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20490" windowHeight="7185" tabRatio="751" activeTab="3"/>
  </bookViews>
  <sheets>
    <sheet name="Главная" sheetId="7" r:id="rId1"/>
    <sheet name="Секционные ZAIGER" sheetId="12" r:id="rId2"/>
    <sheet name="Секционные NordMotors" sheetId="2" r:id="rId3"/>
    <sheet name="Шлагбаумы" sheetId="1" r:id="rId4"/>
    <sheet name="Распашные" sheetId="11" state="hidden" r:id="rId5"/>
    <sheet name="Откатные" sheetId="6" r:id="rId6"/>
    <sheet name="Универсальные пульты_приемники" sheetId="4" r:id="rId7"/>
    <sheet name="Data" sheetId="10" state="hidden" r:id="rId8"/>
  </sheets>
  <definedNames>
    <definedName name="_col1" localSheetId="5">#REF!</definedName>
    <definedName name="_col1" localSheetId="4">#REF!</definedName>
    <definedName name="_col1" localSheetId="2">#REF!</definedName>
    <definedName name="_col1" localSheetId="1">#REF!</definedName>
    <definedName name="_col1" localSheetId="6">#REF!</definedName>
    <definedName name="_col1">#REF!</definedName>
    <definedName name="_col2" localSheetId="5">#REF!</definedName>
    <definedName name="_col2" localSheetId="4">#REF!</definedName>
    <definedName name="_col2" localSheetId="2">#REF!</definedName>
    <definedName name="_col2" localSheetId="1">#REF!</definedName>
    <definedName name="_col2" localSheetId="6">#REF!</definedName>
    <definedName name="_col2">#REF!</definedName>
    <definedName name="_col21" localSheetId="5">#REF!</definedName>
    <definedName name="_col21" localSheetId="4">#REF!</definedName>
    <definedName name="_col21" localSheetId="1">#REF!</definedName>
    <definedName name="_col21">#REF!</definedName>
    <definedName name="_col3" localSheetId="5">#REF!</definedName>
    <definedName name="_col3" localSheetId="4">#REF!</definedName>
    <definedName name="_col3" localSheetId="1">#REF!</definedName>
    <definedName name="_col3" localSheetId="6">#REF!</definedName>
    <definedName name="_col3">#REF!</definedName>
    <definedName name="Code" localSheetId="5">#REF!</definedName>
    <definedName name="Code" localSheetId="4">#REF!</definedName>
    <definedName name="Code" localSheetId="2">#REF!</definedName>
    <definedName name="Code" localSheetId="1">#REF!</definedName>
    <definedName name="Code" localSheetId="6">#REF!</definedName>
    <definedName name="Code">#REF!</definedName>
    <definedName name="code2" localSheetId="5">#REF!</definedName>
    <definedName name="code2" localSheetId="4">#REF!</definedName>
    <definedName name="code2" localSheetId="1">#REF!</definedName>
    <definedName name="code2">#REF!</definedName>
    <definedName name="garant" localSheetId="5">#REF!</definedName>
    <definedName name="garant" localSheetId="4">#REF!</definedName>
    <definedName name="garant" localSheetId="2">#REF!</definedName>
    <definedName name="garant" localSheetId="1">#REF!</definedName>
    <definedName name="garant" localSheetId="6">#REF!</definedName>
    <definedName name="garant">#REF!</definedName>
    <definedName name="Header" localSheetId="5">#REF!</definedName>
    <definedName name="Header" localSheetId="4">#REF!</definedName>
    <definedName name="Header" localSheetId="2">#REF!</definedName>
    <definedName name="Header" localSheetId="1">#REF!</definedName>
    <definedName name="Header" localSheetId="6">#REF!</definedName>
    <definedName name="Header">#REF!</definedName>
    <definedName name="HeaderText">"HeaderText"</definedName>
    <definedName name="ItemName" localSheetId="5">#REF!</definedName>
    <definedName name="ItemName" localSheetId="4">#REF!</definedName>
    <definedName name="ItemName" localSheetId="1">#REF!</definedName>
    <definedName name="ItemName" localSheetId="6">#REF!</definedName>
    <definedName name="ItemName">#REF!</definedName>
    <definedName name="News" localSheetId="5">#REF!</definedName>
    <definedName name="News" localSheetId="4">#REF!</definedName>
    <definedName name="News" localSheetId="1">#REF!</definedName>
    <definedName name="News" localSheetId="6">#REF!</definedName>
    <definedName name="News">#REF!</definedName>
    <definedName name="Rest1" localSheetId="5">#REF!</definedName>
    <definedName name="Rest1" localSheetId="4">#REF!</definedName>
    <definedName name="Rest1" localSheetId="1">#REF!</definedName>
    <definedName name="Rest1" localSheetId="6">#REF!</definedName>
    <definedName name="Rest1">#REF!</definedName>
    <definedName name="Rest2" localSheetId="5">#REF!</definedName>
    <definedName name="Rest2" localSheetId="4">#REF!</definedName>
    <definedName name="Rest2" localSheetId="1">#REF!</definedName>
    <definedName name="Rest2" localSheetId="6">#REF!</definedName>
    <definedName name="Rest2">#REF!</definedName>
    <definedName name="Rest3" localSheetId="5">#REF!</definedName>
    <definedName name="Rest3" localSheetId="4">#REF!</definedName>
    <definedName name="Rest3" localSheetId="1">#REF!</definedName>
    <definedName name="Rest3" localSheetId="6">#REF!</definedName>
    <definedName name="Rest3">#REF!</definedName>
    <definedName name="rubl" localSheetId="5">#REF!</definedName>
    <definedName name="rubl" localSheetId="4">#REF!</definedName>
    <definedName name="rubl" localSheetId="1">#REF!</definedName>
    <definedName name="rubl" localSheetId="6">#REF!</definedName>
    <definedName name="rubl">#REF!</definedName>
    <definedName name="_xlnm.Print_Area" localSheetId="0">Главная!$A$1:$V$39</definedName>
    <definedName name="_xlnm.Print_Area" localSheetId="5">Откатные!$A$1:$W$40</definedName>
    <definedName name="_xlnm.Print_Area" localSheetId="4">Распашные!$A$1:$W$33</definedName>
    <definedName name="_xlnm.Print_Area" localSheetId="2">'Секционные NordMotors'!$A$1:$W$183</definedName>
    <definedName name="_xlnm.Print_Area" localSheetId="1">'Секционные ZAIGER'!$A$1:$W$94</definedName>
    <definedName name="_xlnm.Print_Area" localSheetId="6">'Универсальные пульты_приемники'!$A$1:$X$12</definedName>
    <definedName name="_xlnm.Print_Area" localSheetId="3">Шлагбаумы!$A$1:$X$62</definedName>
    <definedName name="сод2" localSheetId="2">#REF!</definedName>
    <definedName name="сод2" localSheetId="1">#REF!</definedName>
  </definedNames>
  <calcPr calcId="162913"/>
</workbook>
</file>

<file path=xl/calcChain.xml><?xml version="1.0" encoding="utf-8"?>
<calcChain xmlns="http://schemas.openxmlformats.org/spreadsheetml/2006/main">
  <c r="AD58" i="1" l="1"/>
  <c r="R58" i="1" s="1"/>
  <c r="AC10" i="4" l="1"/>
  <c r="R10" i="4" s="1"/>
  <c r="AC11" i="4"/>
  <c r="R11" i="4" s="1"/>
  <c r="AC9" i="4" l="1"/>
  <c r="R9" i="4" s="1"/>
  <c r="AC26" i="6"/>
  <c r="R26" i="6" s="1"/>
  <c r="AC26" i="11"/>
  <c r="R26" i="11" s="1"/>
  <c r="AA168" i="2"/>
  <c r="R168" i="2" s="1"/>
  <c r="AA11" i="12" l="1"/>
  <c r="R11" i="12" s="1"/>
  <c r="AA10" i="12"/>
  <c r="R10" i="12" s="1"/>
  <c r="AA48" i="12"/>
  <c r="AA47" i="12"/>
  <c r="AA46" i="12"/>
  <c r="R46" i="12" s="1"/>
  <c r="R44" i="12" s="1"/>
  <c r="AA42" i="12"/>
  <c r="AA41" i="12"/>
  <c r="AA40" i="12"/>
  <c r="R40" i="12" s="1"/>
  <c r="R38" i="12" s="1"/>
  <c r="AA94" i="12" l="1"/>
  <c r="R94" i="12" s="1"/>
  <c r="AA93" i="12"/>
  <c r="R93" i="12" s="1"/>
  <c r="AA92" i="12"/>
  <c r="R92" i="12" s="1"/>
  <c r="AA91" i="12"/>
  <c r="R91" i="12" s="1"/>
  <c r="AA90" i="12"/>
  <c r="R90" i="12" s="1"/>
  <c r="AA89" i="12"/>
  <c r="R89" i="12" s="1"/>
  <c r="AA88" i="12"/>
  <c r="R88" i="12" s="1"/>
  <c r="AA87" i="12"/>
  <c r="R87" i="12" s="1"/>
  <c r="AA83" i="12"/>
  <c r="AA82" i="12"/>
  <c r="R82" i="12" s="1"/>
  <c r="R80" i="12" s="1"/>
  <c r="AA81" i="12"/>
  <c r="AA80" i="12"/>
  <c r="AA77" i="12"/>
  <c r="AA76" i="12"/>
  <c r="R76" i="12" s="1"/>
  <c r="R74" i="12" s="1"/>
  <c r="AA75" i="12"/>
  <c r="AA74" i="12"/>
  <c r="AA71" i="12"/>
  <c r="AA70" i="12"/>
  <c r="R70" i="12" s="1"/>
  <c r="R68" i="12" s="1"/>
  <c r="AA69" i="12"/>
  <c r="AA68" i="12"/>
  <c r="AA65" i="12"/>
  <c r="AA64" i="12"/>
  <c r="R64" i="12" s="1"/>
  <c r="R62" i="12" s="1"/>
  <c r="AA63" i="12"/>
  <c r="AA62" i="12"/>
  <c r="AA59" i="12"/>
  <c r="AA58" i="12"/>
  <c r="R58" i="12" s="1"/>
  <c r="R56" i="12" s="1"/>
  <c r="AA57" i="12"/>
  <c r="AA56" i="12"/>
  <c r="AA53" i="12"/>
  <c r="AA52" i="12"/>
  <c r="R52" i="12" s="1"/>
  <c r="R50" i="12" s="1"/>
  <c r="AA51" i="12"/>
  <c r="AA50" i="12"/>
  <c r="AA36" i="12"/>
  <c r="AA35" i="12"/>
  <c r="AA34" i="12"/>
  <c r="R34" i="12" s="1"/>
  <c r="R32" i="12" s="1"/>
  <c r="AA30" i="12"/>
  <c r="AA29" i="12"/>
  <c r="AA28" i="12"/>
  <c r="R28" i="12" s="1"/>
  <c r="R26" i="12" s="1"/>
  <c r="AA22" i="12"/>
  <c r="R22" i="12" s="1"/>
  <c r="R20" i="12" s="1"/>
  <c r="AA17" i="12"/>
  <c r="R17" i="12" s="1"/>
  <c r="AA16" i="12"/>
  <c r="R16" i="12" s="1"/>
  <c r="AA15" i="12"/>
  <c r="R15" i="12" s="1"/>
  <c r="AA14" i="12"/>
  <c r="R14" i="12" s="1"/>
  <c r="AA13" i="12"/>
  <c r="R13" i="12" s="1"/>
  <c r="AA12" i="12"/>
  <c r="R12" i="12" s="1"/>
  <c r="AA9" i="12"/>
  <c r="R9" i="12" s="1"/>
  <c r="AA8" i="12"/>
  <c r="R8" i="12" s="1"/>
  <c r="AA161" i="2" l="1"/>
  <c r="AA160" i="2"/>
  <c r="R160" i="2" s="1"/>
  <c r="R158" i="2" s="1"/>
  <c r="AA147" i="2"/>
  <c r="AA146" i="2"/>
  <c r="R146" i="2" s="1"/>
  <c r="R144" i="2" s="1"/>
  <c r="AA133" i="2"/>
  <c r="AA132" i="2"/>
  <c r="R132" i="2" s="1"/>
  <c r="R130" i="2" s="1"/>
  <c r="AA119" i="2"/>
  <c r="AA118" i="2"/>
  <c r="R118" i="2" s="1"/>
  <c r="R116" i="2" s="1"/>
  <c r="AA112" i="2"/>
  <c r="AA111" i="2"/>
  <c r="R111" i="2" s="1"/>
  <c r="R109" i="2" s="1"/>
  <c r="AC10" i="6" l="1"/>
  <c r="R10" i="6" s="1"/>
  <c r="AC9" i="6"/>
  <c r="R9" i="6" s="1"/>
  <c r="R7" i="6" l="1"/>
  <c r="AA76" i="2"/>
  <c r="AA75" i="2"/>
  <c r="R75" i="2" s="1"/>
  <c r="R73" i="2" s="1"/>
  <c r="AA74" i="2"/>
  <c r="AA73" i="2"/>
  <c r="AA100" i="2" l="1"/>
  <c r="AA99" i="2"/>
  <c r="R99" i="2" s="1"/>
  <c r="R97" i="2" s="1"/>
  <c r="AA98" i="2"/>
  <c r="AA97" i="2"/>
  <c r="AA79" i="2"/>
  <c r="AA82" i="2"/>
  <c r="AA80" i="2"/>
  <c r="AA65" i="2"/>
  <c r="AA64" i="2"/>
  <c r="AA63" i="2"/>
  <c r="R63" i="2" s="1"/>
  <c r="R61" i="2" s="1"/>
  <c r="AA81" i="2" l="1"/>
  <c r="R81" i="2" s="1"/>
  <c r="R79" i="2" s="1"/>
  <c r="AA94" i="2"/>
  <c r="AA93" i="2"/>
  <c r="R93" i="2" s="1"/>
  <c r="R91" i="2" s="1"/>
  <c r="AA92" i="2"/>
  <c r="AA91" i="2"/>
  <c r="AA88" i="2"/>
  <c r="AA87" i="2"/>
  <c r="R87" i="2" s="1"/>
  <c r="R85" i="2" s="1"/>
  <c r="AA86" i="2"/>
  <c r="AA85" i="2"/>
  <c r="AA45" i="2"/>
  <c r="AA44" i="2"/>
  <c r="R44" i="2" s="1"/>
  <c r="R42" i="2" s="1"/>
  <c r="AA43" i="2"/>
  <c r="AA42" i="2"/>
  <c r="AA39" i="2"/>
  <c r="AA38" i="2"/>
  <c r="R38" i="2" s="1"/>
  <c r="R36" i="2" s="1"/>
  <c r="AA37" i="2"/>
  <c r="AA36" i="2"/>
  <c r="AA11" i="2" l="1"/>
  <c r="R11" i="2" s="1"/>
  <c r="AA12" i="2"/>
  <c r="R12" i="2" s="1"/>
  <c r="AD60" i="1" l="1"/>
  <c r="R60" i="1" s="1"/>
  <c r="AC13" i="4" l="1"/>
  <c r="R13" i="4" s="1"/>
  <c r="AC27" i="6"/>
  <c r="R27" i="6" s="1"/>
  <c r="AC28" i="6"/>
  <c r="R28" i="6" s="1"/>
  <c r="AC27" i="11"/>
  <c r="R27" i="11" s="1"/>
  <c r="AD46" i="1"/>
  <c r="R46" i="1" s="1"/>
  <c r="AA169" i="2"/>
  <c r="R169" i="2" s="1"/>
  <c r="AA140" i="2" l="1"/>
  <c r="AA139" i="2"/>
  <c r="R139" i="2" s="1"/>
  <c r="R137" i="2" s="1"/>
  <c r="AA13" i="2" l="1"/>
  <c r="R13" i="2" s="1"/>
  <c r="AA171" i="2"/>
  <c r="R171" i="2" s="1"/>
  <c r="AA70" i="2"/>
  <c r="AA69" i="2"/>
  <c r="R69" i="2" s="1"/>
  <c r="R67" i="2" s="1"/>
  <c r="AA68" i="2"/>
  <c r="AA67" i="2"/>
  <c r="AA15" i="2"/>
  <c r="R15" i="2" s="1"/>
  <c r="AA16" i="2"/>
  <c r="R16" i="2" s="1"/>
  <c r="AA14" i="2"/>
  <c r="R14" i="2" s="1"/>
  <c r="AA10" i="2"/>
  <c r="R10" i="2" s="1"/>
  <c r="AA9" i="2"/>
  <c r="R9" i="2" s="1"/>
  <c r="AA18" i="2"/>
  <c r="AA19" i="2"/>
  <c r="AA21" i="2"/>
  <c r="AA22" i="2"/>
  <c r="AA58" i="2"/>
  <c r="AA59" i="2"/>
  <c r="AA24" i="2"/>
  <c r="AA25" i="2"/>
  <c r="AA26" i="2"/>
  <c r="R26" i="2" s="1"/>
  <c r="R24" i="2" s="1"/>
  <c r="AA27" i="2"/>
  <c r="AA30" i="2"/>
  <c r="AA31" i="2"/>
  <c r="AA32" i="2"/>
  <c r="R32" i="2" s="1"/>
  <c r="R30" i="2" s="1"/>
  <c r="AA33" i="2"/>
  <c r="AA172" i="2"/>
  <c r="R172" i="2" s="1"/>
  <c r="AC38" i="6"/>
  <c r="R38" i="6" s="1"/>
  <c r="AC37" i="6"/>
  <c r="R37" i="6" s="1"/>
  <c r="AC39" i="6"/>
  <c r="R39" i="6" s="1"/>
  <c r="AA57" i="2"/>
  <c r="R57" i="2" s="1"/>
  <c r="R55" i="2" s="1"/>
  <c r="AA51" i="2"/>
  <c r="R51" i="2" s="1"/>
  <c r="R49" i="2" s="1"/>
  <c r="AD55" i="1"/>
  <c r="R55" i="1" s="1"/>
  <c r="AC8" i="4"/>
  <c r="R8" i="4" s="1"/>
  <c r="AC24" i="11"/>
  <c r="R24" i="11" s="1"/>
  <c r="AC24" i="6"/>
  <c r="R24" i="6" s="1"/>
  <c r="AD44" i="1"/>
  <c r="R44" i="1" s="1"/>
  <c r="AA166" i="2"/>
  <c r="R166" i="2" s="1"/>
  <c r="AC32" i="11"/>
  <c r="R32" i="11" s="1"/>
  <c r="AC31" i="11"/>
  <c r="R31" i="11" s="1"/>
  <c r="AC30" i="11"/>
  <c r="R30" i="11" s="1"/>
  <c r="AC29" i="11"/>
  <c r="R29" i="11" s="1"/>
  <c r="AC28" i="11"/>
  <c r="R28" i="11" s="1"/>
  <c r="AC25" i="11"/>
  <c r="R25" i="11" s="1"/>
  <c r="AC22" i="11"/>
  <c r="AC21" i="11"/>
  <c r="AC20" i="11"/>
  <c r="R20" i="11" s="1"/>
  <c r="AC19" i="11"/>
  <c r="R19" i="11" s="1"/>
  <c r="AC13" i="11"/>
  <c r="AC12" i="11"/>
  <c r="AC11" i="11"/>
  <c r="R11" i="11" s="1"/>
  <c r="AC10" i="11"/>
  <c r="R10" i="11" s="1"/>
  <c r="AD47" i="1"/>
  <c r="R47" i="1" s="1"/>
  <c r="AA8" i="2"/>
  <c r="R8" i="2" s="1"/>
  <c r="AC15" i="4"/>
  <c r="R15" i="4" s="1"/>
  <c r="AA178" i="2"/>
  <c r="R178" i="2" s="1"/>
  <c r="AD50" i="1"/>
  <c r="R50" i="1" s="1"/>
  <c r="AD59" i="1"/>
  <c r="R59" i="1" s="1"/>
  <c r="AC35" i="6"/>
  <c r="R35" i="6" s="1"/>
  <c r="AA176" i="2"/>
  <c r="R176" i="2" s="1"/>
  <c r="AC13" i="6"/>
  <c r="R13" i="6" s="1"/>
  <c r="AD28" i="1"/>
  <c r="R28" i="1" s="1"/>
  <c r="AC34" i="6"/>
  <c r="R34" i="6" s="1"/>
  <c r="AC14" i="4"/>
  <c r="R14" i="4" s="1"/>
  <c r="AA170" i="2"/>
  <c r="R170" i="2" s="1"/>
  <c r="AC12" i="4"/>
  <c r="R12" i="4" s="1"/>
  <c r="AC7" i="4"/>
  <c r="R7" i="4" s="1"/>
  <c r="AC16" i="6"/>
  <c r="R16" i="6" s="1"/>
  <c r="AC20" i="6"/>
  <c r="R20" i="6" s="1"/>
  <c r="AC22" i="6"/>
  <c r="R22" i="6" s="1"/>
  <c r="AC25" i="6"/>
  <c r="R25" i="6" s="1"/>
  <c r="AC29" i="6"/>
  <c r="R29" i="6" s="1"/>
  <c r="AC31" i="6"/>
  <c r="R31" i="6" s="1"/>
  <c r="AC33" i="6"/>
  <c r="R33" i="6" s="1"/>
  <c r="AD16" i="1"/>
  <c r="R16" i="1" s="1"/>
  <c r="AD18" i="1"/>
  <c r="R18" i="1" s="1"/>
  <c r="AD23" i="1"/>
  <c r="R23" i="1" s="1"/>
  <c r="AD25" i="1"/>
  <c r="R25" i="1" s="1"/>
  <c r="AD31" i="1"/>
  <c r="R31" i="1" s="1"/>
  <c r="AD37" i="1"/>
  <c r="R37" i="1" s="1"/>
  <c r="AD41" i="1"/>
  <c r="R41" i="1" s="1"/>
  <c r="AD45" i="1"/>
  <c r="R45" i="1" s="1"/>
  <c r="AD48" i="1"/>
  <c r="R48" i="1" s="1"/>
  <c r="AD51" i="1"/>
  <c r="R51" i="1" s="1"/>
  <c r="AD53" i="1"/>
  <c r="R53" i="1" s="1"/>
  <c r="AD54" i="1"/>
  <c r="R54" i="1" s="1"/>
  <c r="AD56" i="1"/>
  <c r="R56" i="1" s="1"/>
  <c r="AD57" i="1"/>
  <c r="R57" i="1" s="1"/>
  <c r="AD61" i="1"/>
  <c r="R61" i="1" s="1"/>
  <c r="AA105" i="2"/>
  <c r="AA126" i="2"/>
  <c r="AA167" i="2"/>
  <c r="R167" i="2" s="1"/>
  <c r="AA173" i="2"/>
  <c r="R173" i="2" s="1"/>
  <c r="AA177" i="2"/>
  <c r="R177" i="2" s="1"/>
  <c r="AA179" i="2"/>
  <c r="R179" i="2" s="1"/>
  <c r="AA182" i="2"/>
  <c r="R182" i="2" s="1"/>
  <c r="AA153" i="2"/>
  <c r="R153" i="2" s="1"/>
  <c r="R151" i="2" s="1"/>
  <c r="AD52" i="1"/>
  <c r="R52" i="1" s="1"/>
  <c r="AD42" i="1"/>
  <c r="R42" i="1" s="1"/>
  <c r="AC32" i="6"/>
  <c r="R32" i="6" s="1"/>
  <c r="AC14" i="6"/>
  <c r="R14" i="6" s="1"/>
  <c r="AA181" i="2"/>
  <c r="R181" i="2" s="1"/>
  <c r="AA180" i="2"/>
  <c r="R180" i="2" s="1"/>
  <c r="AA128" i="2"/>
  <c r="AD34" i="1"/>
  <c r="R34" i="1" s="1"/>
  <c r="AD21" i="1"/>
  <c r="R21" i="1" s="1"/>
  <c r="AC16" i="4"/>
  <c r="R16" i="4" s="1"/>
  <c r="AC21" i="6"/>
  <c r="R21" i="6" s="1"/>
  <c r="AA125" i="2"/>
  <c r="R125" i="2" s="1"/>
  <c r="R123" i="2" s="1"/>
  <c r="AD11" i="1"/>
  <c r="R11" i="1" s="1"/>
  <c r="AD30" i="1"/>
  <c r="R30" i="1" s="1"/>
  <c r="AD43" i="1"/>
  <c r="R43" i="1" s="1"/>
  <c r="AA175" i="2"/>
  <c r="R175" i="2" s="1"/>
  <c r="AC19" i="6"/>
  <c r="R19" i="6" s="1"/>
  <c r="AD14" i="1"/>
  <c r="R14" i="1" s="1"/>
  <c r="AD36" i="1"/>
  <c r="R36" i="1" s="1"/>
  <c r="AC15" i="6"/>
  <c r="R15" i="6" s="1"/>
  <c r="AD49" i="1"/>
  <c r="R49" i="1" s="1"/>
  <c r="AC30" i="6"/>
  <c r="R30" i="6" s="1"/>
  <c r="AD9" i="1"/>
  <c r="R9" i="1" s="1"/>
  <c r="AA174" i="2"/>
  <c r="R174" i="2" s="1"/>
  <c r="AA104" i="2"/>
  <c r="R104" i="2" s="1"/>
  <c r="R102" i="2" s="1"/>
  <c r="R7" i="1" l="1"/>
  <c r="R26" i="1"/>
  <c r="R36" i="6"/>
  <c r="R17" i="6"/>
  <c r="R12" i="1"/>
  <c r="R32" i="1"/>
  <c r="AA20" i="2"/>
  <c r="R20" i="2" s="1"/>
  <c r="R18" i="2" s="1"/>
  <c r="R19" i="1"/>
  <c r="R11" i="6"/>
  <c r="R8" i="11"/>
  <c r="R17" i="11"/>
</calcChain>
</file>

<file path=xl/sharedStrings.xml><?xml version="1.0" encoding="utf-8"?>
<sst xmlns="http://schemas.openxmlformats.org/spreadsheetml/2006/main" count="1425" uniqueCount="426">
  <si>
    <t>Артикул</t>
  </si>
  <si>
    <t>ШЛАГБАУМЫ</t>
  </si>
  <si>
    <t>Дилерская цена</t>
  </si>
  <si>
    <t>Технические характеристики</t>
  </si>
  <si>
    <t>комп.</t>
  </si>
  <si>
    <t>Состав комплекта</t>
  </si>
  <si>
    <t>NB-5000</t>
  </si>
  <si>
    <t>Стойка шлагбаума со встр.блоком управления (NordMotors)</t>
  </si>
  <si>
    <t>1 шт.</t>
  </si>
  <si>
    <t>NBOOM-5</t>
  </si>
  <si>
    <t>Длина стрелы</t>
  </si>
  <si>
    <t>м</t>
  </si>
  <si>
    <t>NSUPPORT</t>
  </si>
  <si>
    <t>Ловитель для стрелы</t>
  </si>
  <si>
    <t>Время открывания</t>
  </si>
  <si>
    <t>сек</t>
  </si>
  <si>
    <t>Напряжение</t>
  </si>
  <si>
    <t>В</t>
  </si>
  <si>
    <t>Мощность</t>
  </si>
  <si>
    <t>Вт</t>
  </si>
  <si>
    <t>Вес</t>
  </si>
  <si>
    <t>кг</t>
  </si>
  <si>
    <t>Интенсивность</t>
  </si>
  <si>
    <t>%</t>
  </si>
  <si>
    <t>˚С</t>
  </si>
  <si>
    <t>NP</t>
  </si>
  <si>
    <r>
      <t xml:space="preserve">Фотоэлементы (приемник-передатчик) 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(дальность до 25 м)</t>
    </r>
  </si>
  <si>
    <t>NLAMP</t>
  </si>
  <si>
    <t>Сигнальная лампа со встроенной антенной</t>
  </si>
  <si>
    <t>Аксессуары NordMotors</t>
  </si>
  <si>
    <t>NBASE</t>
  </si>
  <si>
    <t>NHEATER</t>
  </si>
  <si>
    <t>Обогреватель для приводов универсальный 120W</t>
  </si>
  <si>
    <t>NR433_4</t>
  </si>
  <si>
    <t>NTS-4</t>
  </si>
  <si>
    <t>Приводы для секционных ворот</t>
  </si>
  <si>
    <t>Технические характеристики приводов</t>
  </si>
  <si>
    <t>КОМПЛЕКТ ПРИВОДА NS-800</t>
  </si>
  <si>
    <t>компл</t>
  </si>
  <si>
    <t>Состав комплекта :</t>
  </si>
  <si>
    <t>NS-800</t>
  </si>
  <si>
    <t>Привод для секционных ворот (NordMotors)</t>
  </si>
  <si>
    <t>Н</t>
  </si>
  <si>
    <t>NK-3600</t>
  </si>
  <si>
    <t>Направляющая с цепью L=3600 (NordMotors)</t>
  </si>
  <si>
    <t>Скорость каретки</t>
  </si>
  <si>
    <t>м/с</t>
  </si>
  <si>
    <t>Площадь ворот</t>
  </si>
  <si>
    <r>
      <t>м</t>
    </r>
    <r>
      <rPr>
        <vertAlign val="superscript"/>
        <sz val="11"/>
        <rFont val="Arial"/>
        <family val="2"/>
        <charset val="204"/>
      </rPr>
      <t>2</t>
    </r>
  </si>
  <si>
    <t>Высота ворот</t>
  </si>
  <si>
    <t>NS-1200</t>
  </si>
  <si>
    <t>Привод NS-1200</t>
  </si>
  <si>
    <t>NK-4600</t>
  </si>
  <si>
    <t>Направляющая с цепью L=4600 (NordMotors)</t>
  </si>
  <si>
    <t>Описание</t>
  </si>
  <si>
    <t>Наименование</t>
  </si>
  <si>
    <t>PDU-ST-D</t>
  </si>
  <si>
    <t>Пульт универсальный ST-D 4х канальный 433 МГц</t>
  </si>
  <si>
    <t>кол-во</t>
  </si>
  <si>
    <t>Пульт д/у 4-канальный 433 МГц</t>
  </si>
  <si>
    <t>Пульт д/у 4-канальный для NR433_4 (NordMotors)</t>
  </si>
  <si>
    <t>NFOOT</t>
  </si>
  <si>
    <t>Шарнирная опора стрелы</t>
  </si>
  <si>
    <t>Разблокиратор</t>
  </si>
  <si>
    <t>NLOCK</t>
  </si>
  <si>
    <t>NICHAIN</t>
  </si>
  <si>
    <t>Пульт д/у 4-канальный (NordMotors)</t>
  </si>
  <si>
    <t>NTI-4</t>
  </si>
  <si>
    <t>Встроенный приемник 433 МГц  для пультов NTI-4</t>
  </si>
  <si>
    <t>BUTTON3</t>
  </si>
  <si>
    <t>Пост управления</t>
  </si>
  <si>
    <t>Крутящий момент</t>
  </si>
  <si>
    <t>Нм</t>
  </si>
  <si>
    <t>NPI</t>
  </si>
  <si>
    <t>Фотоэлементы (приемник-передатчик) для приводов серии NI</t>
  </si>
  <si>
    <t>1 м.п.</t>
  </si>
  <si>
    <t>Откатные привода</t>
  </si>
  <si>
    <t>NRACK-8</t>
  </si>
  <si>
    <t>Рейка зубчатая 30х8х1000 M4 в комплекте с болтами</t>
  </si>
  <si>
    <t>NRACK-12</t>
  </si>
  <si>
    <t>Рейка зубчатая 30х12х1000 M4 в комплекте с болтами</t>
  </si>
  <si>
    <t>Тяговое усилие</t>
  </si>
  <si>
    <t>м/мин</t>
  </si>
  <si>
    <t>Вес ворот</t>
  </si>
  <si>
    <t>Скорость движения</t>
  </si>
  <si>
    <t>пара</t>
  </si>
  <si>
    <t>Пост управления 3-х кнопочный</t>
  </si>
  <si>
    <t>BUTTON2K</t>
  </si>
  <si>
    <t>Цепь аварийного управления (10 метров)</t>
  </si>
  <si>
    <t>Цепь аварийного управления для приводов серии NI</t>
  </si>
  <si>
    <t>Пост управления 2-х позиционный с ключом</t>
  </si>
  <si>
    <t>Пульт д/у 2-канальный для осевых приводов (NordMotors)</t>
  </si>
  <si>
    <t>NKB-3600</t>
  </si>
  <si>
    <t>Направляющая с ремнем L=3600 (NordMotors)</t>
  </si>
  <si>
    <t>Блочный фундамент универсальный</t>
  </si>
  <si>
    <t>UNIBASE</t>
  </si>
  <si>
    <t>Блочный фундамент для шлагбаумов NordMotors</t>
  </si>
  <si>
    <t>NBASE_G4</t>
  </si>
  <si>
    <t>Блочный фундамент для шлагбаума CAME GARD4000</t>
  </si>
  <si>
    <t>NBASE_G6</t>
  </si>
  <si>
    <t>Блочный фундамент для шлагбаума CAME GARD6000</t>
  </si>
  <si>
    <t>NSK1000</t>
  </si>
  <si>
    <t>Удлинитель направляющей с цепью NK (1 м)</t>
  </si>
  <si>
    <t>Цепь аварийного управления (7 метров)</t>
  </si>
  <si>
    <t>Настенный блок управления со встроенным кнопочным постом управления и встроенным приемником для пультов NTS-4</t>
  </si>
  <si>
    <t>NIC06</t>
  </si>
  <si>
    <t>GSM</t>
  </si>
  <si>
    <t>Блок управления приводом, через телефон</t>
  </si>
  <si>
    <t>NTB-2</t>
  </si>
  <si>
    <t>мм</t>
  </si>
  <si>
    <t>Базовый комплект шлагбаума NordMotors NB-5000 для проема 4,7 м.</t>
  </si>
  <si>
    <t>NB-5000 Base</t>
  </si>
  <si>
    <t>NBR-6000</t>
  </si>
  <si>
    <t>Приемник встроенный</t>
  </si>
  <si>
    <t>NBR-5000</t>
  </si>
  <si>
    <t>NBR-3000</t>
  </si>
  <si>
    <t>NBR-4000</t>
  </si>
  <si>
    <t>NBOOM-R4</t>
  </si>
  <si>
    <t>NBOOM-R3</t>
  </si>
  <si>
    <t>NBOOM-R5</t>
  </si>
  <si>
    <t>NBOOM-R6</t>
  </si>
  <si>
    <t>Базовый комплект шлагбаума NordMotors NBR-3000 для проема 2,7 м.</t>
  </si>
  <si>
    <t>Базовый комплект шлагбаума NordMotors NBR-4000 для проема 3,7 м.</t>
  </si>
  <si>
    <t>Базовый комплект шлагбаума NordMotors NBR-5000 для проема 4,7 м.</t>
  </si>
  <si>
    <t>Базовый комплект шлагбаума NordMotors NBR-6000 для проема 5,7 м.</t>
  </si>
  <si>
    <t>Расчетная цена в УЕ</t>
  </si>
  <si>
    <t>Раб. температура</t>
  </si>
  <si>
    <t>Мин. температура*</t>
  </si>
  <si>
    <t>Диаметр стрелы</t>
  </si>
  <si>
    <t>Функция "антиветер"</t>
  </si>
  <si>
    <t>NI-35KIT</t>
  </si>
  <si>
    <t>КОМПЛЕКТ ПРИВОДА NI-35</t>
  </si>
  <si>
    <t>Привод NI-35</t>
  </si>
  <si>
    <t>Привод NI-150</t>
  </si>
  <si>
    <t>Блок управления с расширенным набором функций для приводов NI-35 и NI-50. В комплекте со встроенным приемником для пультов NTS-4 и силовым кабелем 4,5м.</t>
  </si>
  <si>
    <t>NSL-1200KIT</t>
  </si>
  <si>
    <t>NSL-1500KIT</t>
  </si>
  <si>
    <t>Привод NSL-1200 со встр. блоком управления и встр. приемником</t>
  </si>
  <si>
    <t>Привод NSL-1500 со встр. блоком управления и встр. приемником</t>
  </si>
  <si>
    <t>Привод NI-50</t>
  </si>
  <si>
    <t>3/4/5/6</t>
  </si>
  <si>
    <t>Пульт д/у 2-канальный (для шлагбаума или внешнего приемника NR433_4)</t>
  </si>
  <si>
    <t>Внешний приемник, универсальный, емкость памяти - 120  (NordMotors)</t>
  </si>
  <si>
    <t>Внешний приемник, универсальный, емкость памяти - 120</t>
  </si>
  <si>
    <t>КОМПЛЕКТ ПРИВОДА NS-600</t>
  </si>
  <si>
    <t>NS-600</t>
  </si>
  <si>
    <t>NK-3300</t>
  </si>
  <si>
    <t>Направляющая с цепью L=3300 (NordMotors)</t>
  </si>
  <si>
    <t>Расчетная цена</t>
  </si>
  <si>
    <r>
      <t xml:space="preserve">Стрела алюминиевая </t>
    </r>
    <r>
      <rPr>
        <b/>
        <sz val="11"/>
        <rFont val="Arial"/>
        <family val="2"/>
        <charset val="204"/>
      </rPr>
      <t xml:space="preserve">прямоугольная </t>
    </r>
    <r>
      <rPr>
        <sz val="11"/>
        <rFont val="Arial"/>
        <family val="2"/>
        <charset val="204"/>
      </rPr>
      <t>L=5000мм с резиновой кромкой</t>
    </r>
  </si>
  <si>
    <r>
      <t xml:space="preserve">Стрела алюминиевая </t>
    </r>
    <r>
      <rPr>
        <b/>
        <sz val="11"/>
        <rFont val="Arial"/>
        <family val="2"/>
        <charset val="204"/>
      </rPr>
      <t>круглая</t>
    </r>
    <r>
      <rPr>
        <sz val="11"/>
        <rFont val="Arial"/>
        <family val="2"/>
        <charset val="204"/>
      </rPr>
      <t xml:space="preserve"> L= 3000мм со светоотражающими наклейками, заглушкой и комплектом крепления</t>
    </r>
  </si>
  <si>
    <r>
      <t xml:space="preserve">Стрела алюминиевая </t>
    </r>
    <r>
      <rPr>
        <b/>
        <sz val="11"/>
        <rFont val="Arial"/>
        <family val="2"/>
        <charset val="204"/>
      </rPr>
      <t>круглая</t>
    </r>
    <r>
      <rPr>
        <sz val="11"/>
        <rFont val="Arial"/>
        <family val="2"/>
        <charset val="204"/>
      </rPr>
      <t xml:space="preserve"> L= 4000мм со светоотражающими наклейками, заглушкой и комплектом крепления</t>
    </r>
  </si>
  <si>
    <r>
      <t xml:space="preserve">Стрела алюминиевая </t>
    </r>
    <r>
      <rPr>
        <b/>
        <sz val="11"/>
        <rFont val="Arial"/>
        <family val="2"/>
        <charset val="204"/>
      </rPr>
      <t>круглая</t>
    </r>
    <r>
      <rPr>
        <sz val="11"/>
        <rFont val="Arial"/>
        <family val="2"/>
        <charset val="204"/>
      </rPr>
      <t xml:space="preserve"> L = 5000мм со светоотражающими наклейками, заглушкой и комплектом крепления</t>
    </r>
  </si>
  <si>
    <r>
      <t xml:space="preserve">Стрела алюминиевая </t>
    </r>
    <r>
      <rPr>
        <b/>
        <sz val="11"/>
        <rFont val="Arial"/>
        <family val="2"/>
        <charset val="204"/>
      </rPr>
      <t>круглая</t>
    </r>
    <r>
      <rPr>
        <sz val="11"/>
        <rFont val="Arial"/>
        <family val="2"/>
        <charset val="204"/>
      </rPr>
      <t xml:space="preserve"> L = 6000мм со светоотражающими наклейками, заглушкой и комплектом крепления</t>
    </r>
  </si>
  <si>
    <t>4/5/6</t>
  </si>
  <si>
    <t>NR433_30</t>
  </si>
  <si>
    <t>Внешний приемник, универсальный, емкость памяти - 30  (NordMotors)</t>
  </si>
  <si>
    <t>GSM ESIM 120</t>
  </si>
  <si>
    <t>Блок питания GSM (12V 20W)</t>
  </si>
  <si>
    <t>GSM (12V 20W)</t>
  </si>
  <si>
    <t>Блок управления через телефон, 2 реле, расширенный набор команд</t>
  </si>
  <si>
    <t>Стрела алюминиевая круглая L= 3000мм со светоотражающими наклейками, заглушкой и комплектом крепления</t>
  </si>
  <si>
    <t>Стрела алюминиевая круглая L= 4000мм со светоотражающими наклейками, заглушкой и комплектом крепления</t>
  </si>
  <si>
    <t>Стрела алюминиевая круглая L = 5000мм со светоотражающими наклейками, заглушкой и комплектом крепления</t>
  </si>
  <si>
    <t>Стрела алюминиевая круглая L = 6000мм со светоотражающими наклейками, заглушкой и комплектом крепления</t>
  </si>
  <si>
    <t>Стрела алюминиевая прямоугольная L=5000мм с резиновой кромкой</t>
  </si>
  <si>
    <t>Фотоэлементы (приемник-передатчик)  (дальность до 25 м)</t>
  </si>
  <si>
    <t>Стойка шлагбаума со встр. блоком управления (NordMotors)</t>
  </si>
  <si>
    <t>NTS-4_KIT100</t>
  </si>
  <si>
    <t>Внешний приемник, универсальный, емкость памяти - 30</t>
  </si>
  <si>
    <t>Сигнальная лампа</t>
  </si>
  <si>
    <t>Пульт д/у 4-канальный (NordMotors)  - 100шт</t>
  </si>
  <si>
    <t>Пульт д/у 4-канальный (NordMotors) - 100 шт.</t>
  </si>
  <si>
    <t>Пульт д/у 4-канальный 433 МГц - 100 шт.</t>
  </si>
  <si>
    <t>КОМПЛЕКТ ПРИВОДА NSW-300</t>
  </si>
  <si>
    <t>NSW-300</t>
  </si>
  <si>
    <t>NPC-SW</t>
  </si>
  <si>
    <t>Блок управления приводами серии NSW</t>
  </si>
  <si>
    <t>NTS-2</t>
  </si>
  <si>
    <t>Пульт д/у 2-канальный (NordMotors)</t>
  </si>
  <si>
    <t>Пульт д/у 2-канальный для NR433_4 (NordMotors)</t>
  </si>
  <si>
    <r>
      <rPr>
        <b/>
        <sz val="11"/>
        <rFont val="Arial"/>
        <family val="2"/>
        <charset val="204"/>
      </rPr>
      <t>Пульт</t>
    </r>
    <r>
      <rPr>
        <sz val="11"/>
        <rFont val="Arial"/>
        <family val="2"/>
        <charset val="204"/>
      </rPr>
      <t xml:space="preserve">2-х канальный, совместим с приемником т.м. </t>
    </r>
    <r>
      <rPr>
        <b/>
        <sz val="11"/>
        <rFont val="Arial"/>
        <family val="2"/>
        <charset val="204"/>
      </rPr>
      <t>AN MOTORS</t>
    </r>
    <r>
      <rPr>
        <sz val="11"/>
        <rFont val="Arial"/>
        <family val="2"/>
        <charset val="204"/>
      </rPr>
      <t xml:space="preserve">                  Частота - 433,92 МГц                                           Способ кодировки</t>
    </r>
    <r>
      <rPr>
        <b/>
        <sz val="11"/>
        <rFont val="Arial"/>
        <family val="2"/>
        <charset val="204"/>
      </rPr>
      <t xml:space="preserve"> -</t>
    </r>
    <r>
      <rPr>
        <sz val="11"/>
        <rFont val="Arial"/>
        <family val="2"/>
        <charset val="204"/>
      </rPr>
      <t xml:space="preserve"> запись в приемник</t>
    </r>
  </si>
  <si>
    <t>NSW-500</t>
  </si>
  <si>
    <t xml:space="preserve">Привод линейный NSW-300 </t>
  </si>
  <si>
    <t>NSW-300KIT</t>
  </si>
  <si>
    <t>NSW-500KIT</t>
  </si>
  <si>
    <t>КОМПЛЕКТ ПРИВОДА NSW-500</t>
  </si>
  <si>
    <t xml:space="preserve">Привод линейный NSW-500 </t>
  </si>
  <si>
    <t>Длинна хода</t>
  </si>
  <si>
    <t>Шестерни - износостойкий пластик</t>
  </si>
  <si>
    <t>Шестерни - бронза</t>
  </si>
  <si>
    <t>Напряжение сети/двигателя</t>
  </si>
  <si>
    <t>220/=24</t>
  </si>
  <si>
    <t>2 шт.</t>
  </si>
  <si>
    <t>Блок управления приводами серии NSW со встроенным приемником</t>
  </si>
  <si>
    <t>Ширина створки</t>
  </si>
  <si>
    <t>NS-600-COMBO</t>
  </si>
  <si>
    <t>1 компл</t>
  </si>
  <si>
    <t>NS-800-COMBO</t>
  </si>
  <si>
    <t>24615-1</t>
  </si>
  <si>
    <t>Скоба</t>
  </si>
  <si>
    <t>Пластина закладная</t>
  </si>
  <si>
    <t>Болт М 8*16 с п/шляпкой</t>
  </si>
  <si>
    <t>3 шт.</t>
  </si>
  <si>
    <t>Комплект для крепления зубчатой рейки к С-профилю (для ворот ZAIGER)</t>
  </si>
  <si>
    <t>Скоба  (цена за 1 шт.)</t>
  </si>
  <si>
    <t>Болт М 8*16 с п/шляпкой (цена за 1 шт.)</t>
  </si>
  <si>
    <t>Пластина закладная (цена за 1 шт.)</t>
  </si>
  <si>
    <t>NS-800-COMBO-B</t>
  </si>
  <si>
    <t>NS-600-COMBO-B</t>
  </si>
  <si>
    <t>NS-1200-COMBO-B</t>
  </si>
  <si>
    <t>NB-2</t>
  </si>
  <si>
    <t>Двухкнопочная панель дистанционного управления</t>
  </si>
  <si>
    <t>Привод для секционных ворот (NordMotors) NS600</t>
  </si>
  <si>
    <t>Привод для секционных ворот (NordMotors) NS800</t>
  </si>
  <si>
    <t>Привод для секционных ворот (NordMotors) NS1200</t>
  </si>
  <si>
    <t>Привод для секционных ворот (NS-600) - 1шт, направляющая с цепью L=3300 (NK-3300) - 1 шт, Двухкнопочная панель дистанционного управления (NB-2) - 1шт.</t>
  </si>
  <si>
    <t>Привод для секционных ворот (NS-800) - 1шт, направляющая с цепью L=3600 (NK-3600) - 1 шт, Двухкнопочная панель дистанционного управления (NB-2) - 1шт.</t>
  </si>
  <si>
    <t>Привод для секционных ворот (NS-1200) - 1шт, направляющая с цепью L=4600 (NK-4600) - 1 шт, Двухкнопочная панель дистанционного управления (NB-2) - 1шт.</t>
  </si>
  <si>
    <t>NS-1200-COMBO</t>
  </si>
  <si>
    <t>`</t>
  </si>
  <si>
    <t>Комплект автоматики для секционных ворот NS-600-COMBO-B</t>
  </si>
  <si>
    <t>Комплект автоматики для секционных ворот NS-800-COMBO-B</t>
  </si>
  <si>
    <t>Комплект автоматики для секционных ворот NS-1200-COMBO-B</t>
  </si>
  <si>
    <t>Комплект автоматики для секционных ворот NS-600-COMBO</t>
  </si>
  <si>
    <t>Комплект автоматики для секционных ворот NS-800-COMBO</t>
  </si>
  <si>
    <t>Комплект автоматики для секционных ворот NS-1200-COMBO</t>
  </si>
  <si>
    <t>Привода и направляющие</t>
  </si>
  <si>
    <t>Комплекты автоматики для секционных ворот с "пультом"</t>
  </si>
  <si>
    <t>NTS-2_KIT100</t>
  </si>
  <si>
    <t>Пульт д/у 2-канальный (NordMotors)  - 100шт</t>
  </si>
  <si>
    <t>Привод для секционных ворот (NS-1200) - 1шт, направляющая с цепью L=4600 (NK-4600) - 1 шт, пульт д/у 4-канальный (NTS-4) - 2шт.</t>
  </si>
  <si>
    <t>NI35</t>
  </si>
  <si>
    <t>NI50</t>
  </si>
  <si>
    <t>NI150S</t>
  </si>
  <si>
    <t>Привод NI-75</t>
  </si>
  <si>
    <t>КОМПЛЕКТ ПРИВОДА NI-75</t>
  </si>
  <si>
    <t>NI-75KIT</t>
  </si>
  <si>
    <t>NTS-4_KIT50</t>
  </si>
  <si>
    <t>NI75S</t>
  </si>
  <si>
    <t>NSL1200</t>
  </si>
  <si>
    <t>NSL1500</t>
  </si>
  <si>
    <t>Пульт д/у 4-канальный 433 МГц - 50 шт.</t>
  </si>
  <si>
    <t>Пульт д/у 4-канальный (NordMotors)  - 50шт</t>
  </si>
  <si>
    <t>Пульт д/у 4-канальный (NordMotors) - 50 шт.</t>
  </si>
  <si>
    <t>GSM 2000</t>
  </si>
  <si>
    <t>Блок управления через телефон</t>
  </si>
  <si>
    <t>NS-1500</t>
  </si>
  <si>
    <t>NS-1800</t>
  </si>
  <si>
    <t>Привод NS-1500</t>
  </si>
  <si>
    <t>Привод NS-1800</t>
  </si>
  <si>
    <t>NS-1500-COMBO-B</t>
  </si>
  <si>
    <t>NS-1800-COMBO-B</t>
  </si>
  <si>
    <t>NS-1800-COMBO</t>
  </si>
  <si>
    <t>NS-1500-COMBO</t>
  </si>
  <si>
    <t>Комплект автоматики для секционных ворот NS-1500-COMBO-B</t>
  </si>
  <si>
    <t>Комплект автоматики для секционных ворот NS-1800-COMBO-B</t>
  </si>
  <si>
    <t>Комплект автоматики для секционных ворот NS-1800-COMBO</t>
  </si>
  <si>
    <t>Комплект автоматики для секционных ворот NS-1500-COMBO</t>
  </si>
  <si>
    <t>Привод для секционных ворот (NS-1500) - 1шт, направляющая с цепью L=4600 (NK-4600) - 1 шт, Двухкнопочная панель дистанционного управления (NB-2) - 1шт.</t>
  </si>
  <si>
    <t>Привод для секционных ворот (NS-1800) - 1шт, направляющая с цепью L=4600 (NK-4600) - 1 шт, Двухкнопочная панель дистанционного управления (NB-2) - 1шт.</t>
  </si>
  <si>
    <t>Привод для секционных ворот (NS-1500) - 1шт, направляющая с цепью L=4600 (NK-4600) - 1 шт, пульт д/у 4-канальный (NTS-4) - 2шт.</t>
  </si>
  <si>
    <t>Привод для секционных ворот (NS-1800) - 1шт, направляющая с цепью L=4600 (NK-4600) - 1 шт, пульт д/у 4-канальный (NTS-4) - 2шт.</t>
  </si>
  <si>
    <t>Привод для секционных ворот (NordMotors) NS1500</t>
  </si>
  <si>
    <t>Привод для секционных ворот (NordMotors) NS1800</t>
  </si>
  <si>
    <t>Привод со встроенным приемником Fast</t>
  </si>
  <si>
    <t>NS-1800F</t>
  </si>
  <si>
    <t>NS-800F</t>
  </si>
  <si>
    <t>NS-1200F</t>
  </si>
  <si>
    <t>NS-800F-COMBO</t>
  </si>
  <si>
    <t>КОМПЛЕКТ ПРИВОДА NS-800 Fast</t>
  </si>
  <si>
    <t>КОМПЛЕКТ ПРИВОДА NS-1200 Fast</t>
  </si>
  <si>
    <t>КОМПЛЕКТ ПРИВОДА NS-1800 Fast</t>
  </si>
  <si>
    <t>NS-1200F-COMBO</t>
  </si>
  <si>
    <t>NS-1800F-COMBO</t>
  </si>
  <si>
    <t>Комплект автоматики для секционных ворот NS-800F-COMBO</t>
  </si>
  <si>
    <t>Комплект автоматики для секционных ворот NS-1200F-COMBO</t>
  </si>
  <si>
    <t>Комплект автоматики для секционных ворот NS-1800F-COMBO</t>
  </si>
  <si>
    <t>Привод для секционных ворот NS-1800Fast - 1шт, направляющая с цепью L=4600 (NK-4600) - 1 шт, пульт д/у 4-канальный (NTS-4) - 2шт.</t>
  </si>
  <si>
    <t>NS-1200-COMBO-S</t>
  </si>
  <si>
    <t>Комплект автоматики для секционных ворот NS-1200-COMBO-S</t>
  </si>
  <si>
    <t>Привод для секционных ворот (NS-1200) - 1шт, направляющая с цепью L=3600 (NK-3600) - 1 шт, пульт д/у 4-канальный (NTS-4) - 2шт.</t>
  </si>
  <si>
    <t>Привод для секционных ворот NS-1200Fast - 1шт, направляющая с цепью L=4600 (NK-4600F) - 1 шт, пульт д/у 4-канальный (NTS-4) - 2шт.</t>
  </si>
  <si>
    <t>Привод для секционных ворот NS-800Fast - 1шт, направляющая с цепью L=3600 (NK-3600F) - 1 шт, пульт д/у 4-канальный (NTS-4) - 2шт.</t>
  </si>
  <si>
    <t>NSL700</t>
  </si>
  <si>
    <t>Привод NSL-700 со встр. блоком управления и встр. приемником</t>
  </si>
  <si>
    <t>NSL-700KIT</t>
  </si>
  <si>
    <t>NI-35</t>
  </si>
  <si>
    <t>NI-35E</t>
  </si>
  <si>
    <t>NI-60</t>
  </si>
  <si>
    <t>NI-100SE</t>
  </si>
  <si>
    <t>NI-150SE</t>
  </si>
  <si>
    <t>Привод NI35</t>
  </si>
  <si>
    <t>КОМПЛЕКТ ПРИВОДА NI35</t>
  </si>
  <si>
    <t>NI35KIT</t>
  </si>
  <si>
    <t>NI-35EKIT</t>
  </si>
  <si>
    <t>КОМПЛЕКТ ПРИВОДА NI-35E</t>
  </si>
  <si>
    <t>Привод NI-35E</t>
  </si>
  <si>
    <t>КОМПЛЕКТ ПРИВОДА NI-60</t>
  </si>
  <si>
    <t>КОМПЛЕКТ ПРИВОДА NI50</t>
  </si>
  <si>
    <t>NI50KIT</t>
  </si>
  <si>
    <t>Привод NI-60</t>
  </si>
  <si>
    <t>NI-60KIT</t>
  </si>
  <si>
    <t>NI-100SEKIT</t>
  </si>
  <si>
    <t>КОМПЛЕКТ ПРИВОДА NI-100SE</t>
  </si>
  <si>
    <t>Привод NI-100SE</t>
  </si>
  <si>
    <t>NI-150SEKIT</t>
  </si>
  <si>
    <t>КОМПЛЕКТ ПРИВОДА NI-150SE</t>
  </si>
  <si>
    <t>КОМПЛЕКТ ПРИВОДА NI150S</t>
  </si>
  <si>
    <t>Привод NI150S</t>
  </si>
  <si>
    <t>NI150SKIT</t>
  </si>
  <si>
    <t>Привод NI-150SE</t>
  </si>
  <si>
    <t>Цепь аварийного управления (8 метров)</t>
  </si>
  <si>
    <t>Настенный блок управления с расширенным набором функций, со встроенным кнопочным постом управления и встроенным приемником для пультов NTS-4</t>
  </si>
  <si>
    <t>Электронные концевые выключатели</t>
  </si>
  <si>
    <t>Номинальное усиление</t>
  </si>
  <si>
    <t>Механические концевые выключатели</t>
  </si>
  <si>
    <t xml:space="preserve">Комплекты автоматики для секционных ворот </t>
  </si>
  <si>
    <t>Пульт д/у 2-канальный для "старых" осевых приводов (NI35 и NI50)</t>
  </si>
  <si>
    <t>Фотоэлементы (приемник-передатчик) для "старых" приводов серии NI</t>
  </si>
  <si>
    <t>КОМПЛЕКТ ПРИВОДА NSL-700KIT (рейка 4шт)</t>
  </si>
  <si>
    <t>КОМПЛЕКТ ПРИВОДА NSL-1200KIT (рейка 4шт)</t>
  </si>
  <si>
    <t>КОМПЛЕКТ ПРИВОДА NSL-1500KIT (рейка 4шт)</t>
  </si>
  <si>
    <t>ZS-600</t>
  </si>
  <si>
    <t>ZS-600-COMBO</t>
  </si>
  <si>
    <t>ZS-800-COMBO</t>
  </si>
  <si>
    <t>ZS-800F-COMBO</t>
  </si>
  <si>
    <t>ZS-1200-COMBO</t>
  </si>
  <si>
    <t>ZS-1200-COMBO-S</t>
  </si>
  <si>
    <t>ZS-1200F-COMBO</t>
  </si>
  <si>
    <t>ZS-1500-COMBO</t>
  </si>
  <si>
    <t>ZS-1800-COMBO</t>
  </si>
  <si>
    <t>ZS-1800F-COMBO</t>
  </si>
  <si>
    <t>ZS-800</t>
  </si>
  <si>
    <t>ZS-1200</t>
  </si>
  <si>
    <t>ZS-1500</t>
  </si>
  <si>
    <t>ZS-1800</t>
  </si>
  <si>
    <t>ZS-800F</t>
  </si>
  <si>
    <t>ZS-1200F</t>
  </si>
  <si>
    <t>ZS-1800F</t>
  </si>
  <si>
    <t>ZK-3300</t>
  </si>
  <si>
    <t>ZK-3600</t>
  </si>
  <si>
    <t>ZK-4600</t>
  </si>
  <si>
    <t>Комплект автоматики для секционных ворот ZS-600-COMBO</t>
  </si>
  <si>
    <t>Привод для секционных ворот (ZS-600) - 1шт, направляющая с цепью L=3300 (ZK-3300) - 1 шт, пульт д/у 4-канальный (ZTS-4) - 2шт.</t>
  </si>
  <si>
    <t>Комплект автоматики для секционных ворот ZS-800-COMBO</t>
  </si>
  <si>
    <t>Привод для секционных ворот (ZS-800) - 1шт, направляющая с цепью L=3600 (ZK-3600) - 1 шт, пульт д/у 4-канальный (ZTS-4) - 2шт.</t>
  </si>
  <si>
    <t>Комплект автоматики для секционных ворот ZS-800F-COMBO</t>
  </si>
  <si>
    <t>Привод для секционных ворот ZS-800Fast - 1шт, направляющая с цепью L=3600 (ZK-3600F) - 1 шт, пульт д/у 4-канальный (ZTS-4) - 2шт.</t>
  </si>
  <si>
    <t>Комплект автоматики для секционных ворот ZS-1200-COMBO-S</t>
  </si>
  <si>
    <t>Привод для секционных ворот (ZS-1200) - 1шт, направляющая с цепью L=3600 (ZK-3600) - 1 шт, пульт д/у 4-канальный (ZTS-4) - 2шт.</t>
  </si>
  <si>
    <t>Комплект автоматики для секционных ворот ZS-1200-COMBO</t>
  </si>
  <si>
    <t>Привод для секционных ворот (ZS-1200) - 1шт, направляющая с цепью L=4600 (ZK-4600) - 1 шт, пульт д/у 4-канальный (ZTS-4) - 2шт.</t>
  </si>
  <si>
    <t>Комплект автоматики для секционных ворот ZS-1200F-COMBO</t>
  </si>
  <si>
    <t>Привод для секционных ворот ZS-1200Fast - 1шт, направляющая с цепью L=4600 (ZK-4600F) - 1 шт, пульт д/у 4-канальный (ZTS-4) - 2шт.</t>
  </si>
  <si>
    <t>Комплект автоматики для секционных ворот ZS-1500-COMBO</t>
  </si>
  <si>
    <t>Привод для секционных ворот (ZS-1500) - 1шт, направляющая с цепью L=4600 (ZK-4600) - 1 шт, пульт д/у 4-канальный (ZTS-4) - 2шт.</t>
  </si>
  <si>
    <t>Комплект автоматики для секционных ворот ZS-1800-COMBO</t>
  </si>
  <si>
    <t>Привод для секционных ворот (ZS-1800) - 1шт, направляющая с цепью L=4600 (ZK-4600) - 1 шт, пульт д/у 4-канальный (ZTS-4) - 2шт.</t>
  </si>
  <si>
    <t>Комплект автоматики для секционных ворот ZS-1800F-COMBO</t>
  </si>
  <si>
    <t>Привод для секционных ворот ZS-1800Fast - 1шт, направляющая с цепью L=4600 (ZK-4600) - 1 шт, пульт д/у 4-канальный (ZTS-4) - 2шт.</t>
  </si>
  <si>
    <t>ZS-1000-COMBO</t>
  </si>
  <si>
    <t>Комплект автоматики для секционных ворот ZS-1000-COMBO</t>
  </si>
  <si>
    <t>Привод для секционных ворот (ZS-1000) - 1шт, направляющая с цепью L=3600 (ZK-3600) - 1 шт, пульт д/у 4-канальный (ZTS-4) - 2шт.</t>
  </si>
  <si>
    <t>ZS-1000F-COMBO</t>
  </si>
  <si>
    <t>Комплект автоматики для секционных ворот ZS-1000F-COMBO</t>
  </si>
  <si>
    <t>Привод для секционных ворот ZS-1000Fast - 1шт, направляющая с цепью L=3600 (ZK-3600F) - 1 шт, пульт д/у 4-канальный (ZTS-4) - 2шт.</t>
  </si>
  <si>
    <t>ZS-1000</t>
  </si>
  <si>
    <t>Направляющая с цепью L=3300 (ZAIGER)</t>
  </si>
  <si>
    <t>Направляющая с цепью L=3600 (ZAIGER)</t>
  </si>
  <si>
    <t>Направляющая с цепью L=4600 (ZAIGER)</t>
  </si>
  <si>
    <t>Привод для секционных ворот ZS-600 (ZAIGER)</t>
  </si>
  <si>
    <t>Привод для секционных ворот ZS-800 (ZAIGER)</t>
  </si>
  <si>
    <t>Привод для секционных ворот ZS-1200 (ZAIGER)</t>
  </si>
  <si>
    <t>Привод для секционных ворот ZS-1500 (ZAIGER)</t>
  </si>
  <si>
    <t>Привод для секционных ворот ZS-1800 (ZAIGER)</t>
  </si>
  <si>
    <t>Привод для секционных ворот ZS-1000 (ZAIGER)</t>
  </si>
  <si>
    <t>ZS-1000F</t>
  </si>
  <si>
    <t>ZTS-4</t>
  </si>
  <si>
    <t>Пульт д/у 4-канальный (ZAIGER)</t>
  </si>
  <si>
    <t>Аксессуары</t>
  </si>
  <si>
    <r>
      <rPr>
        <b/>
        <sz val="11"/>
        <rFont val="Arial"/>
        <family val="2"/>
        <charset val="204"/>
      </rPr>
      <t>Пульт</t>
    </r>
    <r>
      <rPr>
        <sz val="11"/>
        <rFont val="Arial"/>
        <family val="2"/>
        <charset val="204"/>
      </rPr>
      <t xml:space="preserve"> 4-х канальный,Частота - 433,92 МГц Способ кодировки</t>
    </r>
    <r>
      <rPr>
        <b/>
        <sz val="11"/>
        <rFont val="Arial"/>
        <family val="2"/>
        <charset val="204"/>
      </rPr>
      <t xml:space="preserve"> -</t>
    </r>
    <r>
      <rPr>
        <sz val="11"/>
        <rFont val="Arial"/>
        <family val="2"/>
        <charset val="204"/>
      </rPr>
      <t xml:space="preserve"> запись в приемник</t>
    </r>
  </si>
  <si>
    <r>
      <rPr>
        <b/>
        <sz val="11"/>
        <rFont val="Arial"/>
        <family val="2"/>
        <charset val="204"/>
      </rPr>
      <t>Пульт</t>
    </r>
    <r>
      <rPr>
        <sz val="11"/>
        <rFont val="Arial"/>
        <family val="2"/>
        <charset val="204"/>
      </rPr>
      <t xml:space="preserve"> универсальный 4-х канальный совместим с приемником т.м. </t>
    </r>
    <r>
      <rPr>
        <b/>
        <sz val="11"/>
        <rFont val="Arial"/>
        <family val="2"/>
        <charset val="204"/>
      </rPr>
      <t>DoorHan</t>
    </r>
    <r>
      <rPr>
        <sz val="11"/>
        <rFont val="Arial"/>
        <family val="2"/>
        <charset val="204"/>
      </rPr>
      <t xml:space="preserve">               Частота - 433 МГц  Способ кодировки - запись в приемник</t>
    </r>
  </si>
  <si>
    <r>
      <rPr>
        <b/>
        <sz val="11"/>
        <rFont val="Arial"/>
        <family val="2"/>
        <charset val="204"/>
      </rPr>
      <t>Пульт</t>
    </r>
    <r>
      <rPr>
        <sz val="11"/>
        <rFont val="Arial"/>
        <family val="2"/>
        <charset val="204"/>
      </rPr>
      <t xml:space="preserve"> 4-х канальный,Частота - 433,92 МГц         Способ кодировки</t>
    </r>
    <r>
      <rPr>
        <b/>
        <sz val="11"/>
        <rFont val="Arial"/>
        <family val="2"/>
        <charset val="204"/>
      </rPr>
      <t xml:space="preserve"> -</t>
    </r>
    <r>
      <rPr>
        <sz val="11"/>
        <rFont val="Arial"/>
        <family val="2"/>
        <charset val="204"/>
      </rPr>
      <t xml:space="preserve"> запись в приемник</t>
    </r>
  </si>
  <si>
    <r>
      <rPr>
        <b/>
        <sz val="11"/>
        <rFont val="Arial"/>
        <family val="2"/>
        <charset val="204"/>
      </rPr>
      <t>Пульт</t>
    </r>
    <r>
      <rPr>
        <sz val="11"/>
        <rFont val="Arial"/>
        <family val="2"/>
        <charset val="204"/>
      </rPr>
      <t xml:space="preserve"> 4-х канальный,Частота - 433,92 МГц          Способ кодировки</t>
    </r>
    <r>
      <rPr>
        <b/>
        <sz val="11"/>
        <rFont val="Arial"/>
        <family val="2"/>
        <charset val="204"/>
      </rPr>
      <t xml:space="preserve"> -</t>
    </r>
    <r>
      <rPr>
        <sz val="11"/>
        <rFont val="Arial"/>
        <family val="2"/>
        <charset val="204"/>
      </rPr>
      <t xml:space="preserve"> запись в приемник</t>
    </r>
  </si>
  <si>
    <r>
      <rPr>
        <b/>
        <sz val="11"/>
        <rFont val="Arial"/>
        <family val="2"/>
        <charset val="204"/>
      </rPr>
      <t>Приемник универсальный</t>
    </r>
    <r>
      <rPr>
        <sz val="11"/>
        <rFont val="Arial"/>
        <family val="2"/>
        <charset val="204"/>
      </rPr>
      <t xml:space="preserve">, совместим с пультами т.м. </t>
    </r>
    <r>
      <rPr>
        <b/>
        <sz val="11"/>
        <rFont val="Arial"/>
        <family val="2"/>
        <charset val="204"/>
      </rPr>
      <t xml:space="preserve">CAME </t>
    </r>
    <r>
      <rPr>
        <sz val="11"/>
        <rFont val="Arial"/>
        <family val="2"/>
        <charset val="204"/>
      </rPr>
      <t>(TOP-432EE)</t>
    </r>
    <r>
      <rPr>
        <b/>
        <sz val="11"/>
        <rFont val="Arial"/>
        <family val="2"/>
        <charset val="204"/>
      </rPr>
      <t xml:space="preserve">, NordMotors </t>
    </r>
    <r>
      <rPr>
        <sz val="11"/>
        <rFont val="Arial"/>
        <family val="2"/>
        <charset val="204"/>
      </rPr>
      <t>(NTB2, NTS4, PDU-ST-D),</t>
    </r>
    <r>
      <rPr>
        <b/>
        <sz val="11"/>
        <rFont val="Arial"/>
        <family val="2"/>
        <charset val="204"/>
      </rPr>
      <t xml:space="preserve"> DoorHan </t>
    </r>
    <r>
      <rPr>
        <sz val="11"/>
        <rFont val="Arial"/>
        <family val="2"/>
        <charset val="204"/>
      </rPr>
      <t>(Transmitter),</t>
    </r>
    <r>
      <rPr>
        <b/>
        <sz val="11"/>
        <rFont val="Arial"/>
        <family val="2"/>
        <charset val="204"/>
      </rPr>
      <t xml:space="preserve"> BFT</t>
    </r>
    <r>
      <rPr>
        <sz val="11"/>
        <rFont val="Arial"/>
        <family val="2"/>
        <charset val="204"/>
      </rPr>
      <t xml:space="preserve"> (MITTO) Частота - 433,92 МГц  Способ кодировки</t>
    </r>
    <r>
      <rPr>
        <b/>
        <sz val="11"/>
        <rFont val="Arial"/>
        <family val="2"/>
        <charset val="204"/>
      </rPr>
      <t xml:space="preserve"> -</t>
    </r>
    <r>
      <rPr>
        <sz val="11"/>
        <rFont val="Arial"/>
        <family val="2"/>
        <charset val="204"/>
      </rPr>
      <t xml:space="preserve"> запись в приемник</t>
    </r>
  </si>
  <si>
    <t>Комплект автоматики ZAIGER для секционных ворот (Привод ZS-600, Направляющая с цепью ZK-3300, пульт д/у ZTS-4 - 2шт.)</t>
  </si>
  <si>
    <t>Комплект автоматики ZAIGER для секционных ворот (Привод ZS-800, Направляющая с цепью ZK-3600, пульт д/у ZTS-4 - 2шт.)</t>
  </si>
  <si>
    <t>Комплект автоматики ZAIGER для секционных ворот (Привод ZS-1000, Направляющая с цепью ZK-3600, пульт д/у ZTS-4 - 2шт.)</t>
  </si>
  <si>
    <t>Комплект автоматики ZAIGER для секционных ворот (Привод ZS-1200, Направляющая с цепью ZK-4600, пульт д/у ZTS-4 - 2шт.)</t>
  </si>
  <si>
    <t>Комплект автоматики ZAIGER для секционных ворот (Привод ZS-1500, Направляющая с цепью ZK-4600, пульт д/у ZTS-4 - 2шт.)</t>
  </si>
  <si>
    <t>Комплект автоматики ZAIGER для секционных ворот (Привод ZS-1800, Направляющая с цепью ZK-4600, пульт д/у ZTS-4 - 2шт.)</t>
  </si>
  <si>
    <t>Комплект автоматики ZAIGER для секционных ворот (Привод ZS-1200, Направляющая с цепью ZK-3600, пульт д/у ZTS-4 - 2шт.)</t>
  </si>
  <si>
    <t>ZS-800-COMBO-L</t>
  </si>
  <si>
    <t>Комплект автоматики ZAIGER для секционных ворот (Привод ZS-800, Направляющая с цепью ZK-4600, пульт д/у ZTS-4 - 2шт.)</t>
  </si>
  <si>
    <t>ZS-1000-COMBO-L</t>
  </si>
  <si>
    <t>Комплект автоматики ZAIGER для секционных ворот (Привод ZS-1000, Направляющая с цепью ZK-4600, пульт д/у ZTS-4 - 2шт.)</t>
  </si>
  <si>
    <t>Комплект автоматики ZAIGER для секционных ворот (Привод ZS-800 Fast, Направляющая с цепью ZK-3600F, пульт д/у ZTS-4 - 2шт.)</t>
  </si>
  <si>
    <t>Комплект автоматики ZAIGER для секционных ворот (Привод ZS-1000 Fast, Направляющая с цепью ZK-3600F, пульт д/у ZTS-4 - 2шт.)</t>
  </si>
  <si>
    <t>Комплект автоматики ZAIGER для секционных ворот (Привод ZS-1200 Fast, Направляющая с цепью ZK-4600F, пульт д/у ZTS-4 - 2шт.)</t>
  </si>
  <si>
    <t>Комплект автоматики ZAIGER для секционных ворот (Привод ZS-1800 Fast, Направляющая с цепью ZK-4600F, пульт д/у ZTS-4 - 2шт.)</t>
  </si>
  <si>
    <t xml:space="preserve">Привод ZAIGER серии ZS для секционных ворот </t>
  </si>
  <si>
    <t xml:space="preserve">Привод ZAIGER серии ZS-Fast для секционных ворот </t>
  </si>
  <si>
    <t>Направляющая с цепью (L=3300) для привода ZAIGER серии ZS</t>
  </si>
  <si>
    <t>Направляющая с цепью (L=3600) для привода ZAIGER серии ZS</t>
  </si>
  <si>
    <t>Направляющая с цепью (L=4600) для привода ZAIGER серии ZS</t>
  </si>
  <si>
    <t>ZK-3300F</t>
  </si>
  <si>
    <t>Направляющая с цепью (L=3300) для привода ZAIGER серии ZS-Fast</t>
  </si>
  <si>
    <t>ZK-3600F</t>
  </si>
  <si>
    <t>Направляющая с цепью (L=3600) для привода ZAIGER серии ZS-Fast</t>
  </si>
  <si>
    <t>ZK-4600F</t>
  </si>
  <si>
    <t>Направляющая с цепью (L=4600) для привода ZAIGER серии ZS-Fast</t>
  </si>
  <si>
    <t>ZTS-4_KIT50</t>
  </si>
  <si>
    <t>ZTS-4_KIT100</t>
  </si>
  <si>
    <t>Привод для секционных ворот ZS-800F (ZAIGER)</t>
  </si>
  <si>
    <t>Номинальное усилие</t>
  </si>
  <si>
    <t>ZS-600-COMBO-L</t>
  </si>
  <si>
    <t>Комплект автоматики ZAIGER для секционных ворот (Привод ZS-600, Направляющая с цепью ZK-3600, пульт д/у ZTS-4 - 2шт.)</t>
  </si>
  <si>
    <t>копмл</t>
  </si>
  <si>
    <t>шт.</t>
  </si>
  <si>
    <t>GSM-Ipro</t>
  </si>
  <si>
    <t>Блок управления приводом, через телефон с блоком питания</t>
  </si>
  <si>
    <t>NI-CHAIN</t>
  </si>
  <si>
    <r>
      <rPr>
        <b/>
        <sz val="11"/>
        <rFont val="Arial"/>
        <family val="2"/>
        <charset val="204"/>
      </rPr>
      <t>Приемник универсальный</t>
    </r>
    <r>
      <rPr>
        <sz val="11"/>
        <rFont val="Arial"/>
        <family val="2"/>
        <charset val="204"/>
      </rPr>
      <t>, совместим с пультами т.м.</t>
    </r>
    <r>
      <rPr>
        <b/>
        <sz val="11"/>
        <rFont val="Arial"/>
        <family val="2"/>
        <charset val="204"/>
      </rPr>
      <t xml:space="preserve">Zaiger, NordMotors </t>
    </r>
    <r>
      <rPr>
        <sz val="11"/>
        <rFont val="Arial"/>
        <family val="2"/>
        <charset val="204"/>
      </rPr>
      <t>(NTB2, NTS4, PDU-ST-D),</t>
    </r>
    <r>
      <rPr>
        <b/>
        <sz val="11"/>
        <rFont val="Arial"/>
        <family val="2"/>
        <charset val="204"/>
      </rPr>
      <t xml:space="preserve"> DoorHan </t>
    </r>
    <r>
      <rPr>
        <sz val="11"/>
        <rFont val="Arial"/>
        <family val="2"/>
        <charset val="204"/>
      </rPr>
      <t>(Transmitter),</t>
    </r>
    <r>
      <rPr>
        <b/>
        <sz val="11"/>
        <rFont val="Arial"/>
        <family val="2"/>
        <charset val="204"/>
      </rPr>
      <t xml:space="preserve"> BFT</t>
    </r>
    <r>
      <rPr>
        <sz val="11"/>
        <rFont val="Arial"/>
        <family val="2"/>
        <charset val="204"/>
      </rPr>
      <t xml:space="preserve"> (MITTO) Частота - 433,92 МГц Способ кодировки</t>
    </r>
    <r>
      <rPr>
        <b/>
        <sz val="11"/>
        <rFont val="Arial"/>
        <family val="2"/>
        <charset val="204"/>
      </rPr>
      <t xml:space="preserve"> -</t>
    </r>
    <r>
      <rPr>
        <sz val="11"/>
        <rFont val="Arial"/>
        <family val="2"/>
        <charset val="204"/>
      </rPr>
      <t xml:space="preserve"> запись в приемник</t>
    </r>
  </si>
  <si>
    <t>Привод для секционных ворот (NS-600) - 1шт, направляющая с цепью L=3300 - 1 шт, пульт д/у 4-канальный (NTS-4) - 2шт.</t>
  </si>
  <si>
    <t>Привод для секционных ворот (NS-800) - 1шт, направляющая с цепью L=3600 - 1 шт, пульт д/у 4-канальный (NTS-4) - 2шт.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</si>
</sst>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_р_."/>
    <numFmt numFmtId="165" formatCode="#,##0\ _₽"/>
  </numFmts>
  <fonts count="37" x14ac:knownFonts="1">
    <font>
      <sz val="10"/>
      <name val="Arial Cyr"/>
      <charset val="204"/>
    </font>
    <font>
      <sz val="10"/>
      <name val="Arial Cyr"/>
      <charset val="204"/>
    </font>
    <font>
      <sz val="11"/>
      <name val="Arial"/>
      <family val="2"/>
      <charset val="204"/>
    </font>
    <font>
      <b/>
      <sz val="10"/>
      <color indexed="9"/>
      <name val="Arial"/>
      <family val="2"/>
      <charset val="204"/>
    </font>
    <font>
      <sz val="11"/>
      <color indexed="9"/>
      <name val="Arial"/>
      <family val="2"/>
      <charset val="204"/>
    </font>
    <font>
      <b/>
      <sz val="11"/>
      <color indexed="9"/>
      <name val="Arial"/>
      <family val="2"/>
      <charset val="204"/>
    </font>
    <font>
      <b/>
      <sz val="11"/>
      <color indexed="56"/>
      <name val="Arial"/>
      <family val="2"/>
      <charset val="204"/>
    </font>
    <font>
      <sz val="11"/>
      <color indexed="56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18"/>
      <name val="Arial"/>
      <family val="2"/>
      <charset val="204"/>
    </font>
    <font>
      <sz val="11"/>
      <color indexed="18"/>
      <name val="Arial"/>
      <family val="2"/>
      <charset val="204"/>
    </font>
    <font>
      <sz val="10"/>
      <name val="Arial"/>
      <family val="2"/>
      <charset val="204"/>
    </font>
    <font>
      <b/>
      <i/>
      <sz val="10"/>
      <name val="Arial Cyr"/>
      <family val="2"/>
      <charset val="204"/>
    </font>
    <font>
      <b/>
      <sz val="12"/>
      <name val="Arial Cyr"/>
      <family val="2"/>
      <charset val="204"/>
    </font>
    <font>
      <b/>
      <sz val="14"/>
      <color indexed="9"/>
      <name val="Arial Cyr"/>
      <family val="2"/>
      <charset val="204"/>
    </font>
    <font>
      <u/>
      <sz val="10"/>
      <color indexed="12"/>
      <name val="Arial Cyr"/>
      <charset val="204"/>
    </font>
    <font>
      <vertAlign val="superscript"/>
      <sz val="11"/>
      <name val="Arial"/>
      <family val="2"/>
      <charset val="204"/>
    </font>
    <font>
      <b/>
      <sz val="9"/>
      <color indexed="23"/>
      <name val="Arial"/>
      <family val="2"/>
      <charset val="204"/>
    </font>
    <font>
      <sz val="9"/>
      <name val="Arial Cyr"/>
      <charset val="204"/>
    </font>
    <font>
      <sz val="10"/>
      <color indexed="62"/>
      <name val="Arial"/>
      <family val="2"/>
      <charset val="204"/>
    </font>
    <font>
      <u/>
      <sz val="10"/>
      <color theme="10"/>
      <name val="Arial Cyr"/>
      <charset val="204"/>
    </font>
    <font>
      <sz val="10"/>
      <color rgb="FF343232"/>
      <name val="Arial"/>
      <family val="2"/>
      <charset val="204"/>
    </font>
    <font>
      <sz val="11"/>
      <color theme="0"/>
      <name val="Arial"/>
      <family val="2"/>
      <charset val="204"/>
    </font>
    <font>
      <u/>
      <sz val="11"/>
      <color theme="0"/>
      <name val="Arial Cyr"/>
      <charset val="204"/>
    </font>
    <font>
      <sz val="11"/>
      <color theme="1"/>
      <name val="Arial"/>
      <family val="2"/>
      <charset val="204"/>
    </font>
    <font>
      <sz val="1"/>
      <color theme="0"/>
      <name val="Arial"/>
      <family val="2"/>
      <charset val="204"/>
    </font>
    <font>
      <u/>
      <sz val="10"/>
      <color theme="0"/>
      <name val="Arial Cyr"/>
      <charset val="204"/>
    </font>
    <font>
      <b/>
      <sz val="11"/>
      <color theme="1"/>
      <name val="Arial"/>
      <family val="2"/>
      <charset val="204"/>
    </font>
    <font>
      <sz val="10"/>
      <color rgb="FFFF0000"/>
      <name val="Arial Cyr"/>
      <charset val="204"/>
    </font>
    <font>
      <b/>
      <sz val="1"/>
      <color theme="0"/>
      <name val="Arial"/>
      <family val="2"/>
      <charset val="204"/>
    </font>
    <font>
      <b/>
      <sz val="9"/>
      <color theme="0" tint="-0.499984740745262"/>
      <name val="Arial"/>
      <family val="2"/>
      <charset val="204"/>
    </font>
    <font>
      <b/>
      <sz val="9"/>
      <color theme="0" tint="-0.499984740745262"/>
      <name val="Arial Cyr"/>
      <charset val="204"/>
    </font>
    <font>
      <sz val="11"/>
      <color rgb="FFFF0000"/>
      <name val="Arial"/>
      <family val="2"/>
      <charset val="204"/>
    </font>
    <font>
      <sz val="11"/>
      <name val="Calibri"/>
      <family val="2"/>
      <charset val="204"/>
    </font>
    <font>
      <sz val="9"/>
      <color rgb="FFFF0000"/>
      <name val="Arial Cyr"/>
      <charset val="204"/>
    </font>
    <font>
      <sz val="9"/>
      <color theme="0"/>
      <name val="Arial Cyr"/>
      <charset val="204"/>
    </font>
    <font>
      <sz val="10"/>
      <color theme="0"/>
      <name val="Arial Cyr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9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55"/>
      </right>
      <top style="thin">
        <color indexed="55"/>
      </top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 style="thin">
        <color indexed="64"/>
      </bottom>
      <diagonal/>
    </border>
    <border>
      <left/>
      <right/>
      <top style="thin">
        <color indexed="55"/>
      </top>
      <bottom style="thin">
        <color indexed="64"/>
      </bottom>
      <diagonal/>
    </border>
    <border>
      <left/>
      <right style="thin">
        <color indexed="55"/>
      </right>
      <top style="thin">
        <color indexed="55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64"/>
      </bottom>
      <diagonal/>
    </border>
    <border>
      <left/>
      <right/>
      <top/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64"/>
      </right>
      <top style="thin">
        <color indexed="23"/>
      </top>
      <bottom style="thin">
        <color indexed="55"/>
      </bottom>
      <diagonal/>
    </border>
    <border>
      <left style="thin">
        <color indexed="23"/>
      </left>
      <right style="thin">
        <color indexed="64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 style="thin">
        <color indexed="55"/>
      </right>
      <top/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55"/>
      </top>
      <bottom/>
      <diagonal/>
    </border>
    <border>
      <left style="thin">
        <color indexed="23"/>
      </left>
      <right style="thin">
        <color indexed="64"/>
      </right>
      <top style="thin">
        <color indexed="55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55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23"/>
      </left>
      <right/>
      <top/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 style="thin">
        <color indexed="55"/>
      </right>
      <top/>
      <bottom/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64"/>
      </right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/>
      <diagonal/>
    </border>
    <border>
      <left style="thin">
        <color indexed="64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thin">
        <color indexed="64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thin">
        <color indexed="64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55"/>
      </right>
      <top/>
      <bottom/>
      <diagonal/>
    </border>
    <border>
      <left style="thin">
        <color indexed="64"/>
      </left>
      <right/>
      <top/>
      <bottom style="thin">
        <color indexed="55"/>
      </bottom>
      <diagonal/>
    </border>
    <border>
      <left/>
      <right style="thin">
        <color indexed="23"/>
      </right>
      <top style="thin">
        <color indexed="55"/>
      </top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/>
      <right style="thin">
        <color indexed="23"/>
      </right>
      <top/>
      <bottom style="thin">
        <color indexed="64"/>
      </bottom>
      <diagonal/>
    </border>
    <border>
      <left style="thin">
        <color indexed="23"/>
      </left>
      <right style="thin">
        <color indexed="64"/>
      </right>
      <top/>
      <bottom style="thin">
        <color indexed="55"/>
      </bottom>
      <diagonal/>
    </border>
    <border>
      <left/>
      <right style="thin">
        <color indexed="64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55"/>
      </top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23"/>
      </bottom>
      <diagonal/>
    </border>
    <border>
      <left/>
      <right/>
      <top style="thin">
        <color indexed="55"/>
      </top>
      <bottom style="thin">
        <color indexed="23"/>
      </bottom>
      <diagonal/>
    </border>
    <border>
      <left/>
      <right style="thin">
        <color indexed="64"/>
      </right>
      <top style="thin">
        <color indexed="55"/>
      </top>
      <bottom style="thin">
        <color indexed="23"/>
      </bottom>
      <diagonal/>
    </border>
    <border>
      <left style="thin">
        <color indexed="23"/>
      </left>
      <right/>
      <top style="thin">
        <color indexed="55"/>
      </top>
      <bottom style="thin">
        <color indexed="64"/>
      </bottom>
      <diagonal/>
    </border>
    <border>
      <left/>
      <right style="thin">
        <color indexed="64"/>
      </right>
      <top style="thin">
        <color indexed="55"/>
      </top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55"/>
      </bottom>
      <diagonal/>
    </border>
    <border>
      <left/>
      <right/>
      <top style="thin">
        <color indexed="23"/>
      </top>
      <bottom style="thin">
        <color indexed="55"/>
      </bottom>
      <diagonal/>
    </border>
    <border>
      <left/>
      <right style="thin">
        <color indexed="64"/>
      </right>
      <top style="thin">
        <color indexed="23"/>
      </top>
      <bottom style="thin">
        <color indexed="55"/>
      </bottom>
      <diagonal/>
    </border>
    <border>
      <left/>
      <right style="thin">
        <color theme="1"/>
      </right>
      <top/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 style="thin">
        <color theme="0" tint="-0.499984740745262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indexed="64"/>
      </left>
      <right style="thin">
        <color theme="1" tint="0.499984740745262"/>
      </right>
      <top style="thin">
        <color indexed="55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indexed="55"/>
      </top>
      <bottom style="thin">
        <color theme="1" tint="0.499984740745262"/>
      </bottom>
      <diagonal/>
    </border>
    <border>
      <left style="thin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indexed="55"/>
      </right>
      <top style="thin">
        <color indexed="55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indexed="55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55"/>
      </right>
      <top/>
      <bottom style="thin">
        <color indexed="64"/>
      </bottom>
      <diagonal/>
    </border>
    <border>
      <left/>
      <right style="thin">
        <color indexed="23"/>
      </right>
      <top/>
      <bottom style="thin">
        <color indexed="55"/>
      </bottom>
      <diagonal/>
    </border>
    <border>
      <left style="thin">
        <color indexed="55"/>
      </left>
      <right style="thin">
        <color indexed="64"/>
      </right>
      <top/>
      <bottom style="thin">
        <color indexed="55"/>
      </bottom>
      <diagonal/>
    </border>
    <border>
      <left style="thin">
        <color indexed="64"/>
      </left>
      <right style="thin">
        <color indexed="64"/>
      </right>
      <top/>
      <bottom style="thin">
        <color indexed="55"/>
      </bottom>
      <diagonal/>
    </border>
    <border>
      <left style="thin">
        <color indexed="64"/>
      </left>
      <right style="thin">
        <color indexed="55"/>
      </right>
      <top/>
      <bottom style="thin">
        <color indexed="64"/>
      </bottom>
      <diagonal/>
    </border>
    <border>
      <left style="thin">
        <color indexed="55"/>
      </left>
      <right style="thin">
        <color indexed="55"/>
      </right>
      <top/>
      <bottom style="thin">
        <color indexed="64"/>
      </bottom>
      <diagonal/>
    </border>
  </borders>
  <cellStyleXfs count="11">
    <xf numFmtId="0" fontId="0" fillId="0" borderId="0"/>
    <xf numFmtId="0" fontId="11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2" fillId="2" borderId="2">
      <alignment horizontal="left"/>
    </xf>
    <xf numFmtId="0" fontId="13" fillId="2" borderId="2">
      <alignment horizontal="left"/>
    </xf>
    <xf numFmtId="0" fontId="14" fillId="3" borderId="3">
      <alignment horizontal="centerContinuous"/>
    </xf>
    <xf numFmtId="0" fontId="1" fillId="2" borderId="2" applyNumberFormat="0" applyAlignment="0">
      <alignment horizontal="left"/>
    </xf>
    <xf numFmtId="0" fontId="1" fillId="2" borderId="2" applyNumberFormat="0" applyAlignment="0">
      <alignment horizontal="left"/>
    </xf>
    <xf numFmtId="0" fontId="1" fillId="0" borderId="0"/>
  </cellStyleXfs>
  <cellXfs count="499">
    <xf numFmtId="0" fontId="0" fillId="0" borderId="0" xfId="0"/>
    <xf numFmtId="0" fontId="2" fillId="0" borderId="0" xfId="0" applyFont="1"/>
    <xf numFmtId="0" fontId="2" fillId="0" borderId="0" xfId="0" applyFont="1" applyBorder="1" applyAlignment="1"/>
    <xf numFmtId="0" fontId="4" fillId="4" borderId="4" xfId="0" applyFont="1" applyFill="1" applyBorder="1" applyAlignment="1">
      <alignment horizontal="center" vertical="center"/>
    </xf>
    <xf numFmtId="2" fontId="3" fillId="4" borderId="4" xfId="0" applyNumberFormat="1" applyFont="1" applyFill="1" applyBorder="1" applyAlignment="1">
      <alignment horizontal="center" vertical="center" wrapText="1"/>
    </xf>
    <xf numFmtId="0" fontId="4" fillId="2" borderId="0" xfId="0" applyFont="1" applyFill="1"/>
    <xf numFmtId="0" fontId="7" fillId="4" borderId="4" xfId="0" applyFont="1" applyFill="1" applyBorder="1" applyAlignment="1">
      <alignment horizontal="right"/>
    </xf>
    <xf numFmtId="2" fontId="2" fillId="0" borderId="0" xfId="0" applyNumberFormat="1" applyFont="1" applyFill="1" applyBorder="1"/>
    <xf numFmtId="2" fontId="2" fillId="0" borderId="0" xfId="0" applyNumberFormat="1" applyFont="1" applyFill="1" applyBorder="1" applyAlignment="1">
      <alignment horizontal="right"/>
    </xf>
    <xf numFmtId="0" fontId="2" fillId="0" borderId="0" xfId="0" applyFont="1" applyFill="1"/>
    <xf numFmtId="0" fontId="8" fillId="0" borderId="0" xfId="0" applyFont="1" applyFill="1" applyBorder="1" applyAlignment="1"/>
    <xf numFmtId="0" fontId="8" fillId="0" borderId="5" xfId="0" applyFont="1" applyFill="1" applyBorder="1"/>
    <xf numFmtId="0" fontId="2" fillId="0" borderId="6" xfId="0" applyFont="1" applyFill="1" applyBorder="1"/>
    <xf numFmtId="0" fontId="2" fillId="0" borderId="7" xfId="0" applyFont="1" applyFill="1" applyBorder="1"/>
    <xf numFmtId="0" fontId="2" fillId="0" borderId="4" xfId="0" applyFont="1" applyFill="1" applyBorder="1" applyAlignment="1">
      <alignment horizontal="right"/>
    </xf>
    <xf numFmtId="0" fontId="2" fillId="0" borderId="5" xfId="0" applyFont="1" applyFill="1" applyBorder="1"/>
    <xf numFmtId="0" fontId="8" fillId="5" borderId="5" xfId="0" applyFont="1" applyFill="1" applyBorder="1"/>
    <xf numFmtId="0" fontId="8" fillId="5" borderId="6" xfId="0" applyFont="1" applyFill="1" applyBorder="1"/>
    <xf numFmtId="0" fontId="9" fillId="5" borderId="7" xfId="0" applyFont="1" applyFill="1" applyBorder="1"/>
    <xf numFmtId="0" fontId="2" fillId="0" borderId="0" xfId="0" applyFont="1" applyBorder="1"/>
    <xf numFmtId="0" fontId="2" fillId="2" borderId="8" xfId="0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left" vertical="center"/>
    </xf>
    <xf numFmtId="0" fontId="8" fillId="2" borderId="6" xfId="0" applyFont="1" applyFill="1" applyBorder="1"/>
    <xf numFmtId="0" fontId="8" fillId="2" borderId="7" xfId="0" applyFont="1" applyFill="1" applyBorder="1"/>
    <xf numFmtId="0" fontId="2" fillId="0" borderId="0" xfId="4" applyFont="1"/>
    <xf numFmtId="0" fontId="2" fillId="0" borderId="0" xfId="4" applyFont="1" applyBorder="1" applyAlignment="1"/>
    <xf numFmtId="0" fontId="2" fillId="2" borderId="0" xfId="4" applyFont="1" applyFill="1" applyBorder="1"/>
    <xf numFmtId="0" fontId="2" fillId="2" borderId="5" xfId="4" applyFont="1" applyFill="1" applyBorder="1" applyAlignment="1">
      <alignment horizontal="left" vertical="center"/>
    </xf>
    <xf numFmtId="0" fontId="2" fillId="2" borderId="0" xfId="4" applyFont="1" applyFill="1"/>
    <xf numFmtId="0" fontId="21" fillId="0" borderId="0" xfId="4" applyFont="1"/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left" vertical="center"/>
    </xf>
    <xf numFmtId="0" fontId="21" fillId="0" borderId="0" xfId="0" applyFont="1"/>
    <xf numFmtId="0" fontId="3" fillId="4" borderId="14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left" vertical="center"/>
    </xf>
    <xf numFmtId="0" fontId="2" fillId="0" borderId="15" xfId="0" applyFont="1" applyBorder="1" applyAlignment="1">
      <alignment horizontal="left" vertical="center"/>
    </xf>
    <xf numFmtId="0" fontId="2" fillId="0" borderId="16" xfId="0" applyFont="1" applyFill="1" applyBorder="1" applyAlignment="1">
      <alignment horizontal="left" vertical="center"/>
    </xf>
    <xf numFmtId="0" fontId="2" fillId="0" borderId="17" xfId="0" applyFont="1" applyFill="1" applyBorder="1" applyAlignment="1">
      <alignment horizontal="left" vertical="center"/>
    </xf>
    <xf numFmtId="0" fontId="2" fillId="0" borderId="18" xfId="0" applyFont="1" applyFill="1" applyBorder="1" applyAlignment="1">
      <alignment horizontal="left" vertical="center"/>
    </xf>
    <xf numFmtId="0" fontId="2" fillId="0" borderId="19" xfId="0" applyFont="1" applyFill="1" applyBorder="1" applyAlignment="1">
      <alignment horizontal="center" vertical="center"/>
    </xf>
    <xf numFmtId="2" fontId="2" fillId="0" borderId="20" xfId="0" applyNumberFormat="1" applyFont="1" applyFill="1" applyBorder="1"/>
    <xf numFmtId="2" fontId="2" fillId="0" borderId="20" xfId="0" applyNumberFormat="1" applyFont="1" applyFill="1" applyBorder="1" applyAlignment="1">
      <alignment horizontal="right"/>
    </xf>
    <xf numFmtId="2" fontId="2" fillId="0" borderId="17" xfId="0" applyNumberFormat="1" applyFont="1" applyFill="1" applyBorder="1"/>
    <xf numFmtId="2" fontId="2" fillId="0" borderId="17" xfId="0" applyNumberFormat="1" applyFont="1" applyFill="1" applyBorder="1" applyAlignment="1">
      <alignment horizontal="right"/>
    </xf>
    <xf numFmtId="0" fontId="18" fillId="0" borderId="0" xfId="0" applyFont="1"/>
    <xf numFmtId="0" fontId="2" fillId="2" borderId="21" xfId="4" applyFont="1" applyFill="1" applyBorder="1"/>
    <xf numFmtId="0" fontId="2" fillId="2" borderId="22" xfId="4" applyFont="1" applyFill="1" applyBorder="1"/>
    <xf numFmtId="0" fontId="2" fillId="2" borderId="23" xfId="4" applyFont="1" applyFill="1" applyBorder="1"/>
    <xf numFmtId="0" fontId="2" fillId="2" borderId="24" xfId="4" applyFont="1" applyFill="1" applyBorder="1"/>
    <xf numFmtId="0" fontId="8" fillId="5" borderId="17" xfId="0" applyFont="1" applyFill="1" applyBorder="1"/>
    <xf numFmtId="0" fontId="9" fillId="5" borderId="17" xfId="0" applyFont="1" applyFill="1" applyBorder="1"/>
    <xf numFmtId="0" fontId="10" fillId="5" borderId="16" xfId="0" applyFont="1" applyFill="1" applyBorder="1" applyAlignment="1">
      <alignment horizontal="right"/>
    </xf>
    <xf numFmtId="0" fontId="2" fillId="0" borderId="14" xfId="0" applyFont="1" applyFill="1" applyBorder="1" applyAlignment="1">
      <alignment horizontal="left"/>
    </xf>
    <xf numFmtId="0" fontId="2" fillId="0" borderId="14" xfId="0" applyFont="1" applyBorder="1" applyAlignment="1">
      <alignment horizontal="left"/>
    </xf>
    <xf numFmtId="0" fontId="2" fillId="0" borderId="25" xfId="4" applyFont="1" applyBorder="1" applyAlignment="1">
      <alignment horizontal="left" vertical="center"/>
    </xf>
    <xf numFmtId="0" fontId="5" fillId="5" borderId="14" xfId="0" applyFont="1" applyFill="1" applyBorder="1"/>
    <xf numFmtId="0" fontId="2" fillId="0" borderId="25" xfId="0" applyFont="1" applyBorder="1" applyAlignment="1">
      <alignment horizontal="left" vertical="center"/>
    </xf>
    <xf numFmtId="0" fontId="2" fillId="0" borderId="25" xfId="0" applyFont="1" applyBorder="1" applyAlignment="1">
      <alignment horizontal="left"/>
    </xf>
    <xf numFmtId="0" fontId="5" fillId="5" borderId="26" xfId="0" applyFont="1" applyFill="1" applyBorder="1"/>
    <xf numFmtId="2" fontId="2" fillId="0" borderId="8" xfId="0" applyNumberFormat="1" applyFont="1" applyFill="1" applyBorder="1"/>
    <xf numFmtId="0" fontId="2" fillId="2" borderId="27" xfId="4" applyFont="1" applyFill="1" applyBorder="1"/>
    <xf numFmtId="0" fontId="2" fillId="2" borderId="28" xfId="4" applyFont="1" applyFill="1" applyBorder="1"/>
    <xf numFmtId="0" fontId="2" fillId="2" borderId="29" xfId="4" applyFont="1" applyFill="1" applyBorder="1"/>
    <xf numFmtId="0" fontId="2" fillId="2" borderId="30" xfId="4" applyFont="1" applyFill="1" applyBorder="1"/>
    <xf numFmtId="0" fontId="2" fillId="2" borderId="31" xfId="4" applyFont="1" applyFill="1" applyBorder="1"/>
    <xf numFmtId="0" fontId="7" fillId="4" borderId="4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2" borderId="32" xfId="4" applyFont="1" applyFill="1" applyBorder="1" applyAlignment="1">
      <alignment horizontal="center" vertical="center"/>
    </xf>
    <xf numFmtId="0" fontId="2" fillId="0" borderId="0" xfId="0" applyFont="1" applyFill="1" applyBorder="1"/>
    <xf numFmtId="0" fontId="2" fillId="0" borderId="33" xfId="0" applyFont="1" applyBorder="1"/>
    <xf numFmtId="0" fontId="11" fillId="6" borderId="0" xfId="1" applyFont="1" applyFill="1"/>
    <xf numFmtId="0" fontId="11" fillId="6" borderId="0" xfId="1" applyFont="1" applyFill="1" applyBorder="1"/>
    <xf numFmtId="0" fontId="11" fillId="6" borderId="0" xfId="1" applyFont="1" applyFill="1" applyAlignment="1"/>
    <xf numFmtId="0" fontId="19" fillId="6" borderId="0" xfId="1" applyFont="1" applyFill="1" applyBorder="1"/>
    <xf numFmtId="0" fontId="11" fillId="6" borderId="2" xfId="1" applyFont="1" applyFill="1" applyBorder="1" applyAlignment="1" applyProtection="1">
      <alignment horizontal="center" vertical="center"/>
      <protection locked="0"/>
    </xf>
    <xf numFmtId="0" fontId="2" fillId="2" borderId="13" xfId="4" applyFont="1" applyFill="1" applyBorder="1"/>
    <xf numFmtId="0" fontId="2" fillId="0" borderId="13" xfId="0" applyFont="1" applyBorder="1"/>
    <xf numFmtId="0" fontId="21" fillId="0" borderId="0" xfId="4" applyFont="1" applyBorder="1"/>
    <xf numFmtId="0" fontId="2" fillId="0" borderId="13" xfId="4" applyFont="1" applyBorder="1" applyAlignment="1"/>
    <xf numFmtId="0" fontId="2" fillId="0" borderId="13" xfId="0" applyFont="1" applyFill="1" applyBorder="1"/>
    <xf numFmtId="2" fontId="2" fillId="0" borderId="34" xfId="0" applyNumberFormat="1" applyFont="1" applyFill="1" applyBorder="1"/>
    <xf numFmtId="2" fontId="2" fillId="0" borderId="35" xfId="0" applyNumberFormat="1" applyFont="1" applyFill="1" applyBorder="1" applyAlignment="1">
      <alignment horizontal="right"/>
    </xf>
    <xf numFmtId="0" fontId="2" fillId="0" borderId="8" xfId="0" applyFont="1" applyBorder="1"/>
    <xf numFmtId="0" fontId="2" fillId="0" borderId="35" xfId="0" applyFont="1" applyBorder="1"/>
    <xf numFmtId="0" fontId="21" fillId="0" borderId="35" xfId="0" applyFont="1" applyBorder="1"/>
    <xf numFmtId="0" fontId="2" fillId="0" borderId="36" xfId="0" applyFont="1" applyFill="1" applyBorder="1" applyAlignment="1">
      <alignment vertical="center"/>
    </xf>
    <xf numFmtId="0" fontId="2" fillId="0" borderId="37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38" xfId="0" applyFont="1" applyFill="1" applyBorder="1" applyAlignment="1">
      <alignment vertical="center"/>
    </xf>
    <xf numFmtId="2" fontId="2" fillId="2" borderId="39" xfId="0" applyNumberFormat="1" applyFont="1" applyFill="1" applyBorder="1" applyAlignment="1">
      <alignment horizontal="right"/>
    </xf>
    <xf numFmtId="164" fontId="3" fillId="4" borderId="4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Alignment="1">
      <alignment horizontal="right" vertical="center"/>
    </xf>
    <xf numFmtId="0" fontId="2" fillId="0" borderId="40" xfId="0" applyFont="1" applyBorder="1"/>
    <xf numFmtId="0" fontId="21" fillId="0" borderId="40" xfId="4" applyFont="1" applyBorder="1"/>
    <xf numFmtId="0" fontId="2" fillId="2" borderId="40" xfId="4" applyFont="1" applyFill="1" applyBorder="1"/>
    <xf numFmtId="0" fontId="2" fillId="2" borderId="41" xfId="4" applyFont="1" applyFill="1" applyBorder="1"/>
    <xf numFmtId="164" fontId="2" fillId="2" borderId="4" xfId="4" applyNumberFormat="1" applyFont="1" applyFill="1" applyBorder="1" applyAlignment="1">
      <alignment horizontal="center" vertical="center"/>
    </xf>
    <xf numFmtId="0" fontId="2" fillId="0" borderId="42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13" xfId="0" applyFont="1" applyFill="1" applyBorder="1" applyAlignment="1">
      <alignment vertical="center"/>
    </xf>
    <xf numFmtId="0" fontId="2" fillId="0" borderId="72" xfId="0" applyFont="1" applyBorder="1"/>
    <xf numFmtId="0" fontId="6" fillId="7" borderId="14" xfId="0" applyFont="1" applyFill="1" applyBorder="1"/>
    <xf numFmtId="0" fontId="2" fillId="6" borderId="14" xfId="0" applyFont="1" applyFill="1" applyBorder="1" applyAlignment="1">
      <alignment horizontal="left"/>
    </xf>
    <xf numFmtId="0" fontId="2" fillId="6" borderId="5" xfId="0" applyFont="1" applyFill="1" applyBorder="1"/>
    <xf numFmtId="0" fontId="2" fillId="6" borderId="6" xfId="0" applyFont="1" applyFill="1" applyBorder="1"/>
    <xf numFmtId="0" fontId="2" fillId="6" borderId="7" xfId="0" applyFont="1" applyFill="1" applyBorder="1"/>
    <xf numFmtId="0" fontId="2" fillId="6" borderId="4" xfId="0" applyFont="1" applyFill="1" applyBorder="1" applyAlignment="1">
      <alignment horizontal="center" vertical="center"/>
    </xf>
    <xf numFmtId="0" fontId="2" fillId="2" borderId="73" xfId="4" applyFont="1" applyFill="1" applyBorder="1"/>
    <xf numFmtId="0" fontId="2" fillId="2" borderId="74" xfId="4" applyFont="1" applyFill="1" applyBorder="1"/>
    <xf numFmtId="0" fontId="2" fillId="2" borderId="75" xfId="4" applyFont="1" applyFill="1" applyBorder="1"/>
    <xf numFmtId="0" fontId="2" fillId="0" borderId="75" xfId="0" applyFont="1" applyBorder="1"/>
    <xf numFmtId="164" fontId="2" fillId="5" borderId="16" xfId="0" applyNumberFormat="1" applyFont="1" applyFill="1" applyBorder="1" applyAlignment="1">
      <alignment horizontal="right" vertical="center"/>
    </xf>
    <xf numFmtId="0" fontId="2" fillId="0" borderId="75" xfId="0" applyFont="1" applyFill="1" applyBorder="1"/>
    <xf numFmtId="2" fontId="2" fillId="5" borderId="16" xfId="0" applyNumberFormat="1" applyFont="1" applyFill="1" applyBorder="1" applyAlignment="1">
      <alignment horizontal="right"/>
    </xf>
    <xf numFmtId="2" fontId="17" fillId="2" borderId="39" xfId="4" applyNumberFormat="1" applyFont="1" applyFill="1" applyBorder="1" applyAlignment="1">
      <alignment horizontal="right"/>
    </xf>
    <xf numFmtId="0" fontId="2" fillId="0" borderId="76" xfId="0" applyFont="1" applyBorder="1"/>
    <xf numFmtId="0" fontId="2" fillId="0" borderId="73" xfId="0" applyFont="1" applyBorder="1"/>
    <xf numFmtId="0" fontId="2" fillId="0" borderId="77" xfId="0" applyFont="1" applyBorder="1"/>
    <xf numFmtId="0" fontId="24" fillId="0" borderId="0" xfId="4" applyFont="1"/>
    <xf numFmtId="0" fontId="2" fillId="0" borderId="0" xfId="4" applyFont="1" applyBorder="1" applyProtection="1">
      <protection hidden="1"/>
    </xf>
    <xf numFmtId="0" fontId="2" fillId="0" borderId="0" xfId="4" applyFont="1" applyBorder="1" applyAlignment="1" applyProtection="1">
      <protection hidden="1"/>
    </xf>
    <xf numFmtId="0" fontId="24" fillId="0" borderId="0" xfId="4" applyFont="1" applyBorder="1" applyAlignment="1" applyProtection="1">
      <protection hidden="1"/>
    </xf>
    <xf numFmtId="0" fontId="3" fillId="4" borderId="14" xfId="4" applyFont="1" applyFill="1" applyBorder="1" applyAlignment="1" applyProtection="1">
      <alignment horizontal="center" vertical="center"/>
      <protection hidden="1"/>
    </xf>
    <xf numFmtId="0" fontId="4" fillId="4" borderId="4" xfId="4" applyFont="1" applyFill="1" applyBorder="1" applyAlignment="1" applyProtection="1">
      <alignment horizontal="center" vertical="center"/>
      <protection hidden="1"/>
    </xf>
    <xf numFmtId="164" fontId="3" fillId="4" borderId="7" xfId="4" applyNumberFormat="1" applyFont="1" applyFill="1" applyBorder="1" applyAlignment="1" applyProtection="1">
      <alignment horizontal="center" vertical="center" wrapText="1"/>
      <protection hidden="1"/>
    </xf>
    <xf numFmtId="0" fontId="25" fillId="2" borderId="0" xfId="4" applyFont="1" applyFill="1" applyProtection="1">
      <protection hidden="1"/>
    </xf>
    <xf numFmtId="0" fontId="6" fillId="4" borderId="44" xfId="4" applyFont="1" applyFill="1" applyBorder="1" applyProtection="1">
      <protection hidden="1"/>
    </xf>
    <xf numFmtId="0" fontId="7" fillId="4" borderId="45" xfId="4" applyFont="1" applyFill="1" applyBorder="1" applyAlignment="1" applyProtection="1">
      <alignment horizontal="center" vertical="center"/>
      <protection hidden="1"/>
    </xf>
    <xf numFmtId="164" fontId="6" fillId="4" borderId="46" xfId="4" applyNumberFormat="1" applyFont="1" applyFill="1" applyBorder="1" applyAlignment="1" applyProtection="1">
      <alignment horizontal="right"/>
      <protection hidden="1"/>
    </xf>
    <xf numFmtId="2" fontId="2" fillId="2" borderId="34" xfId="4" applyNumberFormat="1" applyFont="1" applyFill="1" applyBorder="1" applyAlignment="1" applyProtection="1">
      <protection hidden="1"/>
    </xf>
    <xf numFmtId="2" fontId="2" fillId="2" borderId="47" xfId="4" applyNumberFormat="1" applyFont="1" applyFill="1" applyBorder="1" applyAlignment="1" applyProtection="1">
      <protection hidden="1"/>
    </xf>
    <xf numFmtId="0" fontId="2" fillId="2" borderId="7" xfId="4" applyFont="1" applyFill="1" applyBorder="1" applyProtection="1">
      <protection hidden="1"/>
    </xf>
    <xf numFmtId="0" fontId="2" fillId="2" borderId="48" xfId="4" applyFont="1" applyFill="1" applyBorder="1" applyProtection="1">
      <protection hidden="1"/>
    </xf>
    <xf numFmtId="0" fontId="2" fillId="2" borderId="14" xfId="4" applyFont="1" applyFill="1" applyBorder="1" applyProtection="1">
      <protection hidden="1"/>
    </xf>
    <xf numFmtId="0" fontId="2" fillId="2" borderId="4" xfId="4" applyFont="1" applyFill="1" applyBorder="1" applyAlignment="1" applyProtection="1">
      <alignment horizontal="center" vertical="center"/>
      <protection hidden="1"/>
    </xf>
    <xf numFmtId="164" fontId="2" fillId="0" borderId="6" xfId="4" applyNumberFormat="1" applyFont="1" applyFill="1" applyBorder="1" applyAlignment="1" applyProtection="1">
      <alignment horizontal="right"/>
      <protection hidden="1"/>
    </xf>
    <xf numFmtId="2" fontId="2" fillId="2" borderId="8" xfId="4" applyNumberFormat="1" applyFont="1" applyFill="1" applyBorder="1" applyAlignment="1" applyProtection="1">
      <protection hidden="1"/>
    </xf>
    <xf numFmtId="2" fontId="2" fillId="2" borderId="35" xfId="4" applyNumberFormat="1" applyFont="1" applyFill="1" applyBorder="1" applyAlignment="1" applyProtection="1">
      <protection hidden="1"/>
    </xf>
    <xf numFmtId="164" fontId="2" fillId="2" borderId="4" xfId="4" applyNumberFormat="1" applyFont="1" applyFill="1" applyBorder="1" applyAlignment="1" applyProtection="1">
      <alignment horizontal="right"/>
      <protection hidden="1"/>
    </xf>
    <xf numFmtId="0" fontId="2" fillId="2" borderId="50" xfId="4" applyFont="1" applyFill="1" applyBorder="1" applyProtection="1">
      <protection hidden="1"/>
    </xf>
    <xf numFmtId="0" fontId="2" fillId="2" borderId="27" xfId="4" applyFont="1" applyFill="1" applyBorder="1" applyProtection="1">
      <protection hidden="1"/>
    </xf>
    <xf numFmtId="2" fontId="2" fillId="2" borderId="8" xfId="4" applyNumberFormat="1" applyFont="1" applyFill="1" applyBorder="1" applyProtection="1">
      <protection hidden="1"/>
    </xf>
    <xf numFmtId="2" fontId="17" fillId="2" borderId="35" xfId="4" applyNumberFormat="1" applyFont="1" applyFill="1" applyBorder="1" applyAlignment="1" applyProtection="1">
      <alignment horizontal="right"/>
      <protection hidden="1"/>
    </xf>
    <xf numFmtId="0" fontId="6" fillId="4" borderId="51" xfId="4" applyFont="1" applyFill="1" applyBorder="1" applyProtection="1">
      <protection hidden="1"/>
    </xf>
    <xf numFmtId="0" fontId="7" fillId="4" borderId="49" xfId="4" applyFont="1" applyFill="1" applyBorder="1" applyAlignment="1" applyProtection="1">
      <alignment horizontal="center" vertical="center"/>
      <protection hidden="1"/>
    </xf>
    <xf numFmtId="164" fontId="6" fillId="4" borderId="0" xfId="4" applyNumberFormat="1" applyFont="1" applyFill="1" applyBorder="1" applyAlignment="1" applyProtection="1">
      <alignment horizontal="right"/>
      <protection hidden="1"/>
    </xf>
    <xf numFmtId="164" fontId="2" fillId="2" borderId="5" xfId="4" applyNumberFormat="1" applyFont="1" applyFill="1" applyBorder="1" applyAlignment="1" applyProtection="1">
      <alignment horizontal="right"/>
      <protection hidden="1"/>
    </xf>
    <xf numFmtId="164" fontId="2" fillId="2" borderId="6" xfId="4" applyNumberFormat="1" applyFont="1" applyFill="1" applyBorder="1" applyAlignment="1" applyProtection="1">
      <alignment horizontal="right"/>
      <protection hidden="1"/>
    </xf>
    <xf numFmtId="2" fontId="2" fillId="2" borderId="0" xfId="4" applyNumberFormat="1" applyFont="1" applyFill="1" applyBorder="1" applyAlignment="1" applyProtection="1">
      <protection hidden="1"/>
    </xf>
    <xf numFmtId="0" fontId="2" fillId="2" borderId="52" xfId="4" applyFont="1" applyFill="1" applyBorder="1" applyProtection="1">
      <protection hidden="1"/>
    </xf>
    <xf numFmtId="0" fontId="2" fillId="2" borderId="20" xfId="4" applyFont="1" applyFill="1" applyBorder="1" applyAlignment="1" applyProtection="1">
      <alignment horizontal="left"/>
      <protection hidden="1"/>
    </xf>
    <xf numFmtId="0" fontId="2" fillId="2" borderId="20" xfId="4" applyFont="1" applyFill="1" applyBorder="1" applyAlignment="1" applyProtection="1">
      <alignment horizontal="center" vertical="center"/>
      <protection hidden="1"/>
    </xf>
    <xf numFmtId="164" fontId="2" fillId="2" borderId="20" xfId="4" applyNumberFormat="1" applyFont="1" applyFill="1" applyBorder="1" applyAlignment="1" applyProtection="1">
      <alignment horizontal="right"/>
      <protection hidden="1"/>
    </xf>
    <xf numFmtId="2" fontId="2" fillId="2" borderId="75" xfId="4" applyNumberFormat="1" applyFont="1" applyFill="1" applyBorder="1" applyProtection="1">
      <protection hidden="1"/>
    </xf>
    <xf numFmtId="2" fontId="17" fillId="2" borderId="0" xfId="4" applyNumberFormat="1" applyFont="1" applyFill="1" applyBorder="1" applyAlignment="1" applyProtection="1">
      <alignment horizontal="right"/>
      <protection hidden="1"/>
    </xf>
    <xf numFmtId="0" fontId="2" fillId="2" borderId="0" xfId="4" applyFont="1" applyFill="1" applyBorder="1" applyProtection="1">
      <protection hidden="1"/>
    </xf>
    <xf numFmtId="0" fontId="2" fillId="2" borderId="13" xfId="4" applyFont="1" applyFill="1" applyBorder="1" applyProtection="1">
      <protection hidden="1"/>
    </xf>
    <xf numFmtId="0" fontId="5" fillId="5" borderId="25" xfId="4" applyFont="1" applyFill="1" applyBorder="1" applyProtection="1">
      <protection hidden="1"/>
    </xf>
    <xf numFmtId="0" fontId="8" fillId="5" borderId="6" xfId="4" applyFont="1" applyFill="1" applyBorder="1" applyProtection="1">
      <protection hidden="1"/>
    </xf>
    <xf numFmtId="0" fontId="9" fillId="5" borderId="6" xfId="4" applyFont="1" applyFill="1" applyBorder="1" applyProtection="1">
      <protection hidden="1"/>
    </xf>
    <xf numFmtId="0" fontId="10" fillId="5" borderId="5" xfId="4" applyFont="1" applyFill="1" applyBorder="1" applyAlignment="1" applyProtection="1">
      <alignment horizontal="center" vertical="center"/>
      <protection hidden="1"/>
    </xf>
    <xf numFmtId="164" fontId="2" fillId="5" borderId="5" xfId="4" applyNumberFormat="1" applyFont="1" applyFill="1" applyBorder="1" applyAlignment="1" applyProtection="1">
      <alignment horizontal="right"/>
      <protection hidden="1"/>
    </xf>
    <xf numFmtId="0" fontId="2" fillId="2" borderId="75" xfId="4" applyFont="1" applyFill="1" applyBorder="1" applyProtection="1">
      <protection hidden="1"/>
    </xf>
    <xf numFmtId="0" fontId="2" fillId="0" borderId="25" xfId="4" applyFont="1" applyBorder="1" applyAlignment="1" applyProtection="1">
      <alignment horizontal="left" vertical="center"/>
      <protection hidden="1"/>
    </xf>
    <xf numFmtId="0" fontId="2" fillId="2" borderId="8" xfId="4" applyFont="1" applyFill="1" applyBorder="1" applyAlignment="1" applyProtection="1">
      <alignment horizontal="left" vertical="center"/>
      <protection hidden="1"/>
    </xf>
    <xf numFmtId="0" fontId="8" fillId="2" borderId="6" xfId="4" applyFont="1" applyFill="1" applyBorder="1" applyAlignment="1" applyProtection="1">
      <alignment horizontal="left" vertical="center"/>
      <protection hidden="1"/>
    </xf>
    <xf numFmtId="0" fontId="8" fillId="2" borderId="6" xfId="4" applyFont="1" applyFill="1" applyBorder="1" applyAlignment="1" applyProtection="1">
      <alignment vertical="center"/>
      <protection hidden="1"/>
    </xf>
    <xf numFmtId="0" fontId="8" fillId="2" borderId="7" xfId="4" applyFont="1" applyFill="1" applyBorder="1" applyAlignment="1" applyProtection="1">
      <alignment vertical="center"/>
      <protection hidden="1"/>
    </xf>
    <xf numFmtId="164" fontId="2" fillId="2" borderId="5" xfId="4" applyNumberFormat="1" applyFont="1" applyFill="1" applyBorder="1" applyAlignment="1" applyProtection="1">
      <alignment horizontal="right" vertical="center"/>
      <protection hidden="1"/>
    </xf>
    <xf numFmtId="0" fontId="2" fillId="2" borderId="27" xfId="4" applyFont="1" applyFill="1" applyBorder="1" applyAlignment="1" applyProtection="1">
      <alignment horizontal="left" vertical="center"/>
      <protection hidden="1"/>
    </xf>
    <xf numFmtId="0" fontId="2" fillId="2" borderId="27" xfId="4" applyFont="1" applyFill="1" applyBorder="1" applyAlignment="1" applyProtection="1">
      <alignment vertical="center"/>
      <protection hidden="1"/>
    </xf>
    <xf numFmtId="0" fontId="2" fillId="2" borderId="72" xfId="4" applyFont="1" applyFill="1" applyBorder="1" applyProtection="1">
      <protection hidden="1"/>
    </xf>
    <xf numFmtId="0" fontId="5" fillId="5" borderId="26" xfId="4" applyFont="1" applyFill="1" applyBorder="1" applyProtection="1">
      <protection hidden="1"/>
    </xf>
    <xf numFmtId="0" fontId="8" fillId="5" borderId="17" xfId="4" applyFont="1" applyFill="1" applyBorder="1" applyProtection="1">
      <protection hidden="1"/>
    </xf>
    <xf numFmtId="0" fontId="9" fillId="5" borderId="17" xfId="4" applyFont="1" applyFill="1" applyBorder="1" applyProtection="1">
      <protection hidden="1"/>
    </xf>
    <xf numFmtId="0" fontId="10" fillId="5" borderId="16" xfId="4" applyFont="1" applyFill="1" applyBorder="1" applyAlignment="1" applyProtection="1">
      <alignment horizontal="center" vertical="center"/>
      <protection hidden="1"/>
    </xf>
    <xf numFmtId="164" fontId="2" fillId="5" borderId="16" xfId="4" applyNumberFormat="1" applyFont="1" applyFill="1" applyBorder="1" applyAlignment="1" applyProtection="1">
      <alignment horizontal="right"/>
      <protection hidden="1"/>
    </xf>
    <xf numFmtId="0" fontId="2" fillId="2" borderId="78" xfId="4" applyFont="1" applyFill="1" applyBorder="1" applyProtection="1">
      <protection hidden="1"/>
    </xf>
    <xf numFmtId="0" fontId="2" fillId="2" borderId="79" xfId="4" applyFont="1" applyFill="1" applyBorder="1" applyProtection="1">
      <protection hidden="1"/>
    </xf>
    <xf numFmtId="0" fontId="2" fillId="2" borderId="80" xfId="4" applyFont="1" applyFill="1" applyBorder="1" applyProtection="1">
      <protection hidden="1"/>
    </xf>
    <xf numFmtId="0" fontId="6" fillId="4" borderId="81" xfId="0" applyFont="1" applyFill="1" applyBorder="1"/>
    <xf numFmtId="0" fontId="7" fillId="4" borderId="82" xfId="0" applyFont="1" applyFill="1" applyBorder="1" applyAlignment="1">
      <alignment horizontal="right"/>
    </xf>
    <xf numFmtId="0" fontId="2" fillId="0" borderId="83" xfId="0" applyFont="1" applyFill="1" applyBorder="1" applyAlignment="1">
      <alignment horizontal="left"/>
    </xf>
    <xf numFmtId="0" fontId="8" fillId="0" borderId="84" xfId="0" applyFont="1" applyFill="1" applyBorder="1"/>
    <xf numFmtId="0" fontId="2" fillId="0" borderId="84" xfId="0" applyFont="1" applyFill="1" applyBorder="1" applyAlignment="1">
      <alignment horizontal="center" vertical="center"/>
    </xf>
    <xf numFmtId="0" fontId="2" fillId="0" borderId="83" xfId="0" applyFont="1" applyBorder="1" applyAlignment="1">
      <alignment horizontal="left"/>
    </xf>
    <xf numFmtId="0" fontId="2" fillId="0" borderId="83" xfId="0" applyFont="1" applyBorder="1" applyAlignment="1">
      <alignment horizontal="left" vertical="center"/>
    </xf>
    <xf numFmtId="0" fontId="6" fillId="4" borderId="83" xfId="0" applyFont="1" applyFill="1" applyBorder="1"/>
    <xf numFmtId="0" fontId="7" fillId="4" borderId="84" xfId="0" applyFont="1" applyFill="1" applyBorder="1" applyAlignment="1">
      <alignment horizontal="right"/>
    </xf>
    <xf numFmtId="0" fontId="2" fillId="0" borderId="84" xfId="0" applyFont="1" applyBorder="1" applyAlignment="1">
      <alignment horizontal="center" vertical="center"/>
    </xf>
    <xf numFmtId="0" fontId="8" fillId="0" borderId="85" xfId="0" applyFont="1" applyFill="1" applyBorder="1"/>
    <xf numFmtId="0" fontId="2" fillId="0" borderId="86" xfId="0" applyFont="1" applyFill="1" applyBorder="1"/>
    <xf numFmtId="0" fontId="2" fillId="0" borderId="87" xfId="0" applyFont="1" applyFill="1" applyBorder="1"/>
    <xf numFmtId="0" fontId="8" fillId="0" borderId="87" xfId="0" applyFont="1" applyFill="1" applyBorder="1"/>
    <xf numFmtId="0" fontId="2" fillId="0" borderId="33" xfId="0" applyFont="1" applyFill="1" applyBorder="1" applyAlignment="1">
      <alignment vertical="center"/>
    </xf>
    <xf numFmtId="2" fontId="17" fillId="2" borderId="53" xfId="4" applyNumberFormat="1" applyFont="1" applyFill="1" applyBorder="1" applyAlignment="1">
      <alignment horizontal="right"/>
    </xf>
    <xf numFmtId="0" fontId="24" fillId="0" borderId="0" xfId="0" applyFont="1"/>
    <xf numFmtId="0" fontId="24" fillId="2" borderId="0" xfId="0" applyFont="1" applyFill="1"/>
    <xf numFmtId="0" fontId="27" fillId="0" borderId="0" xfId="0" applyFont="1" applyFill="1" applyBorder="1" applyAlignment="1"/>
    <xf numFmtId="0" fontId="24" fillId="0" borderId="0" xfId="0" applyFont="1" applyFill="1"/>
    <xf numFmtId="49" fontId="2" fillId="0" borderId="1" xfId="0" applyNumberFormat="1" applyFont="1" applyFill="1" applyBorder="1" applyAlignment="1">
      <alignment horizontal="right" vertical="center"/>
    </xf>
    <xf numFmtId="0" fontId="2" fillId="2" borderId="0" xfId="0" applyFont="1" applyFill="1"/>
    <xf numFmtId="164" fontId="2" fillId="2" borderId="4" xfId="4" applyNumberFormat="1" applyFont="1" applyFill="1" applyBorder="1" applyAlignment="1" applyProtection="1">
      <alignment horizontal="center" vertical="center"/>
      <protection hidden="1"/>
    </xf>
    <xf numFmtId="0" fontId="25" fillId="0" borderId="0" xfId="0" applyFont="1"/>
    <xf numFmtId="0" fontId="25" fillId="2" borderId="0" xfId="4" applyFont="1" applyFill="1"/>
    <xf numFmtId="0" fontId="25" fillId="0" borderId="0" xfId="0" applyFont="1" applyFill="1"/>
    <xf numFmtId="164" fontId="6" fillId="4" borderId="4" xfId="0" applyNumberFormat="1" applyFont="1" applyFill="1" applyBorder="1" applyAlignment="1" applyProtection="1">
      <alignment horizontal="right"/>
      <protection hidden="1"/>
    </xf>
    <xf numFmtId="164" fontId="8" fillId="2" borderId="4" xfId="0" applyNumberFormat="1" applyFont="1" applyFill="1" applyBorder="1" applyProtection="1">
      <protection hidden="1"/>
    </xf>
    <xf numFmtId="164" fontId="2" fillId="2" borderId="4" xfId="4" applyNumberFormat="1" applyFont="1" applyFill="1" applyBorder="1" applyAlignment="1" applyProtection="1">
      <alignment horizontal="right" vertical="center"/>
      <protection hidden="1"/>
    </xf>
    <xf numFmtId="164" fontId="2" fillId="5" borderId="5" xfId="0" applyNumberFormat="1" applyFont="1" applyFill="1" applyBorder="1" applyAlignment="1" applyProtection="1">
      <alignment horizontal="right"/>
      <protection hidden="1"/>
    </xf>
    <xf numFmtId="0" fontId="25" fillId="0" borderId="0" xfId="0" applyFont="1" applyProtection="1">
      <protection hidden="1"/>
    </xf>
    <xf numFmtId="0" fontId="25" fillId="0" borderId="0" xfId="0" applyFont="1" applyFill="1" applyProtection="1">
      <protection hidden="1"/>
    </xf>
    <xf numFmtId="164" fontId="6" fillId="4" borderId="88" xfId="0" applyNumberFormat="1" applyFont="1" applyFill="1" applyBorder="1" applyAlignment="1" applyProtection="1">
      <alignment horizontal="right" vertical="center"/>
      <protection hidden="1"/>
    </xf>
    <xf numFmtId="164" fontId="8" fillId="2" borderId="89" xfId="0" applyNumberFormat="1" applyFont="1" applyFill="1" applyBorder="1" applyAlignment="1" applyProtection="1">
      <alignment horizontal="right" vertical="center"/>
      <protection hidden="1"/>
    </xf>
    <xf numFmtId="164" fontId="2" fillId="2" borderId="89" xfId="4" applyNumberFormat="1" applyFont="1" applyFill="1" applyBorder="1" applyAlignment="1" applyProtection="1">
      <alignment horizontal="right" vertical="center"/>
      <protection hidden="1"/>
    </xf>
    <xf numFmtId="164" fontId="2" fillId="0" borderId="89" xfId="0" applyNumberFormat="1" applyFont="1" applyFill="1" applyBorder="1" applyAlignment="1" applyProtection="1">
      <alignment horizontal="right" vertical="center"/>
      <protection hidden="1"/>
    </xf>
    <xf numFmtId="164" fontId="6" fillId="4" borderId="89" xfId="0" applyNumberFormat="1" applyFont="1" applyFill="1" applyBorder="1" applyAlignment="1" applyProtection="1">
      <alignment horizontal="right" vertical="center"/>
      <protection hidden="1"/>
    </xf>
    <xf numFmtId="164" fontId="2" fillId="5" borderId="5" xfId="0" applyNumberFormat="1" applyFont="1" applyFill="1" applyBorder="1" applyAlignment="1" applyProtection="1">
      <alignment horizontal="right" vertical="center"/>
      <protection hidden="1"/>
    </xf>
    <xf numFmtId="164" fontId="25" fillId="0" borderId="0" xfId="0" applyNumberFormat="1" applyFont="1" applyProtection="1">
      <protection hidden="1"/>
    </xf>
    <xf numFmtId="164" fontId="25" fillId="2" borderId="0" xfId="4" applyNumberFormat="1" applyFont="1" applyFill="1" applyProtection="1">
      <protection hidden="1"/>
    </xf>
    <xf numFmtId="164" fontId="25" fillId="0" borderId="0" xfId="0" applyNumberFormat="1" applyFont="1" applyFill="1" applyProtection="1">
      <protection hidden="1"/>
    </xf>
    <xf numFmtId="0" fontId="11" fillId="6" borderId="0" xfId="1" applyFont="1" applyFill="1" applyBorder="1" applyAlignment="1" applyProtection="1">
      <alignment horizontal="center" vertical="center"/>
      <protection locked="0"/>
    </xf>
    <xf numFmtId="0" fontId="28" fillId="0" borderId="0" xfId="0" applyFont="1"/>
    <xf numFmtId="2" fontId="2" fillId="0" borderId="53" xfId="0" applyNumberFormat="1" applyFont="1" applyFill="1" applyBorder="1" applyAlignment="1">
      <alignment horizontal="right"/>
    </xf>
    <xf numFmtId="2" fontId="2" fillId="0" borderId="54" xfId="0" applyNumberFormat="1" applyFont="1" applyFill="1" applyBorder="1"/>
    <xf numFmtId="2" fontId="2" fillId="0" borderId="55" xfId="0" applyNumberFormat="1" applyFont="1" applyFill="1" applyBorder="1" applyAlignment="1">
      <alignment horizontal="right"/>
    </xf>
    <xf numFmtId="0" fontId="25" fillId="2" borderId="0" xfId="0" applyFont="1" applyFill="1"/>
    <xf numFmtId="0" fontId="29" fillId="0" borderId="0" xfId="0" applyFont="1" applyFill="1" applyBorder="1" applyAlignment="1"/>
    <xf numFmtId="0" fontId="25" fillId="0" borderId="0" xfId="4" applyFont="1"/>
    <xf numFmtId="0" fontId="2" fillId="0" borderId="1" xfId="0" applyFont="1" applyFill="1" applyBorder="1" applyAlignment="1">
      <alignment horizontal="right" vertical="center"/>
    </xf>
    <xf numFmtId="0" fontId="2" fillId="2" borderId="56" xfId="4" applyFont="1" applyFill="1" applyBorder="1"/>
    <xf numFmtId="0" fontId="2" fillId="2" borderId="42" xfId="4" applyFont="1" applyFill="1" applyBorder="1"/>
    <xf numFmtId="0" fontId="2" fillId="2" borderId="36" xfId="4" applyFont="1" applyFill="1" applyBorder="1"/>
    <xf numFmtId="0" fontId="2" fillId="2" borderId="57" xfId="4" applyFont="1" applyFill="1" applyBorder="1"/>
    <xf numFmtId="0" fontId="2" fillId="0" borderId="46" xfId="0" applyFont="1" applyFill="1" applyBorder="1"/>
    <xf numFmtId="0" fontId="2" fillId="2" borderId="43" xfId="4" applyFont="1" applyFill="1" applyBorder="1"/>
    <xf numFmtId="0" fontId="6" fillId="7" borderId="27" xfId="0" applyFont="1" applyFill="1" applyBorder="1"/>
    <xf numFmtId="0" fontId="7" fillId="4" borderId="32" xfId="0" applyFont="1" applyFill="1" applyBorder="1" applyAlignment="1">
      <alignment horizontal="center" vertical="center"/>
    </xf>
    <xf numFmtId="164" fontId="6" fillId="4" borderId="32" xfId="0" applyNumberFormat="1" applyFont="1" applyFill="1" applyBorder="1" applyAlignment="1" applyProtection="1">
      <alignment horizontal="right"/>
      <protection hidden="1"/>
    </xf>
    <xf numFmtId="0" fontId="2" fillId="0" borderId="3" xfId="0" applyFont="1" applyBorder="1" applyAlignment="1">
      <alignment horizontal="left"/>
    </xf>
    <xf numFmtId="0" fontId="2" fillId="0" borderId="58" xfId="0" applyFont="1" applyFill="1" applyBorder="1"/>
    <xf numFmtId="0" fontId="2" fillId="0" borderId="58" xfId="0" applyFont="1" applyFill="1" applyBorder="1" applyAlignment="1">
      <alignment horizontal="center" vertical="center"/>
    </xf>
    <xf numFmtId="164" fontId="2" fillId="2" borderId="58" xfId="4" applyNumberFormat="1" applyFont="1" applyFill="1" applyBorder="1" applyAlignment="1" applyProtection="1">
      <alignment horizontal="right" vertical="center"/>
      <protection hidden="1"/>
    </xf>
    <xf numFmtId="0" fontId="2" fillId="2" borderId="58" xfId="4" applyFont="1" applyFill="1" applyBorder="1"/>
    <xf numFmtId="0" fontId="2" fillId="2" borderId="59" xfId="4" applyFont="1" applyFill="1" applyBorder="1"/>
    <xf numFmtId="0" fontId="2" fillId="2" borderId="21" xfId="4" applyFont="1" applyFill="1" applyBorder="1" applyAlignment="1">
      <alignment horizontal="right"/>
    </xf>
    <xf numFmtId="0" fontId="2" fillId="2" borderId="4" xfId="4" applyFont="1" applyFill="1" applyBorder="1" applyProtection="1">
      <protection hidden="1"/>
    </xf>
    <xf numFmtId="0" fontId="2" fillId="2" borderId="27" xfId="4" applyFont="1" applyFill="1" applyBorder="1" applyAlignment="1">
      <alignment horizontal="left"/>
    </xf>
    <xf numFmtId="164" fontId="2" fillId="8" borderId="5" xfId="4" applyNumberFormat="1" applyFont="1" applyFill="1" applyBorder="1" applyAlignment="1" applyProtection="1">
      <alignment horizontal="right" vertical="center"/>
      <protection hidden="1"/>
    </xf>
    <xf numFmtId="0" fontId="2" fillId="2" borderId="45" xfId="4" applyFont="1" applyFill="1" applyBorder="1" applyProtection="1">
      <protection hidden="1"/>
    </xf>
    <xf numFmtId="0" fontId="2" fillId="2" borderId="47" xfId="4" applyFont="1" applyFill="1" applyBorder="1" applyProtection="1">
      <protection hidden="1"/>
    </xf>
    <xf numFmtId="0" fontId="2" fillId="2" borderId="60" xfId="4" applyFont="1" applyFill="1" applyBorder="1" applyProtection="1">
      <protection hidden="1"/>
    </xf>
    <xf numFmtId="0" fontId="0" fillId="0" borderId="0" xfId="0" applyBorder="1" applyAlignment="1">
      <alignment horizontal="right" vertical="center"/>
    </xf>
    <xf numFmtId="0" fontId="0" fillId="0" borderId="12" xfId="0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2" fontId="2" fillId="2" borderId="0" xfId="4" applyNumberFormat="1" applyFont="1" applyFill="1" applyBorder="1" applyProtection="1">
      <protection hidden="1"/>
    </xf>
    <xf numFmtId="0" fontId="2" fillId="2" borderId="6" xfId="4" applyFont="1" applyFill="1" applyBorder="1" applyProtection="1">
      <protection hidden="1"/>
    </xf>
    <xf numFmtId="0" fontId="24" fillId="0" borderId="0" xfId="4" applyFont="1" applyBorder="1" applyProtection="1">
      <protection hidden="1"/>
    </xf>
    <xf numFmtId="0" fontId="25" fillId="0" borderId="0" xfId="4" applyFont="1" applyBorder="1" applyProtection="1">
      <protection hidden="1"/>
    </xf>
    <xf numFmtId="0" fontId="9" fillId="5" borderId="20" xfId="4" applyFont="1" applyFill="1" applyBorder="1" applyProtection="1">
      <protection hidden="1"/>
    </xf>
    <xf numFmtId="0" fontId="2" fillId="0" borderId="12" xfId="0" applyFont="1" applyBorder="1" applyAlignment="1">
      <alignment horizontal="left"/>
    </xf>
    <xf numFmtId="0" fontId="2" fillId="0" borderId="0" xfId="0" applyFont="1" applyFill="1" applyBorder="1" applyAlignment="1">
      <alignment horizontal="center" vertical="center"/>
    </xf>
    <xf numFmtId="164" fontId="2" fillId="2" borderId="0" xfId="4" applyNumberFormat="1" applyFont="1" applyFill="1" applyBorder="1" applyAlignment="1" applyProtection="1">
      <alignment horizontal="right" vertical="center"/>
      <protection hidden="1"/>
    </xf>
    <xf numFmtId="0" fontId="2" fillId="0" borderId="46" xfId="0" applyFont="1" applyBorder="1" applyAlignment="1">
      <alignment horizontal="left"/>
    </xf>
    <xf numFmtId="0" fontId="2" fillId="0" borderId="46" xfId="0" applyFont="1" applyFill="1" applyBorder="1" applyAlignment="1">
      <alignment horizontal="center" vertical="center"/>
    </xf>
    <xf numFmtId="164" fontId="2" fillId="2" borderId="46" xfId="4" applyNumberFormat="1" applyFont="1" applyFill="1" applyBorder="1" applyAlignment="1" applyProtection="1">
      <alignment horizontal="right" vertical="center"/>
      <protection hidden="1"/>
    </xf>
    <xf numFmtId="0" fontId="2" fillId="2" borderId="50" xfId="4" applyFont="1" applyFill="1" applyBorder="1" applyAlignment="1" applyProtection="1">
      <alignment vertical="center"/>
      <protection hidden="1"/>
    </xf>
    <xf numFmtId="0" fontId="2" fillId="2" borderId="6" xfId="4" applyFont="1" applyFill="1" applyBorder="1" applyAlignment="1" applyProtection="1">
      <alignment vertical="center"/>
      <protection hidden="1"/>
    </xf>
    <xf numFmtId="2" fontId="2" fillId="0" borderId="39" xfId="0" applyNumberFormat="1" applyFont="1" applyFill="1" applyBorder="1" applyAlignment="1">
      <alignment horizontal="right"/>
    </xf>
    <xf numFmtId="0" fontId="5" fillId="5" borderId="90" xfId="0" applyFont="1" applyFill="1" applyBorder="1"/>
    <xf numFmtId="0" fontId="2" fillId="2" borderId="49" xfId="4" applyFont="1" applyFill="1" applyBorder="1" applyAlignment="1" applyProtection="1">
      <alignment horizontal="center" vertical="center"/>
      <protection hidden="1"/>
    </xf>
    <xf numFmtId="0" fontId="0" fillId="0" borderId="6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2" fillId="2" borderId="5" xfId="4" applyFont="1" applyFill="1" applyBorder="1" applyAlignment="1" applyProtection="1">
      <alignment horizontal="left" vertical="center"/>
      <protection hidden="1"/>
    </xf>
    <xf numFmtId="2" fontId="2" fillId="0" borderId="61" xfId="0" applyNumberFormat="1" applyFont="1" applyFill="1" applyBorder="1"/>
    <xf numFmtId="2" fontId="17" fillId="2" borderId="92" xfId="4" applyNumberFormat="1" applyFont="1" applyFill="1" applyBorder="1" applyAlignment="1">
      <alignment horizontal="right"/>
    </xf>
    <xf numFmtId="0" fontId="2" fillId="2" borderId="15" xfId="4" applyFont="1" applyFill="1" applyBorder="1" applyProtection="1">
      <protection hidden="1"/>
    </xf>
    <xf numFmtId="0" fontId="2" fillId="2" borderId="19" xfId="4" applyFont="1" applyFill="1" applyBorder="1" applyAlignment="1" applyProtection="1">
      <alignment horizontal="center" vertical="center"/>
      <protection hidden="1"/>
    </xf>
    <xf numFmtId="164" fontId="2" fillId="2" borderId="18" xfId="4" applyNumberFormat="1" applyFont="1" applyFill="1" applyBorder="1" applyAlignment="1" applyProtection="1">
      <alignment horizontal="right"/>
      <protection hidden="1"/>
    </xf>
    <xf numFmtId="0" fontId="2" fillId="2" borderId="20" xfId="4" applyFont="1" applyFill="1" applyBorder="1" applyProtection="1">
      <protection hidden="1"/>
    </xf>
    <xf numFmtId="0" fontId="2" fillId="2" borderId="5" xfId="4" applyFont="1" applyFill="1" applyBorder="1" applyProtection="1">
      <protection hidden="1"/>
    </xf>
    <xf numFmtId="0" fontId="6" fillId="4" borderId="27" xfId="4" applyFont="1" applyFill="1" applyBorder="1" applyProtection="1">
      <protection hidden="1"/>
    </xf>
    <xf numFmtId="0" fontId="2" fillId="2" borderId="62" xfId="4" applyFont="1" applyFill="1" applyBorder="1" applyProtection="1">
      <protection hidden="1"/>
    </xf>
    <xf numFmtId="0" fontId="2" fillId="2" borderId="93" xfId="4" applyFont="1" applyFill="1" applyBorder="1" applyProtection="1">
      <protection hidden="1"/>
    </xf>
    <xf numFmtId="2" fontId="2" fillId="2" borderId="54" xfId="4" applyNumberFormat="1" applyFont="1" applyFill="1" applyBorder="1" applyProtection="1">
      <protection hidden="1"/>
    </xf>
    <xf numFmtId="2" fontId="17" fillId="2" borderId="91" xfId="4" applyNumberFormat="1" applyFont="1" applyFill="1" applyBorder="1" applyAlignment="1" applyProtection="1">
      <alignment horizontal="right"/>
      <protection hidden="1"/>
    </xf>
    <xf numFmtId="0" fontId="2" fillId="2" borderId="16" xfId="4" applyFont="1" applyFill="1" applyBorder="1" applyProtection="1">
      <protection hidden="1"/>
    </xf>
    <xf numFmtId="0" fontId="2" fillId="2" borderId="17" xfId="4" applyFont="1" applyFill="1" applyBorder="1" applyProtection="1">
      <protection hidden="1"/>
    </xf>
    <xf numFmtId="0" fontId="2" fillId="2" borderId="68" xfId="4" applyFont="1" applyFill="1" applyBorder="1" applyProtection="1">
      <protection hidden="1"/>
    </xf>
    <xf numFmtId="0" fontId="25" fillId="2" borderId="0" xfId="4" applyFont="1" applyFill="1" applyBorder="1" applyProtection="1">
      <protection hidden="1"/>
    </xf>
    <xf numFmtId="0" fontId="24" fillId="2" borderId="0" xfId="4" applyFont="1" applyFill="1" applyBorder="1" applyProtection="1">
      <protection hidden="1"/>
    </xf>
    <xf numFmtId="0" fontId="4" fillId="2" borderId="0" xfId="4" applyFont="1" applyFill="1" applyBorder="1" applyProtection="1">
      <protection hidden="1"/>
    </xf>
    <xf numFmtId="0" fontId="0" fillId="0" borderId="0" xfId="0" applyBorder="1"/>
    <xf numFmtId="0" fontId="18" fillId="0" borderId="0" xfId="0" applyFont="1" applyBorder="1" applyProtection="1">
      <protection hidden="1"/>
    </xf>
    <xf numFmtId="0" fontId="2" fillId="0" borderId="0" xfId="4" applyFont="1" applyBorder="1" applyAlignment="1" applyProtection="1">
      <alignment horizontal="center" vertical="center"/>
      <protection hidden="1"/>
    </xf>
    <xf numFmtId="164" fontId="2" fillId="0" borderId="0" xfId="4" applyNumberFormat="1" applyFont="1" applyBorder="1" applyAlignment="1" applyProtection="1">
      <alignment horizontal="right"/>
      <protection hidden="1"/>
    </xf>
    <xf numFmtId="2" fontId="2" fillId="2" borderId="40" xfId="4" applyNumberFormat="1" applyFont="1" applyFill="1" applyBorder="1" applyProtection="1">
      <protection hidden="1"/>
    </xf>
    <xf numFmtId="2" fontId="32" fillId="2" borderId="8" xfId="4" applyNumberFormat="1" applyFont="1" applyFill="1" applyBorder="1" applyAlignment="1" applyProtection="1">
      <protection hidden="1"/>
    </xf>
    <xf numFmtId="0" fontId="0" fillId="0" borderId="20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2" fillId="2" borderId="49" xfId="4" applyFont="1" applyFill="1" applyBorder="1" applyAlignment="1" applyProtection="1">
      <alignment horizontal="center" vertical="center"/>
      <protection hidden="1"/>
    </xf>
    <xf numFmtId="0" fontId="2" fillId="2" borderId="5" xfId="4" applyFont="1" applyFill="1" applyBorder="1" applyAlignment="1" applyProtection="1">
      <alignment horizontal="left" vertical="center"/>
      <protection hidden="1"/>
    </xf>
    <xf numFmtId="0" fontId="2" fillId="0" borderId="9" xfId="0" applyFont="1" applyFill="1" applyBorder="1"/>
    <xf numFmtId="0" fontId="2" fillId="0" borderId="10" xfId="0" applyFont="1" applyFill="1" applyBorder="1"/>
    <xf numFmtId="0" fontId="22" fillId="0" borderId="10" xfId="0" applyFont="1" applyFill="1" applyBorder="1"/>
    <xf numFmtId="2" fontId="2" fillId="0" borderId="10" xfId="0" applyNumberFormat="1" applyFont="1" applyFill="1" applyBorder="1" applyAlignment="1">
      <alignment horizontal="right"/>
    </xf>
    <xf numFmtId="0" fontId="2" fillId="0" borderId="10" xfId="4" applyFont="1" applyFill="1" applyBorder="1"/>
    <xf numFmtId="0" fontId="2" fillId="0" borderId="11" xfId="4" applyFont="1" applyFill="1" applyBorder="1"/>
    <xf numFmtId="0" fontId="2" fillId="0" borderId="12" xfId="0" applyFont="1" applyFill="1" applyBorder="1"/>
    <xf numFmtId="0" fontId="22" fillId="0" borderId="0" xfId="0" applyFont="1" applyFill="1" applyBorder="1"/>
    <xf numFmtId="0" fontId="2" fillId="0" borderId="0" xfId="4" applyFont="1" applyFill="1" applyBorder="1"/>
    <xf numFmtId="0" fontId="2" fillId="0" borderId="13" xfId="4" applyFont="1" applyFill="1" applyBorder="1"/>
    <xf numFmtId="0" fontId="23" fillId="0" borderId="0" xfId="2" applyFont="1" applyFill="1" applyBorder="1" applyAlignment="1" applyProtection="1"/>
    <xf numFmtId="0" fontId="2" fillId="0" borderId="0" xfId="0" applyFont="1" applyFill="1" applyBorder="1" applyAlignment="1"/>
    <xf numFmtId="0" fontId="2" fillId="0" borderId="9" xfId="4" applyFont="1" applyFill="1" applyBorder="1" applyProtection="1">
      <protection hidden="1"/>
    </xf>
    <xf numFmtId="0" fontId="2" fillId="0" borderId="10" xfId="4" applyFont="1" applyFill="1" applyBorder="1" applyProtection="1">
      <protection hidden="1"/>
    </xf>
    <xf numFmtId="0" fontId="22" fillId="0" borderId="10" xfId="4" applyFont="1" applyFill="1" applyBorder="1" applyProtection="1">
      <protection hidden="1"/>
    </xf>
    <xf numFmtId="0" fontId="2" fillId="0" borderId="10" xfId="4" applyFont="1" applyFill="1" applyBorder="1" applyAlignment="1" applyProtection="1">
      <alignment horizontal="center" vertical="center"/>
      <protection hidden="1"/>
    </xf>
    <xf numFmtId="164" fontId="2" fillId="0" borderId="10" xfId="4" applyNumberFormat="1" applyFont="1" applyFill="1" applyBorder="1" applyAlignment="1" applyProtection="1">
      <alignment horizontal="right"/>
      <protection hidden="1"/>
    </xf>
    <xf numFmtId="0" fontId="2" fillId="0" borderId="11" xfId="4" applyFont="1" applyFill="1" applyBorder="1" applyProtection="1">
      <protection hidden="1"/>
    </xf>
    <xf numFmtId="0" fontId="2" fillId="0" borderId="0" xfId="4" applyFont="1" applyFill="1" applyBorder="1" applyProtection="1">
      <protection hidden="1"/>
    </xf>
    <xf numFmtId="0" fontId="24" fillId="0" borderId="0" xfId="4" applyFont="1" applyFill="1" applyBorder="1" applyProtection="1">
      <protection hidden="1"/>
    </xf>
    <xf numFmtId="0" fontId="25" fillId="0" borderId="0" xfId="4" applyFont="1" applyFill="1" applyBorder="1" applyProtection="1">
      <protection hidden="1"/>
    </xf>
    <xf numFmtId="0" fontId="2" fillId="0" borderId="12" xfId="4" applyFont="1" applyFill="1" applyBorder="1" applyProtection="1">
      <protection hidden="1"/>
    </xf>
    <xf numFmtId="0" fontId="22" fillId="0" borderId="0" xfId="4" applyFont="1" applyFill="1" applyBorder="1" applyProtection="1">
      <protection hidden="1"/>
    </xf>
    <xf numFmtId="0" fontId="2" fillId="0" borderId="0" xfId="4" applyFont="1" applyFill="1" applyBorder="1" applyAlignment="1" applyProtection="1">
      <alignment horizontal="center" vertical="center"/>
      <protection hidden="1"/>
    </xf>
    <xf numFmtId="164" fontId="2" fillId="0" borderId="0" xfId="4" applyNumberFormat="1" applyFont="1" applyFill="1" applyBorder="1" applyAlignment="1" applyProtection="1">
      <alignment horizontal="right"/>
      <protection hidden="1"/>
    </xf>
    <xf numFmtId="0" fontId="2" fillId="0" borderId="13" xfId="4" applyFont="1" applyFill="1" applyBorder="1" applyProtection="1">
      <protection hidden="1"/>
    </xf>
    <xf numFmtId="0" fontId="26" fillId="0" borderId="0" xfId="3" applyFont="1" applyFill="1" applyBorder="1" applyAlignment="1" applyProtection="1">
      <protection hidden="1"/>
    </xf>
    <xf numFmtId="164" fontId="2" fillId="0" borderId="0" xfId="4" applyNumberFormat="1" applyFont="1" applyFill="1" applyBorder="1" applyProtection="1">
      <protection hidden="1"/>
    </xf>
    <xf numFmtId="0" fontId="23" fillId="0" borderId="0" xfId="2" applyFont="1" applyFill="1" applyBorder="1" applyAlignment="1" applyProtection="1">
      <alignment horizontal="left"/>
      <protection hidden="1"/>
    </xf>
    <xf numFmtId="0" fontId="2" fillId="0" borderId="0" xfId="4" applyFont="1" applyFill="1" applyBorder="1" applyAlignment="1" applyProtection="1">
      <protection hidden="1"/>
    </xf>
    <xf numFmtId="0" fontId="24" fillId="0" borderId="0" xfId="4" applyFont="1" applyFill="1" applyBorder="1" applyAlignment="1" applyProtection="1">
      <protection hidden="1"/>
    </xf>
    <xf numFmtId="164" fontId="2" fillId="0" borderId="10" xfId="0" applyNumberFormat="1" applyFont="1" applyFill="1" applyBorder="1" applyAlignment="1">
      <alignment horizontal="right" vertical="center"/>
    </xf>
    <xf numFmtId="0" fontId="2" fillId="0" borderId="11" xfId="0" applyFont="1" applyFill="1" applyBorder="1"/>
    <xf numFmtId="164" fontId="2" fillId="0" borderId="0" xfId="0" applyNumberFormat="1" applyFont="1" applyFill="1" applyBorder="1" applyAlignment="1">
      <alignment horizontal="right" vertical="center"/>
    </xf>
    <xf numFmtId="0" fontId="23" fillId="0" borderId="0" xfId="2" applyFont="1" applyFill="1" applyAlignment="1" applyProtection="1"/>
    <xf numFmtId="2" fontId="2" fillId="0" borderId="92" xfId="0" applyNumberFormat="1" applyFont="1" applyFill="1" applyBorder="1" applyAlignment="1">
      <alignment horizontal="right"/>
    </xf>
    <xf numFmtId="0" fontId="32" fillId="0" borderId="0" xfId="0" applyFont="1" applyFill="1"/>
    <xf numFmtId="0" fontId="32" fillId="0" borderId="0" xfId="0" applyFont="1" applyFill="1" applyBorder="1" applyAlignment="1"/>
    <xf numFmtId="0" fontId="32" fillId="0" borderId="0" xfId="0" applyFont="1" applyBorder="1" applyAlignment="1"/>
    <xf numFmtId="0" fontId="32" fillId="2" borderId="0" xfId="0" applyFont="1" applyFill="1"/>
    <xf numFmtId="0" fontId="33" fillId="0" borderId="0" xfId="0" applyFont="1"/>
    <xf numFmtId="0" fontId="34" fillId="6" borderId="0" xfId="0" applyFont="1" applyFill="1" applyBorder="1"/>
    <xf numFmtId="165" fontId="34" fillId="6" borderId="0" xfId="0" applyNumberFormat="1" applyFont="1" applyFill="1" applyBorder="1"/>
    <xf numFmtId="0" fontId="35" fillId="6" borderId="0" xfId="0" applyFont="1" applyFill="1" applyBorder="1" applyProtection="1">
      <protection hidden="1"/>
    </xf>
    <xf numFmtId="165" fontId="36" fillId="6" borderId="0" xfId="0" applyNumberFormat="1" applyFont="1" applyFill="1"/>
    <xf numFmtId="165" fontId="35" fillId="6" borderId="0" xfId="0" applyNumberFormat="1" applyFont="1" applyFill="1" applyBorder="1" applyProtection="1">
      <protection hidden="1"/>
    </xf>
    <xf numFmtId="0" fontId="36" fillId="6" borderId="0" xfId="0" applyFont="1" applyFill="1"/>
    <xf numFmtId="165" fontId="35" fillId="6" borderId="0" xfId="0" applyNumberFormat="1" applyFont="1" applyFill="1" applyBorder="1"/>
    <xf numFmtId="165" fontId="35" fillId="6" borderId="0" xfId="0" applyNumberFormat="1" applyFont="1" applyFill="1"/>
    <xf numFmtId="0" fontId="2" fillId="2" borderId="44" xfId="4" applyFont="1" applyFill="1" applyBorder="1" applyAlignment="1" applyProtection="1">
      <alignment horizontal="left" vertical="center"/>
      <protection hidden="1"/>
    </xf>
    <xf numFmtId="0" fontId="0" fillId="0" borderId="51" xfId="0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0" fontId="2" fillId="2" borderId="5" xfId="4" applyFont="1" applyFill="1" applyBorder="1" applyAlignment="1" applyProtection="1">
      <alignment horizontal="left"/>
      <protection hidden="1"/>
    </xf>
    <xf numFmtId="0" fontId="2" fillId="2" borderId="6" xfId="4" applyFont="1" applyFill="1" applyBorder="1" applyAlignment="1" applyProtection="1">
      <alignment horizontal="left"/>
      <protection hidden="1"/>
    </xf>
    <xf numFmtId="0" fontId="2" fillId="2" borderId="7" xfId="4" applyFont="1" applyFill="1" applyBorder="1" applyAlignment="1" applyProtection="1">
      <alignment horizontal="left"/>
      <protection hidden="1"/>
    </xf>
    <xf numFmtId="164" fontId="2" fillId="2" borderId="45" xfId="4" applyNumberFormat="1" applyFont="1" applyFill="1" applyBorder="1" applyAlignment="1" applyProtection="1">
      <alignment horizontal="right" vertical="center"/>
      <protection hidden="1"/>
    </xf>
    <xf numFmtId="164" fontId="2" fillId="2" borderId="49" xfId="4" applyNumberFormat="1" applyFont="1" applyFill="1" applyBorder="1" applyAlignment="1" applyProtection="1">
      <alignment horizontal="right" vertical="center"/>
      <protection hidden="1"/>
    </xf>
    <xf numFmtId="164" fontId="2" fillId="2" borderId="32" xfId="4" applyNumberFormat="1" applyFont="1" applyFill="1" applyBorder="1" applyAlignment="1" applyProtection="1">
      <alignment horizontal="right" vertical="center"/>
      <protection hidden="1"/>
    </xf>
    <xf numFmtId="0" fontId="0" fillId="0" borderId="6" xfId="0" applyBorder="1" applyAlignment="1">
      <alignment horizontal="left" vertical="center" wrapText="1"/>
    </xf>
    <xf numFmtId="0" fontId="6" fillId="4" borderId="61" xfId="4" applyFont="1" applyFill="1" applyBorder="1" applyAlignment="1" applyProtection="1">
      <alignment horizontal="left"/>
      <protection hidden="1"/>
    </xf>
    <xf numFmtId="0" fontId="6" fillId="4" borderId="20" xfId="4" applyFont="1" applyFill="1" applyBorder="1" applyAlignment="1" applyProtection="1">
      <alignment horizontal="left"/>
      <protection hidden="1"/>
    </xf>
    <xf numFmtId="0" fontId="6" fillId="4" borderId="62" xfId="4" applyFont="1" applyFill="1" applyBorder="1" applyAlignment="1" applyProtection="1">
      <alignment horizontal="left"/>
      <protection hidden="1"/>
    </xf>
    <xf numFmtId="0" fontId="8" fillId="2" borderId="5" xfId="4" applyFont="1" applyFill="1" applyBorder="1" applyAlignment="1" applyProtection="1">
      <alignment horizontal="left"/>
      <protection hidden="1"/>
    </xf>
    <xf numFmtId="0" fontId="8" fillId="2" borderId="6" xfId="4" applyFont="1" applyFill="1" applyBorder="1" applyAlignment="1" applyProtection="1">
      <alignment horizontal="left"/>
      <protection hidden="1"/>
    </xf>
    <xf numFmtId="0" fontId="8" fillId="2" borderId="7" xfId="4" applyFont="1" applyFill="1" applyBorder="1" applyAlignment="1" applyProtection="1">
      <alignment horizontal="left"/>
      <protection hidden="1"/>
    </xf>
    <xf numFmtId="0" fontId="2" fillId="2" borderId="34" xfId="4" applyFont="1" applyFill="1" applyBorder="1" applyAlignment="1" applyProtection="1">
      <alignment horizontal="left" vertical="center" wrapText="1"/>
      <protection hidden="1"/>
    </xf>
    <xf numFmtId="0" fontId="2" fillId="2" borderId="46" xfId="4" applyFont="1" applyFill="1" applyBorder="1" applyAlignment="1" applyProtection="1">
      <alignment horizontal="left" vertical="center" wrapText="1"/>
      <protection hidden="1"/>
    </xf>
    <xf numFmtId="0" fontId="2" fillId="2" borderId="47" xfId="4" applyFont="1" applyFill="1" applyBorder="1" applyAlignment="1" applyProtection="1">
      <alignment horizontal="left" vertical="center" wrapText="1"/>
      <protection hidden="1"/>
    </xf>
    <xf numFmtId="0" fontId="0" fillId="0" borderId="8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35" xfId="0" applyBorder="1" applyAlignment="1">
      <alignment horizontal="left" vertical="center" wrapText="1"/>
    </xf>
    <xf numFmtId="0" fontId="0" fillId="0" borderId="61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62" xfId="0" applyBorder="1" applyAlignment="1">
      <alignment horizontal="left" vertical="center" wrapText="1"/>
    </xf>
    <xf numFmtId="0" fontId="2" fillId="2" borderId="45" xfId="4" applyFont="1" applyFill="1" applyBorder="1" applyAlignment="1" applyProtection="1">
      <alignment horizontal="center" vertical="center"/>
      <protection hidden="1"/>
    </xf>
    <xf numFmtId="0" fontId="2" fillId="2" borderId="49" xfId="4" applyFont="1" applyFill="1" applyBorder="1" applyAlignment="1" applyProtection="1">
      <alignment horizontal="center" vertical="center"/>
      <protection hidden="1"/>
    </xf>
    <xf numFmtId="0" fontId="2" fillId="2" borderId="32" xfId="4" applyFont="1" applyFill="1" applyBorder="1" applyAlignment="1" applyProtection="1">
      <alignment horizontal="center" vertical="center"/>
      <protection hidden="1"/>
    </xf>
    <xf numFmtId="0" fontId="2" fillId="2" borderId="5" xfId="4" applyFont="1" applyFill="1" applyBorder="1" applyAlignment="1" applyProtection="1">
      <alignment horizontal="left" vertical="center"/>
      <protection hidden="1"/>
    </xf>
    <xf numFmtId="0" fontId="2" fillId="2" borderId="6" xfId="4" applyFont="1" applyFill="1" applyBorder="1" applyAlignment="1" applyProtection="1">
      <alignment horizontal="left" vertical="center"/>
      <protection hidden="1"/>
    </xf>
    <xf numFmtId="0" fontId="2" fillId="2" borderId="7" xfId="4" applyFont="1" applyFill="1" applyBorder="1" applyAlignment="1" applyProtection="1">
      <alignment horizontal="left" vertical="center"/>
      <protection hidden="1"/>
    </xf>
    <xf numFmtId="0" fontId="2" fillId="2" borderId="8" xfId="4" applyFont="1" applyFill="1" applyBorder="1" applyAlignment="1" applyProtection="1">
      <alignment horizontal="left" vertical="center" wrapText="1"/>
      <protection hidden="1"/>
    </xf>
    <xf numFmtId="0" fontId="2" fillId="2" borderId="0" xfId="4" applyFont="1" applyFill="1" applyBorder="1" applyAlignment="1" applyProtection="1">
      <alignment horizontal="left" vertical="center" wrapText="1"/>
      <protection hidden="1"/>
    </xf>
    <xf numFmtId="0" fontId="2" fillId="2" borderId="35" xfId="4" applyFont="1" applyFill="1" applyBorder="1" applyAlignment="1" applyProtection="1">
      <alignment horizontal="left" vertical="center" wrapText="1"/>
      <protection hidden="1"/>
    </xf>
    <xf numFmtId="0" fontId="0" fillId="0" borderId="54" xfId="0" applyBorder="1" applyAlignment="1">
      <alignment horizontal="left" vertical="center" wrapText="1"/>
    </xf>
    <xf numFmtId="0" fontId="0" fillId="0" borderId="40" xfId="0" applyBorder="1" applyAlignment="1">
      <alignment horizontal="left" vertical="center" wrapText="1"/>
    </xf>
    <xf numFmtId="0" fontId="0" fillId="0" borderId="91" xfId="0" applyBorder="1" applyAlignment="1">
      <alignment horizontal="left" vertical="center" wrapText="1"/>
    </xf>
    <xf numFmtId="0" fontId="0" fillId="0" borderId="32" xfId="0" applyBorder="1" applyAlignment="1">
      <alignment horizontal="right" vertical="center"/>
    </xf>
    <xf numFmtId="0" fontId="0" fillId="0" borderId="49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2" fillId="2" borderId="48" xfId="4" applyFont="1" applyFill="1" applyBorder="1" applyAlignment="1" applyProtection="1">
      <alignment horizontal="left"/>
      <protection hidden="1"/>
    </xf>
    <xf numFmtId="0" fontId="2" fillId="2" borderId="63" xfId="4" applyFont="1" applyFill="1" applyBorder="1" applyAlignment="1" applyProtection="1">
      <alignment horizontal="left"/>
      <protection hidden="1"/>
    </xf>
    <xf numFmtId="0" fontId="2" fillId="2" borderId="25" xfId="4" applyFont="1" applyFill="1" applyBorder="1" applyAlignment="1" applyProtection="1">
      <alignment horizontal="left"/>
      <protection hidden="1"/>
    </xf>
    <xf numFmtId="0" fontId="3" fillId="4" borderId="5" xfId="4" applyFont="1" applyFill="1" applyBorder="1" applyAlignment="1" applyProtection="1">
      <alignment horizontal="center" vertical="center"/>
      <protection hidden="1"/>
    </xf>
    <xf numFmtId="0" fontId="3" fillId="4" borderId="6" xfId="4" applyFont="1" applyFill="1" applyBorder="1" applyAlignment="1" applyProtection="1">
      <alignment horizontal="center" vertical="center"/>
      <protection hidden="1"/>
    </xf>
    <xf numFmtId="0" fontId="3" fillId="4" borderId="7" xfId="4" applyFont="1" applyFill="1" applyBorder="1" applyAlignment="1" applyProtection="1">
      <alignment horizontal="center" vertical="center"/>
      <protection hidden="1"/>
    </xf>
    <xf numFmtId="0" fontId="5" fillId="4" borderId="5" xfId="4" applyFont="1" applyFill="1" applyBorder="1" applyAlignment="1" applyProtection="1">
      <alignment horizontal="center" vertical="center" wrapText="1"/>
      <protection hidden="1"/>
    </xf>
    <xf numFmtId="0" fontId="5" fillId="4" borderId="7" xfId="4" applyFont="1" applyFill="1" applyBorder="1" applyAlignment="1" applyProtection="1">
      <alignment horizontal="center" vertical="center" wrapText="1"/>
      <protection hidden="1"/>
    </xf>
    <xf numFmtId="0" fontId="3" fillId="4" borderId="5" xfId="4" applyFont="1" applyFill="1" applyBorder="1" applyAlignment="1" applyProtection="1">
      <alignment horizontal="center" vertical="center" wrapText="1"/>
      <protection hidden="1"/>
    </xf>
    <xf numFmtId="0" fontId="3" fillId="4" borderId="6" xfId="4" applyFont="1" applyFill="1" applyBorder="1" applyAlignment="1" applyProtection="1">
      <alignment horizontal="center" vertical="center" wrapText="1"/>
      <protection hidden="1"/>
    </xf>
    <xf numFmtId="0" fontId="3" fillId="4" borderId="50" xfId="4" applyFont="1" applyFill="1" applyBorder="1" applyAlignment="1" applyProtection="1">
      <alignment horizontal="center" vertical="center" wrapText="1"/>
      <protection hidden="1"/>
    </xf>
    <xf numFmtId="0" fontId="2" fillId="2" borderId="45" xfId="4" applyFont="1" applyFill="1" applyBorder="1" applyAlignment="1" applyProtection="1">
      <protection hidden="1"/>
    </xf>
    <xf numFmtId="0" fontId="0" fillId="0" borderId="32" xfId="0" applyBorder="1" applyAlignment="1"/>
    <xf numFmtId="0" fontId="2" fillId="2" borderId="45" xfId="4" applyFont="1" applyFill="1" applyBorder="1" applyAlignment="1" applyProtection="1">
      <alignment horizontal="left" vertical="center" wrapText="1"/>
      <protection hidden="1"/>
    </xf>
    <xf numFmtId="0" fontId="0" fillId="0" borderId="32" xfId="0" applyBorder="1" applyAlignment="1">
      <alignment vertical="center"/>
    </xf>
    <xf numFmtId="164" fontId="2" fillId="2" borderId="45" xfId="4" applyNumberFormat="1" applyFont="1" applyFill="1" applyBorder="1" applyAlignment="1" applyProtection="1">
      <alignment horizontal="right" vertical="top"/>
      <protection hidden="1"/>
    </xf>
    <xf numFmtId="0" fontId="0" fillId="0" borderId="32" xfId="0" applyBorder="1" applyAlignment="1">
      <alignment horizontal="right" vertical="top"/>
    </xf>
    <xf numFmtId="0" fontId="0" fillId="0" borderId="32" xfId="0" applyBorder="1" applyAlignment="1">
      <alignment horizontal="left" vertical="center"/>
    </xf>
    <xf numFmtId="164" fontId="2" fillId="2" borderId="45" xfId="4" applyNumberFormat="1" applyFont="1" applyFill="1" applyBorder="1" applyAlignment="1" applyProtection="1">
      <alignment horizontal="left" vertical="center"/>
      <protection hidden="1"/>
    </xf>
    <xf numFmtId="0" fontId="8" fillId="2" borderId="48" xfId="4" applyFont="1" applyFill="1" applyBorder="1" applyAlignment="1" applyProtection="1">
      <alignment horizontal="left"/>
      <protection hidden="1"/>
    </xf>
    <xf numFmtId="0" fontId="8" fillId="2" borderId="63" xfId="4" applyFont="1" applyFill="1" applyBorder="1" applyAlignment="1" applyProtection="1">
      <alignment horizontal="left"/>
      <protection hidden="1"/>
    </xf>
    <xf numFmtId="0" fontId="8" fillId="2" borderId="25" xfId="4" applyFont="1" applyFill="1" applyBorder="1" applyAlignment="1" applyProtection="1">
      <alignment horizontal="left"/>
      <protection hidden="1"/>
    </xf>
    <xf numFmtId="0" fontId="2" fillId="2" borderId="5" xfId="4" applyFont="1" applyFill="1" applyBorder="1" applyAlignment="1" applyProtection="1">
      <alignment vertical="top" wrapText="1"/>
      <protection hidden="1"/>
    </xf>
    <xf numFmtId="0" fontId="0" fillId="0" borderId="6" xfId="0" applyBorder="1" applyAlignment="1">
      <alignment vertical="top" wrapText="1"/>
    </xf>
    <xf numFmtId="0" fontId="0" fillId="0" borderId="50" xfId="0" applyBorder="1" applyAlignment="1">
      <alignment vertical="top" wrapText="1"/>
    </xf>
    <xf numFmtId="0" fontId="6" fillId="4" borderId="48" xfId="4" applyFont="1" applyFill="1" applyBorder="1" applyAlignment="1" applyProtection="1">
      <alignment horizontal="left"/>
      <protection hidden="1"/>
    </xf>
    <xf numFmtId="0" fontId="6" fillId="4" borderId="63" xfId="4" applyFont="1" applyFill="1" applyBorder="1" applyAlignment="1" applyProtection="1">
      <alignment horizontal="left"/>
      <protection hidden="1"/>
    </xf>
    <xf numFmtId="0" fontId="6" fillId="4" borderId="14" xfId="4" applyFont="1" applyFill="1" applyBorder="1" applyAlignment="1" applyProtection="1">
      <alignment horizontal="left"/>
      <protection hidden="1"/>
    </xf>
    <xf numFmtId="0" fontId="6" fillId="4" borderId="93" xfId="4" applyFont="1" applyFill="1" applyBorder="1" applyAlignment="1" applyProtection="1">
      <alignment horizontal="left"/>
      <protection hidden="1"/>
    </xf>
    <xf numFmtId="0" fontId="6" fillId="4" borderId="94" xfId="4" applyFont="1" applyFill="1" applyBorder="1" applyAlignment="1" applyProtection="1">
      <alignment horizontal="left"/>
      <protection hidden="1"/>
    </xf>
    <xf numFmtId="0" fontId="6" fillId="4" borderId="27" xfId="4" applyFont="1" applyFill="1" applyBorder="1" applyAlignment="1" applyProtection="1">
      <alignment horizontal="left"/>
      <protection hidden="1"/>
    </xf>
    <xf numFmtId="164" fontId="2" fillId="2" borderId="96" xfId="4" applyNumberFormat="1" applyFont="1" applyFill="1" applyBorder="1" applyAlignment="1" applyProtection="1">
      <alignment horizontal="right" vertical="center"/>
      <protection hidden="1"/>
    </xf>
    <xf numFmtId="0" fontId="23" fillId="0" borderId="0" xfId="2" applyFont="1" applyFill="1" applyBorder="1" applyAlignment="1" applyProtection="1">
      <protection hidden="1"/>
    </xf>
    <xf numFmtId="0" fontId="0" fillId="0" borderId="0" xfId="0" applyFill="1" applyBorder="1" applyAlignment="1" applyProtection="1">
      <protection hidden="1"/>
    </xf>
    <xf numFmtId="0" fontId="2" fillId="2" borderId="16" xfId="4" applyFont="1" applyFill="1" applyBorder="1" applyAlignment="1" applyProtection="1">
      <alignment horizontal="left"/>
      <protection hidden="1"/>
    </xf>
    <xf numFmtId="0" fontId="2" fillId="2" borderId="17" xfId="4" applyFont="1" applyFill="1" applyBorder="1" applyAlignment="1" applyProtection="1">
      <alignment horizontal="left"/>
      <protection hidden="1"/>
    </xf>
    <xf numFmtId="0" fontId="2" fillId="2" borderId="18" xfId="4" applyFont="1" applyFill="1" applyBorder="1" applyAlignment="1" applyProtection="1">
      <alignment horizontal="left"/>
      <protection hidden="1"/>
    </xf>
    <xf numFmtId="0" fontId="2" fillId="2" borderId="95" xfId="4" applyFont="1" applyFill="1" applyBorder="1" applyAlignment="1" applyProtection="1">
      <alignment horizontal="left" vertical="center"/>
      <protection hidden="1"/>
    </xf>
    <xf numFmtId="0" fontId="2" fillId="2" borderId="96" xfId="4" applyFont="1" applyFill="1" applyBorder="1" applyAlignment="1" applyProtection="1">
      <alignment horizontal="center" vertical="center"/>
      <protection hidden="1"/>
    </xf>
    <xf numFmtId="0" fontId="2" fillId="2" borderId="5" xfId="4" applyFont="1" applyFill="1" applyBorder="1" applyAlignment="1" applyProtection="1">
      <alignment horizontal="left" vertical="center" wrapText="1"/>
      <protection hidden="1"/>
    </xf>
    <xf numFmtId="0" fontId="2" fillId="2" borderId="6" xfId="4" applyFont="1" applyFill="1" applyBorder="1" applyAlignment="1" applyProtection="1">
      <alignment horizontal="left" vertical="center" wrapText="1"/>
      <protection hidden="1"/>
    </xf>
    <xf numFmtId="0" fontId="2" fillId="2" borderId="7" xfId="4" applyFont="1" applyFill="1" applyBorder="1" applyAlignment="1" applyProtection="1">
      <alignment horizontal="left" vertical="center" wrapText="1"/>
      <protection hidden="1"/>
    </xf>
    <xf numFmtId="0" fontId="2" fillId="2" borderId="34" xfId="4" applyFont="1" applyFill="1" applyBorder="1" applyAlignment="1" applyProtection="1">
      <alignment horizontal="left" vertical="top" wrapText="1"/>
      <protection hidden="1"/>
    </xf>
    <xf numFmtId="0" fontId="2" fillId="2" borderId="46" xfId="4" applyFont="1" applyFill="1" applyBorder="1" applyAlignment="1" applyProtection="1">
      <alignment horizontal="left" vertical="top" wrapText="1"/>
      <protection hidden="1"/>
    </xf>
    <xf numFmtId="0" fontId="2" fillId="2" borderId="47" xfId="4" applyFont="1" applyFill="1" applyBorder="1" applyAlignment="1" applyProtection="1">
      <alignment horizontal="left" vertical="top" wrapText="1"/>
      <protection hidden="1"/>
    </xf>
    <xf numFmtId="0" fontId="2" fillId="2" borderId="54" xfId="4" applyFont="1" applyFill="1" applyBorder="1" applyAlignment="1" applyProtection="1">
      <alignment horizontal="left" vertical="top" wrapText="1"/>
      <protection hidden="1"/>
    </xf>
    <xf numFmtId="0" fontId="2" fillId="2" borderId="40" xfId="4" applyFont="1" applyFill="1" applyBorder="1" applyAlignment="1" applyProtection="1">
      <alignment horizontal="left" vertical="top" wrapText="1"/>
      <protection hidden="1"/>
    </xf>
    <xf numFmtId="0" fontId="2" fillId="2" borderId="91" xfId="4" applyFont="1" applyFill="1" applyBorder="1" applyAlignment="1" applyProtection="1">
      <alignment horizontal="left" vertical="top" wrapText="1"/>
      <protection hidden="1"/>
    </xf>
    <xf numFmtId="0" fontId="2" fillId="2" borderId="34" xfId="4" applyFont="1" applyFill="1" applyBorder="1" applyAlignment="1" applyProtection="1">
      <alignment horizontal="left" wrapText="1"/>
      <protection hidden="1"/>
    </xf>
    <xf numFmtId="0" fontId="2" fillId="2" borderId="46" xfId="4" applyFont="1" applyFill="1" applyBorder="1" applyAlignment="1" applyProtection="1">
      <alignment horizontal="left" wrapText="1"/>
      <protection hidden="1"/>
    </xf>
    <xf numFmtId="0" fontId="2" fillId="2" borderId="47" xfId="4" applyFont="1" applyFill="1" applyBorder="1" applyAlignment="1" applyProtection="1">
      <alignment horizontal="left" wrapText="1"/>
      <protection hidden="1"/>
    </xf>
    <xf numFmtId="0" fontId="2" fillId="2" borderId="54" xfId="4" applyFont="1" applyFill="1" applyBorder="1" applyAlignment="1" applyProtection="1">
      <alignment horizontal="left" wrapText="1"/>
      <protection hidden="1"/>
    </xf>
    <xf numFmtId="0" fontId="2" fillId="2" borderId="40" xfId="4" applyFont="1" applyFill="1" applyBorder="1" applyAlignment="1" applyProtection="1">
      <alignment horizontal="left" wrapText="1"/>
      <protection hidden="1"/>
    </xf>
    <xf numFmtId="0" fontId="2" fillId="2" borderId="91" xfId="4" applyFont="1" applyFill="1" applyBorder="1" applyAlignment="1" applyProtection="1">
      <alignment horizontal="left" wrapText="1"/>
      <protection hidden="1"/>
    </xf>
    <xf numFmtId="0" fontId="2" fillId="2" borderId="6" xfId="4" applyFont="1" applyFill="1" applyBorder="1" applyAlignment="1">
      <alignment horizontal="left"/>
    </xf>
    <xf numFmtId="0" fontId="2" fillId="2" borderId="7" xfId="4" applyFont="1" applyFill="1" applyBorder="1" applyAlignment="1">
      <alignment horizontal="left"/>
    </xf>
    <xf numFmtId="0" fontId="2" fillId="0" borderId="83" xfId="0" applyFont="1" applyBorder="1" applyAlignment="1">
      <alignment horizontal="left" vertical="center"/>
    </xf>
    <xf numFmtId="0" fontId="2" fillId="0" borderId="84" xfId="0" applyFont="1" applyFill="1" applyBorder="1" applyAlignment="1">
      <alignment wrapText="1"/>
    </xf>
    <xf numFmtId="0" fontId="0" fillId="0" borderId="84" xfId="0" applyBorder="1" applyAlignment="1">
      <alignment wrapText="1"/>
    </xf>
    <xf numFmtId="0" fontId="2" fillId="2" borderId="5" xfId="4" applyFont="1" applyFill="1" applyBorder="1" applyAlignment="1">
      <alignment horizontal="left"/>
    </xf>
    <xf numFmtId="0" fontId="6" fillId="4" borderId="84" xfId="0" applyFont="1" applyFill="1" applyBorder="1" applyAlignment="1">
      <alignment horizontal="left"/>
    </xf>
    <xf numFmtId="0" fontId="30" fillId="0" borderId="75" xfId="0" applyFont="1" applyFill="1" applyBorder="1" applyAlignment="1">
      <alignment horizontal="left" wrapText="1"/>
    </xf>
    <xf numFmtId="0" fontId="31" fillId="0" borderId="0" xfId="0" applyFont="1" applyBorder="1" applyAlignment="1">
      <alignment horizontal="left" wrapText="1"/>
    </xf>
    <xf numFmtId="0" fontId="31" fillId="0" borderId="13" xfId="0" applyFont="1" applyBorder="1" applyAlignment="1">
      <alignment horizontal="left" wrapText="1"/>
    </xf>
    <xf numFmtId="0" fontId="31" fillId="0" borderId="77" xfId="0" applyFont="1" applyBorder="1" applyAlignment="1">
      <alignment horizontal="left" wrapText="1"/>
    </xf>
    <xf numFmtId="0" fontId="31" fillId="0" borderId="40" xfId="0" applyFont="1" applyBorder="1" applyAlignment="1">
      <alignment horizontal="left" wrapText="1"/>
    </xf>
    <xf numFmtId="0" fontId="31" fillId="0" borderId="41" xfId="0" applyFont="1" applyBorder="1" applyAlignment="1">
      <alignment horizontal="left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2" fillId="0" borderId="84" xfId="0" applyFont="1" applyFill="1" applyBorder="1" applyAlignment="1"/>
    <xf numFmtId="2" fontId="30" fillId="0" borderId="61" xfId="0" applyNumberFormat="1" applyFont="1" applyFill="1" applyBorder="1" applyAlignment="1"/>
    <xf numFmtId="2" fontId="30" fillId="0" borderId="62" xfId="0" applyNumberFormat="1" applyFont="1" applyFill="1" applyBorder="1" applyAlignment="1"/>
    <xf numFmtId="0" fontId="3" fillId="4" borderId="64" xfId="0" applyFont="1" applyFill="1" applyBorder="1" applyAlignment="1">
      <alignment horizontal="center" vertical="center" wrapText="1"/>
    </xf>
    <xf numFmtId="0" fontId="4" fillId="4" borderId="65" xfId="0" applyFont="1" applyFill="1" applyBorder="1" applyAlignment="1">
      <alignment horizontal="center" vertical="center" wrapText="1"/>
    </xf>
    <xf numFmtId="0" fontId="0" fillId="0" borderId="66" xfId="0" applyBorder="1" applyAlignment="1">
      <alignment horizontal="center" vertical="center"/>
    </xf>
    <xf numFmtId="164" fontId="2" fillId="2" borderId="89" xfId="4" applyNumberFormat="1" applyFont="1" applyFill="1" applyBorder="1" applyAlignment="1" applyProtection="1">
      <alignment horizontal="right" vertical="center"/>
      <protection hidden="1"/>
    </xf>
    <xf numFmtId="0" fontId="6" fillId="4" borderId="82" xfId="0" applyFont="1" applyFill="1" applyBorder="1" applyAlignment="1">
      <alignment horizontal="left"/>
    </xf>
    <xf numFmtId="0" fontId="23" fillId="0" borderId="0" xfId="2" applyFont="1" applyFill="1" applyBorder="1" applyAlignment="1" applyProtection="1"/>
    <xf numFmtId="0" fontId="3" fillId="4" borderId="5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2" fillId="0" borderId="84" xfId="0" applyFont="1" applyFill="1" applyBorder="1" applyAlignment="1">
      <alignment horizontal="center" vertical="center"/>
    </xf>
    <xf numFmtId="0" fontId="4" fillId="4" borderId="66" xfId="0" applyFont="1" applyFill="1" applyBorder="1" applyAlignment="1">
      <alignment horizontal="center" vertical="center" wrapText="1"/>
    </xf>
    <xf numFmtId="0" fontId="6" fillId="7" borderId="5" xfId="4" applyFont="1" applyFill="1" applyBorder="1" applyAlignment="1">
      <alignment horizontal="left"/>
    </xf>
    <xf numFmtId="0" fontId="6" fillId="7" borderId="6" xfId="4" applyFont="1" applyFill="1" applyBorder="1" applyAlignment="1">
      <alignment horizontal="left"/>
    </xf>
    <xf numFmtId="0" fontId="6" fillId="7" borderId="7" xfId="4" applyFont="1" applyFill="1" applyBorder="1" applyAlignment="1">
      <alignment horizontal="left"/>
    </xf>
    <xf numFmtId="0" fontId="6" fillId="7" borderId="61" xfId="4" applyFont="1" applyFill="1" applyBorder="1" applyAlignment="1">
      <alignment horizontal="left"/>
    </xf>
    <xf numFmtId="0" fontId="6" fillId="7" borderId="20" xfId="4" applyFont="1" applyFill="1" applyBorder="1" applyAlignment="1">
      <alignment horizontal="left"/>
    </xf>
    <xf numFmtId="0" fontId="6" fillId="7" borderId="62" xfId="4" applyFont="1" applyFill="1" applyBorder="1" applyAlignment="1">
      <alignment horizontal="left"/>
    </xf>
    <xf numFmtId="0" fontId="2" fillId="8" borderId="5" xfId="4" applyFont="1" applyFill="1" applyBorder="1" applyAlignment="1">
      <alignment horizontal="left"/>
    </xf>
    <xf numFmtId="0" fontId="0" fillId="8" borderId="6" xfId="0" applyFill="1" applyBorder="1" applyAlignment="1"/>
    <xf numFmtId="0" fontId="0" fillId="8" borderId="7" xfId="0" applyFill="1" applyBorder="1" applyAlignment="1"/>
    <xf numFmtId="0" fontId="23" fillId="0" borderId="0" xfId="2" applyFont="1" applyFill="1" applyBorder="1" applyAlignment="1" applyProtection="1">
      <alignment horizontal="center"/>
    </xf>
    <xf numFmtId="0" fontId="2" fillId="0" borderId="67" xfId="0" applyFont="1" applyFill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0" fillId="0" borderId="68" xfId="0" applyBorder="1" applyAlignment="1">
      <alignment vertical="center" wrapText="1"/>
    </xf>
    <xf numFmtId="0" fontId="2" fillId="0" borderId="67" xfId="0" applyFont="1" applyFill="1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68" xfId="0" applyBorder="1" applyAlignment="1">
      <alignment horizontal="left" vertical="center" wrapText="1"/>
    </xf>
    <xf numFmtId="0" fontId="3" fillId="4" borderId="65" xfId="0" applyFont="1" applyFill="1" applyBorder="1" applyAlignment="1">
      <alignment horizontal="center" vertical="center" wrapText="1"/>
    </xf>
    <xf numFmtId="0" fontId="3" fillId="4" borderId="66" xfId="0" applyFont="1" applyFill="1" applyBorder="1" applyAlignment="1">
      <alignment horizontal="center" vertical="center" wrapText="1"/>
    </xf>
    <xf numFmtId="0" fontId="2" fillId="0" borderId="69" xfId="0" applyFont="1" applyFill="1" applyBorder="1" applyAlignment="1">
      <alignment vertical="center" wrapText="1"/>
    </xf>
    <xf numFmtId="0" fontId="0" fillId="0" borderId="70" xfId="0" applyBorder="1" applyAlignment="1">
      <alignment vertical="center" wrapText="1"/>
    </xf>
    <xf numFmtId="0" fontId="0" fillId="0" borderId="71" xfId="0" applyBorder="1" applyAlignment="1">
      <alignment vertical="center" wrapText="1"/>
    </xf>
  </cellXfs>
  <cellStyles count="11">
    <cellStyle name="-15-1976" xfId="1"/>
    <cellStyle name="Гиперссылка" xfId="2" builtinId="8"/>
    <cellStyle name="Гиперссылка 2" xfId="3"/>
    <cellStyle name="Обычный" xfId="0" builtinId="0"/>
    <cellStyle name="Обычный 2" xfId="4"/>
    <cellStyle name="Обычный 3" xfId="10"/>
    <cellStyle name="ПодПодраздел" xfId="5"/>
    <cellStyle name="Подраздел" xfId="6"/>
    <cellStyle name="Раздел" xfId="7"/>
    <cellStyle name="Строка нечётная" xfId="8"/>
    <cellStyle name="Строка чётная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4.jpeg"/><Relationship Id="rId7" Type="http://schemas.openxmlformats.org/officeDocument/2006/relationships/image" Target="../media/image13.png"/><Relationship Id="rId2" Type="http://schemas.openxmlformats.org/officeDocument/2006/relationships/image" Target="../media/image3.jpeg"/><Relationship Id="rId1" Type="http://schemas.openxmlformats.org/officeDocument/2006/relationships/image" Target="../media/image9.jpeg"/><Relationship Id="rId6" Type="http://schemas.openxmlformats.org/officeDocument/2006/relationships/image" Target="../media/image12.pn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6.png"/><Relationship Id="rId7" Type="http://schemas.openxmlformats.org/officeDocument/2006/relationships/image" Target="../media/image5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2" Type="http://schemas.openxmlformats.org/officeDocument/2006/relationships/image" Target="../media/image9.jpeg"/><Relationship Id="rId1" Type="http://schemas.openxmlformats.org/officeDocument/2006/relationships/image" Target="../media/image19.png"/><Relationship Id="rId6" Type="http://schemas.openxmlformats.org/officeDocument/2006/relationships/image" Target="../media/image24.jpeg"/><Relationship Id="rId5" Type="http://schemas.openxmlformats.org/officeDocument/2006/relationships/image" Target="../media/image23.jpeg"/><Relationship Id="rId4" Type="http://schemas.openxmlformats.org/officeDocument/2006/relationships/image" Target="../media/image2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7.png"/><Relationship Id="rId7" Type="http://schemas.openxmlformats.org/officeDocument/2006/relationships/image" Target="../media/image24.jpeg"/><Relationship Id="rId2" Type="http://schemas.openxmlformats.org/officeDocument/2006/relationships/image" Target="../media/image26.jpeg"/><Relationship Id="rId1" Type="http://schemas.openxmlformats.org/officeDocument/2006/relationships/image" Target="../media/image23.jpeg"/><Relationship Id="rId6" Type="http://schemas.openxmlformats.org/officeDocument/2006/relationships/image" Target="../media/image28.jpeg"/><Relationship Id="rId5" Type="http://schemas.openxmlformats.org/officeDocument/2006/relationships/image" Target="../media/image9.jpeg"/><Relationship Id="rId4" Type="http://schemas.openxmlformats.org/officeDocument/2006/relationships/image" Target="../media/image19.png"/><Relationship Id="rId9" Type="http://schemas.openxmlformats.org/officeDocument/2006/relationships/image" Target="../media/image3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31.jpe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171450</xdr:colOff>
      <xdr:row>1</xdr:row>
      <xdr:rowOff>108137</xdr:rowOff>
    </xdr:from>
    <xdr:to>
      <xdr:col>9</xdr:col>
      <xdr:colOff>8403</xdr:colOff>
      <xdr:row>2</xdr:row>
      <xdr:rowOff>142875</xdr:rowOff>
    </xdr:to>
    <xdr:sp macro="" textlink="">
      <xdr:nvSpPr>
        <xdr:cNvPr id="4" name="Text Box 81"/>
        <xdr:cNvSpPr txBox="1">
          <a:spLocks noChangeArrowheads="1"/>
        </xdr:cNvSpPr>
      </xdr:nvSpPr>
      <xdr:spPr bwMode="auto">
        <a:xfrm>
          <a:off x="3829050" y="270062"/>
          <a:ext cx="1665753" cy="1776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ru-RU" sz="1000" b="1" i="0" strike="noStrike">
              <a:solidFill>
                <a:srgbClr val="333333"/>
              </a:solidFill>
              <a:latin typeface="Arial Cyr"/>
            </a:rPr>
            <a:t>Установите</a:t>
          </a:r>
          <a:r>
            <a:rPr lang="ru-RU" sz="1000" b="1" i="0" strike="noStrike" baseline="0">
              <a:solidFill>
                <a:srgbClr val="333333"/>
              </a:solidFill>
              <a:latin typeface="Arial Cyr"/>
            </a:rPr>
            <a:t> Вашу </a:t>
          </a:r>
          <a:r>
            <a:rPr lang="ru-RU" sz="1000" b="1" i="0" strike="noStrike">
              <a:solidFill>
                <a:srgbClr val="333333"/>
              </a:solidFill>
              <a:latin typeface="Arial Cyr"/>
            </a:rPr>
            <a:t>скидку:</a:t>
          </a:r>
        </a:p>
      </xdr:txBody>
    </xdr:sp>
    <xdr:clientData/>
  </xdr:twoCellAnchor>
  <xdr:twoCellAnchor editAs="oneCell">
    <xdr:from>
      <xdr:col>0</xdr:col>
      <xdr:colOff>361950</xdr:colOff>
      <xdr:row>0</xdr:row>
      <xdr:rowOff>38100</xdr:rowOff>
    </xdr:from>
    <xdr:to>
      <xdr:col>1</xdr:col>
      <xdr:colOff>390525</xdr:colOff>
      <xdr:row>4</xdr:row>
      <xdr:rowOff>0</xdr:rowOff>
    </xdr:to>
    <xdr:pic>
      <xdr:nvPicPr>
        <xdr:cNvPr id="1599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8100"/>
          <a:ext cx="6381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28575</xdr:rowOff>
    </xdr:from>
    <xdr:to>
      <xdr:col>12</xdr:col>
      <xdr:colOff>132576</xdr:colOff>
      <xdr:row>66</xdr:row>
      <xdr:rowOff>47625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7447776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19050</xdr:colOff>
      <xdr:row>88</xdr:row>
      <xdr:rowOff>38100</xdr:rowOff>
    </xdr:from>
    <xdr:to>
      <xdr:col>20</xdr:col>
      <xdr:colOff>466725</xdr:colOff>
      <xdr:row>95</xdr:row>
      <xdr:rowOff>85725</xdr:rowOff>
    </xdr:to>
    <xdr:pic>
      <xdr:nvPicPr>
        <xdr:cNvPr id="6" name="Рисунок 21" descr="57362376_w200_h200_nlock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126492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523875</xdr:colOff>
      <xdr:row>85</xdr:row>
      <xdr:rowOff>9525</xdr:rowOff>
    </xdr:from>
    <xdr:to>
      <xdr:col>21</xdr:col>
      <xdr:colOff>76200</xdr:colOff>
      <xdr:row>92</xdr:row>
      <xdr:rowOff>161925</xdr:rowOff>
    </xdr:to>
    <xdr:pic>
      <xdr:nvPicPr>
        <xdr:cNvPr id="7" name="Рисунок 22" descr="57358706_w200_h200_nr4334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15211425"/>
          <a:ext cx="104775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114300</xdr:colOff>
      <xdr:row>20</xdr:row>
      <xdr:rowOff>152400</xdr:rowOff>
    </xdr:from>
    <xdr:to>
      <xdr:col>18</xdr:col>
      <xdr:colOff>590550</xdr:colOff>
      <xdr:row>23</xdr:row>
      <xdr:rowOff>47625</xdr:rowOff>
    </xdr:to>
    <xdr:pic>
      <xdr:nvPicPr>
        <xdr:cNvPr id="12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3857625"/>
          <a:ext cx="4762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200025</xdr:colOff>
      <xdr:row>25</xdr:row>
      <xdr:rowOff>28575</xdr:rowOff>
    </xdr:from>
    <xdr:to>
      <xdr:col>19</xdr:col>
      <xdr:colOff>619125</xdr:colOff>
      <xdr:row>31</xdr:row>
      <xdr:rowOff>115867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4810125"/>
          <a:ext cx="1314450" cy="1106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276225</xdr:colOff>
      <xdr:row>55</xdr:row>
      <xdr:rowOff>161925</xdr:rowOff>
    </xdr:from>
    <xdr:to>
      <xdr:col>19</xdr:col>
      <xdr:colOff>695325</xdr:colOff>
      <xdr:row>62</xdr:row>
      <xdr:rowOff>77767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3825" y="10029825"/>
          <a:ext cx="1314450" cy="1106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23</xdr:col>
      <xdr:colOff>0</xdr:colOff>
      <xdr:row>5</xdr:row>
      <xdr:rowOff>35273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677650" cy="940148"/>
        </a:xfrm>
        <a:prstGeom prst="rect">
          <a:avLst/>
        </a:prstGeom>
      </xdr:spPr>
    </xdr:pic>
    <xdr:clientData/>
  </xdr:twoCellAnchor>
  <xdr:twoCellAnchor editAs="oneCell">
    <xdr:from>
      <xdr:col>18</xdr:col>
      <xdr:colOff>400050</xdr:colOff>
      <xdr:row>85</xdr:row>
      <xdr:rowOff>182906</xdr:rowOff>
    </xdr:from>
    <xdr:to>
      <xdr:col>19</xdr:col>
      <xdr:colOff>133350</xdr:colOff>
      <xdr:row>89</xdr:row>
      <xdr:rowOff>104775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12222506"/>
          <a:ext cx="628650" cy="683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781050</xdr:colOff>
      <xdr:row>165</xdr:row>
      <xdr:rowOff>0</xdr:rowOff>
    </xdr:from>
    <xdr:to>
      <xdr:col>20</xdr:col>
      <xdr:colOff>1123950</xdr:colOff>
      <xdr:row>173</xdr:row>
      <xdr:rowOff>28575</xdr:rowOff>
    </xdr:to>
    <xdr:pic>
      <xdr:nvPicPr>
        <xdr:cNvPr id="12857" name="Рисунок 19" descr="53539644_w200_h200_pdunm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3077825"/>
          <a:ext cx="12763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457200</xdr:colOff>
      <xdr:row>176</xdr:row>
      <xdr:rowOff>0</xdr:rowOff>
    </xdr:from>
    <xdr:to>
      <xdr:col>20</xdr:col>
      <xdr:colOff>9525</xdr:colOff>
      <xdr:row>181</xdr:row>
      <xdr:rowOff>47625</xdr:rowOff>
    </xdr:to>
    <xdr:pic>
      <xdr:nvPicPr>
        <xdr:cNvPr id="12858" name="Рисунок 21" descr="57362376_w200_h200_nlock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1479232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1285875</xdr:colOff>
      <xdr:row>175</xdr:row>
      <xdr:rowOff>142875</xdr:rowOff>
    </xdr:from>
    <xdr:to>
      <xdr:col>22</xdr:col>
      <xdr:colOff>447675</xdr:colOff>
      <xdr:row>181</xdr:row>
      <xdr:rowOff>104775</xdr:rowOff>
    </xdr:to>
    <xdr:pic>
      <xdr:nvPicPr>
        <xdr:cNvPr id="12859" name="Рисунок 22" descr="57358706_w200_h200_nr4334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2275" y="14744700"/>
          <a:ext cx="104775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904875</xdr:colOff>
      <xdr:row>176</xdr:row>
      <xdr:rowOff>152400</xdr:rowOff>
    </xdr:from>
    <xdr:to>
      <xdr:col>20</xdr:col>
      <xdr:colOff>1314450</xdr:colOff>
      <xdr:row>181</xdr:row>
      <xdr:rowOff>161925</xdr:rowOff>
    </xdr:to>
    <xdr:pic>
      <xdr:nvPicPr>
        <xdr:cNvPr id="12860" name="Рисунок 23" descr="57449433_w200_h200_button3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7825" y="14944725"/>
          <a:ext cx="13430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304800</xdr:colOff>
      <xdr:row>164</xdr:row>
      <xdr:rowOff>38100</xdr:rowOff>
    </xdr:from>
    <xdr:to>
      <xdr:col>19</xdr:col>
      <xdr:colOff>581025</xdr:colOff>
      <xdr:row>173</xdr:row>
      <xdr:rowOff>66675</xdr:rowOff>
    </xdr:to>
    <xdr:pic>
      <xdr:nvPicPr>
        <xdr:cNvPr id="12861" name="Рисунок 24" descr="57429113_w200_h200_nichain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0" y="12925425"/>
          <a:ext cx="11715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409575</xdr:colOff>
      <xdr:row>111</xdr:row>
      <xdr:rowOff>154081</xdr:rowOff>
    </xdr:from>
    <xdr:to>
      <xdr:col>19</xdr:col>
      <xdr:colOff>895350</xdr:colOff>
      <xdr:row>116</xdr:row>
      <xdr:rowOff>66675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13746256"/>
          <a:ext cx="1381125" cy="893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85725</xdr:colOff>
      <xdr:row>130</xdr:row>
      <xdr:rowOff>0</xdr:rowOff>
    </xdr:from>
    <xdr:to>
      <xdr:col>18</xdr:col>
      <xdr:colOff>527272</xdr:colOff>
      <xdr:row>132</xdr:row>
      <xdr:rowOff>57150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17249775"/>
          <a:ext cx="441547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66675</xdr:colOff>
      <xdr:row>143</xdr:row>
      <xdr:rowOff>152400</xdr:rowOff>
    </xdr:from>
    <xdr:to>
      <xdr:col>18</xdr:col>
      <xdr:colOff>508222</xdr:colOff>
      <xdr:row>146</xdr:row>
      <xdr:rowOff>19050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19831050"/>
          <a:ext cx="441547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76200</xdr:colOff>
      <xdr:row>157</xdr:row>
      <xdr:rowOff>171450</xdr:rowOff>
    </xdr:from>
    <xdr:to>
      <xdr:col>18</xdr:col>
      <xdr:colOff>517747</xdr:colOff>
      <xdr:row>160</xdr:row>
      <xdr:rowOff>38100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800" y="22479000"/>
          <a:ext cx="441547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47625</xdr:colOff>
      <xdr:row>114</xdr:row>
      <xdr:rowOff>39781</xdr:rowOff>
    </xdr:from>
    <xdr:to>
      <xdr:col>18</xdr:col>
      <xdr:colOff>489172</xdr:colOff>
      <xdr:row>117</xdr:row>
      <xdr:rowOff>39781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5225" y="14432056"/>
          <a:ext cx="441547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628650</xdr:colOff>
      <xdr:row>158</xdr:row>
      <xdr:rowOff>161925</xdr:rowOff>
    </xdr:from>
    <xdr:to>
      <xdr:col>19</xdr:col>
      <xdr:colOff>849457</xdr:colOff>
      <xdr:row>162</xdr:row>
      <xdr:rowOff>122144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22659975"/>
          <a:ext cx="1116157" cy="722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533401</xdr:colOff>
      <xdr:row>145</xdr:row>
      <xdr:rowOff>111499</xdr:rowOff>
    </xdr:from>
    <xdr:to>
      <xdr:col>19</xdr:col>
      <xdr:colOff>876301</xdr:colOff>
      <xdr:row>148</xdr:row>
      <xdr:rowOff>341219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1" y="20171149"/>
          <a:ext cx="1238250" cy="80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550718</xdr:colOff>
      <xdr:row>130</xdr:row>
      <xdr:rowOff>66675</xdr:rowOff>
    </xdr:from>
    <xdr:to>
      <xdr:col>20</xdr:col>
      <xdr:colOff>0</xdr:colOff>
      <xdr:row>134</xdr:row>
      <xdr:rowOff>131669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8318" y="17316450"/>
          <a:ext cx="1278082" cy="826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23</xdr:col>
      <xdr:colOff>9525</xdr:colOff>
      <xdr:row>5</xdr:row>
      <xdr:rowOff>36040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687175" cy="9409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19050</xdr:colOff>
      <xdr:row>14</xdr:row>
      <xdr:rowOff>114300</xdr:rowOff>
    </xdr:from>
    <xdr:to>
      <xdr:col>19</xdr:col>
      <xdr:colOff>1438275</xdr:colOff>
      <xdr:row>21</xdr:row>
      <xdr:rowOff>161925</xdr:rowOff>
    </xdr:to>
    <xdr:pic>
      <xdr:nvPicPr>
        <xdr:cNvPr id="13780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5" y="3190875"/>
          <a:ext cx="18383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142875</xdr:colOff>
      <xdr:row>51</xdr:row>
      <xdr:rowOff>19050</xdr:rowOff>
    </xdr:from>
    <xdr:to>
      <xdr:col>20</xdr:col>
      <xdr:colOff>57150</xdr:colOff>
      <xdr:row>57</xdr:row>
      <xdr:rowOff>47625</xdr:rowOff>
    </xdr:to>
    <xdr:pic>
      <xdr:nvPicPr>
        <xdr:cNvPr id="13783" name="Picture 16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9934575"/>
          <a:ext cx="17811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400050</xdr:colOff>
      <xdr:row>48</xdr:row>
      <xdr:rowOff>180975</xdr:rowOff>
    </xdr:from>
    <xdr:to>
      <xdr:col>23</xdr:col>
      <xdr:colOff>342900</xdr:colOff>
      <xdr:row>57</xdr:row>
      <xdr:rowOff>28575</xdr:rowOff>
    </xdr:to>
    <xdr:pic>
      <xdr:nvPicPr>
        <xdr:cNvPr id="13785" name="Picture 39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6075" y="9525000"/>
          <a:ext cx="20574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114300</xdr:colOff>
      <xdr:row>26</xdr:row>
      <xdr:rowOff>104775</xdr:rowOff>
    </xdr:from>
    <xdr:to>
      <xdr:col>19</xdr:col>
      <xdr:colOff>371475</xdr:colOff>
      <xdr:row>29</xdr:row>
      <xdr:rowOff>276225</xdr:rowOff>
    </xdr:to>
    <xdr:pic>
      <xdr:nvPicPr>
        <xdr:cNvPr id="13786" name="Picture 41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3425" y="5467350"/>
          <a:ext cx="6762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304800</xdr:colOff>
      <xdr:row>44</xdr:row>
      <xdr:rowOff>76200</xdr:rowOff>
    </xdr:from>
    <xdr:to>
      <xdr:col>20</xdr:col>
      <xdr:colOff>333375</xdr:colOff>
      <xdr:row>48</xdr:row>
      <xdr:rowOff>161925</xdr:rowOff>
    </xdr:to>
    <xdr:pic>
      <xdr:nvPicPr>
        <xdr:cNvPr id="1378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3025" y="8848725"/>
          <a:ext cx="14763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762000</xdr:colOff>
      <xdr:row>26</xdr:row>
      <xdr:rowOff>123825</xdr:rowOff>
    </xdr:from>
    <xdr:to>
      <xdr:col>19</xdr:col>
      <xdr:colOff>1285875</xdr:colOff>
      <xdr:row>29</xdr:row>
      <xdr:rowOff>266700</xdr:rowOff>
    </xdr:to>
    <xdr:pic>
      <xdr:nvPicPr>
        <xdr:cNvPr id="1379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5486400"/>
          <a:ext cx="5238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38100</xdr:colOff>
      <xdr:row>18</xdr:row>
      <xdr:rowOff>9525</xdr:rowOff>
    </xdr:from>
    <xdr:to>
      <xdr:col>19</xdr:col>
      <xdr:colOff>95250</xdr:colOff>
      <xdr:row>20</xdr:row>
      <xdr:rowOff>95250</xdr:rowOff>
    </xdr:to>
    <xdr:pic>
      <xdr:nvPicPr>
        <xdr:cNvPr id="13792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848100"/>
          <a:ext cx="4762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9524</xdr:colOff>
      <xdr:row>5</xdr:row>
      <xdr:rowOff>1170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792074" cy="10298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742950</xdr:colOff>
      <xdr:row>11</xdr:row>
      <xdr:rowOff>47625</xdr:rowOff>
    </xdr:from>
    <xdr:to>
      <xdr:col>19</xdr:col>
      <xdr:colOff>1209115</xdr:colOff>
      <xdr:row>14</xdr:row>
      <xdr:rowOff>85725</xdr:rowOff>
    </xdr:to>
    <xdr:pic>
      <xdr:nvPicPr>
        <xdr:cNvPr id="1098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2190750"/>
          <a:ext cx="46616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219075</xdr:colOff>
      <xdr:row>22</xdr:row>
      <xdr:rowOff>95250</xdr:rowOff>
    </xdr:from>
    <xdr:to>
      <xdr:col>19</xdr:col>
      <xdr:colOff>1238250</xdr:colOff>
      <xdr:row>29</xdr:row>
      <xdr:rowOff>57150</xdr:rowOff>
    </xdr:to>
    <xdr:pic>
      <xdr:nvPicPr>
        <xdr:cNvPr id="10983" name="Рисунок 10" descr="53539644_w200_h200_pdunm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3825" y="3829050"/>
          <a:ext cx="14382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190500</xdr:colOff>
      <xdr:row>7</xdr:row>
      <xdr:rowOff>28575</xdr:rowOff>
    </xdr:from>
    <xdr:to>
      <xdr:col>19</xdr:col>
      <xdr:colOff>1333500</xdr:colOff>
      <xdr:row>11</xdr:row>
      <xdr:rowOff>85725</xdr:rowOff>
    </xdr:to>
    <xdr:pic>
      <xdr:nvPicPr>
        <xdr:cNvPr id="10985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1409700"/>
          <a:ext cx="15621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95250</xdr:colOff>
      <xdr:row>11</xdr:row>
      <xdr:rowOff>28575</xdr:rowOff>
    </xdr:from>
    <xdr:to>
      <xdr:col>19</xdr:col>
      <xdr:colOff>152400</xdr:colOff>
      <xdr:row>13</xdr:row>
      <xdr:rowOff>104775</xdr:rowOff>
    </xdr:to>
    <xdr:pic>
      <xdr:nvPicPr>
        <xdr:cNvPr id="10986" name="Picture 82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2171700"/>
          <a:ext cx="4762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18</xdr:col>
      <xdr:colOff>9525</xdr:colOff>
      <xdr:row>13</xdr:row>
      <xdr:rowOff>85725</xdr:rowOff>
    </xdr:from>
    <xdr:ext cx="1776673" cy="352425"/>
    <xdr:sp macro="" textlink="">
      <xdr:nvSpPr>
        <xdr:cNvPr id="19" name="TextBox 18"/>
        <xdr:cNvSpPr txBox="1"/>
      </xdr:nvSpPr>
      <xdr:spPr>
        <a:xfrm>
          <a:off x="7534275" y="2609850"/>
          <a:ext cx="1776673" cy="3524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800"/>
            <a:t>Пониженный </a:t>
          </a:r>
        </a:p>
        <a:p>
          <a:r>
            <a:rPr lang="ru-RU" sz="800"/>
            <a:t>уровень шума</a:t>
          </a:r>
        </a:p>
      </xdr:txBody>
    </xdr:sp>
    <xdr:clientData/>
  </xdr:oneCellAnchor>
  <xdr:twoCellAnchor editAs="oneCell">
    <xdr:from>
      <xdr:col>20</xdr:col>
      <xdr:colOff>1447800</xdr:colOff>
      <xdr:row>22</xdr:row>
      <xdr:rowOff>104775</xdr:rowOff>
    </xdr:from>
    <xdr:to>
      <xdr:col>21</xdr:col>
      <xdr:colOff>561975</xdr:colOff>
      <xdr:row>29</xdr:row>
      <xdr:rowOff>123825</xdr:rowOff>
    </xdr:to>
    <xdr:pic>
      <xdr:nvPicPr>
        <xdr:cNvPr id="10988" name="Рисунок 13" descr="74618152_w200_h200_nlamp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3838575"/>
          <a:ext cx="10001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152400</xdr:colOff>
      <xdr:row>29</xdr:row>
      <xdr:rowOff>38100</xdr:rowOff>
    </xdr:from>
    <xdr:to>
      <xdr:col>20</xdr:col>
      <xdr:colOff>1171575</xdr:colOff>
      <xdr:row>32</xdr:row>
      <xdr:rowOff>133350</xdr:rowOff>
    </xdr:to>
    <xdr:pic>
      <xdr:nvPicPr>
        <xdr:cNvPr id="10989" name="Рисунок 12" descr="53593842_w200_h200_np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4724400"/>
          <a:ext cx="1019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23</xdr:col>
      <xdr:colOff>28574</xdr:colOff>
      <xdr:row>6</xdr:row>
      <xdr:rowOff>2460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334874" cy="9930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1276350</xdr:colOff>
      <xdr:row>22</xdr:row>
      <xdr:rowOff>85725</xdr:rowOff>
    </xdr:from>
    <xdr:to>
      <xdr:col>22</xdr:col>
      <xdr:colOff>390525</xdr:colOff>
      <xdr:row>29</xdr:row>
      <xdr:rowOff>104775</xdr:rowOff>
    </xdr:to>
    <xdr:pic>
      <xdr:nvPicPr>
        <xdr:cNvPr id="14701" name="Рисунок 13" descr="74618152_w200_h200_nlamp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3752850"/>
          <a:ext cx="10001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409575</xdr:colOff>
      <xdr:row>11</xdr:row>
      <xdr:rowOff>142875</xdr:rowOff>
    </xdr:from>
    <xdr:to>
      <xdr:col>19</xdr:col>
      <xdr:colOff>1209675</xdr:colOff>
      <xdr:row>18</xdr:row>
      <xdr:rowOff>142874</xdr:rowOff>
    </xdr:to>
    <xdr:pic>
      <xdr:nvPicPr>
        <xdr:cNvPr id="14702" name="Рисунок 9" descr="53324292_w200_h200_dsc0326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2476500"/>
          <a:ext cx="1219200" cy="133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304800</xdr:colOff>
      <xdr:row>32</xdr:row>
      <xdr:rowOff>38100</xdr:rowOff>
    </xdr:from>
    <xdr:to>
      <xdr:col>20</xdr:col>
      <xdr:colOff>514350</xdr:colOff>
      <xdr:row>35</xdr:row>
      <xdr:rowOff>152400</xdr:rowOff>
    </xdr:to>
    <xdr:pic>
      <xdr:nvPicPr>
        <xdr:cNvPr id="1470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0" y="5229225"/>
          <a:ext cx="18478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28575</xdr:colOff>
      <xdr:row>17</xdr:row>
      <xdr:rowOff>104775</xdr:rowOff>
    </xdr:from>
    <xdr:to>
      <xdr:col>19</xdr:col>
      <xdr:colOff>228600</xdr:colOff>
      <xdr:row>21</xdr:row>
      <xdr:rowOff>152400</xdr:rowOff>
    </xdr:to>
    <xdr:pic>
      <xdr:nvPicPr>
        <xdr:cNvPr id="1470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2819400"/>
          <a:ext cx="6191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219075</xdr:colOff>
      <xdr:row>22</xdr:row>
      <xdr:rowOff>95250</xdr:rowOff>
    </xdr:from>
    <xdr:to>
      <xdr:col>20</xdr:col>
      <xdr:colOff>19050</xdr:colOff>
      <xdr:row>29</xdr:row>
      <xdr:rowOff>57150</xdr:rowOff>
    </xdr:to>
    <xdr:pic>
      <xdr:nvPicPr>
        <xdr:cNvPr id="14708" name="Рисунок 10" descr="53539644_w200_h200_pdunm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3825" y="3762375"/>
          <a:ext cx="14382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1085850</xdr:colOff>
      <xdr:row>28</xdr:row>
      <xdr:rowOff>47625</xdr:rowOff>
    </xdr:from>
    <xdr:to>
      <xdr:col>20</xdr:col>
      <xdr:colOff>1257300</xdr:colOff>
      <xdr:row>32</xdr:row>
      <xdr:rowOff>142875</xdr:rowOff>
    </xdr:to>
    <xdr:pic>
      <xdr:nvPicPr>
        <xdr:cNvPr id="14709" name="Рисунок 11" descr="70463054_w200_h200_nheater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4476750"/>
          <a:ext cx="13906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1123950</xdr:colOff>
      <xdr:row>32</xdr:row>
      <xdr:rowOff>28575</xdr:rowOff>
    </xdr:from>
    <xdr:to>
      <xdr:col>22</xdr:col>
      <xdr:colOff>257175</xdr:colOff>
      <xdr:row>35</xdr:row>
      <xdr:rowOff>123825</xdr:rowOff>
    </xdr:to>
    <xdr:pic>
      <xdr:nvPicPr>
        <xdr:cNvPr id="14710" name="Рисунок 12" descr="53593842_w200_h200_np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0" y="5219700"/>
          <a:ext cx="1019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247651</xdr:colOff>
      <xdr:row>6</xdr:row>
      <xdr:rowOff>9527</xdr:rowOff>
    </xdr:from>
    <xdr:to>
      <xdr:col>19</xdr:col>
      <xdr:colOff>933451</xdr:colOff>
      <xdr:row>9</xdr:row>
      <xdr:rowOff>186173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1" y="1390652"/>
          <a:ext cx="685800" cy="748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23</xdr:col>
      <xdr:colOff>19050</xdr:colOff>
      <xdr:row>5</xdr:row>
      <xdr:rowOff>26071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563350" cy="9309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238125</xdr:colOff>
      <xdr:row>6</xdr:row>
      <xdr:rowOff>209550</xdr:rowOff>
    </xdr:from>
    <xdr:to>
      <xdr:col>19</xdr:col>
      <xdr:colOff>1095375</xdr:colOff>
      <xdr:row>6</xdr:row>
      <xdr:rowOff>971550</xdr:rowOff>
    </xdr:to>
    <xdr:pic>
      <xdr:nvPicPr>
        <xdr:cNvPr id="592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590675"/>
          <a:ext cx="1276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47625</xdr:colOff>
      <xdr:row>14</xdr:row>
      <xdr:rowOff>9525</xdr:rowOff>
    </xdr:from>
    <xdr:to>
      <xdr:col>19</xdr:col>
      <xdr:colOff>819150</xdr:colOff>
      <xdr:row>14</xdr:row>
      <xdr:rowOff>1152525</xdr:rowOff>
    </xdr:to>
    <xdr:pic>
      <xdr:nvPicPr>
        <xdr:cNvPr id="592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0" y="5543550"/>
          <a:ext cx="7715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23</xdr:col>
      <xdr:colOff>1095375</xdr:colOff>
      <xdr:row>5</xdr:row>
      <xdr:rowOff>41409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753850" cy="946284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8</xdr:row>
      <xdr:rowOff>857250</xdr:rowOff>
    </xdr:from>
    <xdr:to>
      <xdr:col>19</xdr:col>
      <xdr:colOff>1119808</xdr:colOff>
      <xdr:row>10</xdr:row>
      <xdr:rowOff>247650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3190875"/>
          <a:ext cx="1348408" cy="146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"/>
  <sheetViews>
    <sheetView workbookViewId="0">
      <selection activeCell="J3" sqref="J3"/>
    </sheetView>
  </sheetViews>
  <sheetFormatPr defaultRowHeight="12.75" x14ac:dyDescent="0.2"/>
  <sheetData>
    <row r="1" spans="1:17" x14ac:dyDescent="0.2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</row>
    <row r="2" spans="1:17" ht="11.25" customHeight="1" x14ac:dyDescent="0.2">
      <c r="A2" s="74"/>
      <c r="B2" s="74"/>
      <c r="C2" s="74"/>
      <c r="D2" s="74"/>
      <c r="E2" s="74"/>
      <c r="F2" s="74"/>
      <c r="G2" s="75"/>
      <c r="H2" s="74"/>
      <c r="I2" s="75"/>
      <c r="J2" s="75"/>
      <c r="K2" s="74"/>
      <c r="L2" s="74"/>
      <c r="M2" s="74"/>
      <c r="N2" s="74"/>
      <c r="O2" s="74"/>
      <c r="P2" s="74"/>
      <c r="Q2" s="74"/>
    </row>
    <row r="3" spans="1:17" ht="12" customHeight="1" x14ac:dyDescent="0.2">
      <c r="A3" s="74"/>
      <c r="B3" s="74"/>
      <c r="C3" s="74"/>
      <c r="D3" s="74"/>
      <c r="E3" s="74"/>
      <c r="F3" s="225"/>
      <c r="G3" s="74"/>
      <c r="H3" s="76"/>
      <c r="J3" s="78">
        <v>10</v>
      </c>
      <c r="K3" s="74"/>
      <c r="L3" s="74"/>
      <c r="M3" s="74"/>
      <c r="N3" s="74"/>
      <c r="O3" s="74"/>
      <c r="P3" s="74"/>
      <c r="Q3" s="74"/>
    </row>
    <row r="4" spans="1:17" x14ac:dyDescent="0.2">
      <c r="A4" s="74"/>
      <c r="B4" s="74"/>
      <c r="C4" s="74"/>
      <c r="D4" s="74"/>
      <c r="E4" s="74"/>
      <c r="F4" s="74"/>
      <c r="G4" s="74"/>
      <c r="H4" s="74"/>
      <c r="I4" s="74"/>
      <c r="J4" s="77"/>
      <c r="K4" s="74"/>
      <c r="L4" s="74"/>
      <c r="M4" s="74"/>
      <c r="N4" s="74"/>
      <c r="O4" s="74"/>
      <c r="P4" s="74"/>
      <c r="Q4" s="74"/>
    </row>
    <row r="5" spans="1:17" x14ac:dyDescent="0.2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</row>
    <row r="6" spans="1:17" x14ac:dyDescent="0.2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</row>
    <row r="7" spans="1:17" x14ac:dyDescent="0.2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</row>
  </sheetData>
  <pageMargins left="0.7" right="0.7" top="0.75" bottom="0.75" header="0.3" footer="0.3"/>
  <pageSetup paperSize="9" scale="4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AC99"/>
  <sheetViews>
    <sheetView view="pageBreakPreview" topLeftCell="A22" zoomScaleSheetLayoutView="100" workbookViewId="0">
      <selection activeCell="V30" sqref="V30"/>
    </sheetView>
  </sheetViews>
  <sheetFormatPr defaultColWidth="9.140625" defaultRowHeight="14.25" x14ac:dyDescent="0.2"/>
  <cols>
    <col min="1" max="1" width="20.85546875" style="123" customWidth="1"/>
    <col min="2" max="15" width="3.7109375" style="123" customWidth="1"/>
    <col min="16" max="16" width="16.7109375" style="123" customWidth="1"/>
    <col min="17" max="17" width="8.7109375" style="298" customWidth="1"/>
    <col min="18" max="18" width="13.7109375" style="299" customWidth="1"/>
    <col min="19" max="19" width="13.42578125" style="123" customWidth="1"/>
    <col min="20" max="20" width="14" style="123" customWidth="1"/>
    <col min="21" max="21" width="22.42578125" style="123" bestFit="1" customWidth="1"/>
    <col min="22" max="22" width="5.85546875" style="123" bestFit="1" customWidth="1"/>
    <col min="23" max="23" width="7.42578125" style="123" customWidth="1"/>
    <col min="24" max="24" width="9.140625" style="123"/>
    <col min="25" max="25" width="9.140625" style="261"/>
    <col min="26" max="26" width="9.140625" style="123"/>
    <col min="27" max="27" width="22.28515625" style="262" customWidth="1"/>
    <col min="28" max="29" width="9.140625" style="261"/>
    <col min="30" max="16384" width="9.140625" style="123"/>
  </cols>
  <sheetData>
    <row r="1" spans="1:29" s="324" customFormat="1" x14ac:dyDescent="0.2">
      <c r="A1" s="318"/>
      <c r="B1" s="319"/>
      <c r="C1" s="319"/>
      <c r="D1" s="319"/>
      <c r="E1" s="319"/>
      <c r="F1" s="319"/>
      <c r="G1" s="319"/>
      <c r="H1" s="319"/>
      <c r="I1" s="319"/>
      <c r="J1" s="320"/>
      <c r="K1" s="319"/>
      <c r="L1" s="320"/>
      <c r="M1" s="319"/>
      <c r="N1" s="319"/>
      <c r="O1" s="319"/>
      <c r="P1" s="319"/>
      <c r="Q1" s="321"/>
      <c r="R1" s="322"/>
      <c r="S1" s="319"/>
      <c r="T1" s="319"/>
      <c r="U1" s="319"/>
      <c r="V1" s="319"/>
      <c r="W1" s="323"/>
      <c r="Y1" s="325"/>
      <c r="AA1" s="326"/>
      <c r="AB1" s="325"/>
      <c r="AC1" s="325"/>
    </row>
    <row r="2" spans="1:29" s="324" customFormat="1" x14ac:dyDescent="0.2">
      <c r="A2" s="327"/>
      <c r="J2" s="328"/>
      <c r="L2" s="328"/>
      <c r="Q2" s="329"/>
      <c r="R2" s="330"/>
      <c r="W2" s="331"/>
      <c r="Y2" s="325"/>
      <c r="AA2" s="326"/>
      <c r="AB2" s="325"/>
      <c r="AC2" s="325"/>
    </row>
    <row r="3" spans="1:29" s="324" customFormat="1" x14ac:dyDescent="0.2">
      <c r="A3" s="327"/>
      <c r="J3" s="328"/>
      <c r="L3" s="328"/>
      <c r="Q3" s="329"/>
      <c r="R3" s="330"/>
      <c r="W3" s="331"/>
      <c r="Y3" s="325"/>
      <c r="AA3" s="326"/>
      <c r="AB3" s="325"/>
      <c r="AC3" s="325"/>
    </row>
    <row r="4" spans="1:29" s="324" customFormat="1" x14ac:dyDescent="0.2">
      <c r="A4" s="327"/>
      <c r="J4" s="332"/>
      <c r="L4" s="332"/>
      <c r="Q4" s="329"/>
      <c r="R4" s="333"/>
      <c r="W4" s="331"/>
      <c r="Y4" s="325"/>
      <c r="AA4" s="326"/>
      <c r="AB4" s="325"/>
      <c r="AC4" s="325"/>
    </row>
    <row r="5" spans="1:29" s="324" customFormat="1" x14ac:dyDescent="0.2">
      <c r="A5" s="327"/>
      <c r="J5" s="332"/>
      <c r="Q5" s="334"/>
      <c r="R5" s="334"/>
      <c r="S5" s="334"/>
      <c r="W5" s="331"/>
      <c r="X5" s="335"/>
      <c r="Y5" s="336"/>
      <c r="Z5" s="335"/>
      <c r="AA5" s="326"/>
      <c r="AB5" s="325"/>
      <c r="AC5" s="325"/>
    </row>
    <row r="6" spans="1:29" s="295" customFormat="1" ht="30.75" customHeight="1" x14ac:dyDescent="0.2">
      <c r="A6" s="126" t="s">
        <v>0</v>
      </c>
      <c r="B6" s="398" t="s">
        <v>35</v>
      </c>
      <c r="C6" s="399"/>
      <c r="D6" s="399"/>
      <c r="E6" s="399"/>
      <c r="F6" s="399"/>
      <c r="G6" s="399"/>
      <c r="H6" s="399"/>
      <c r="I6" s="399"/>
      <c r="J6" s="399"/>
      <c r="K6" s="399"/>
      <c r="L6" s="399"/>
      <c r="M6" s="399"/>
      <c r="N6" s="399"/>
      <c r="O6" s="399"/>
      <c r="P6" s="400"/>
      <c r="Q6" s="127"/>
      <c r="R6" s="128" t="s">
        <v>2</v>
      </c>
      <c r="S6" s="401"/>
      <c r="T6" s="402"/>
      <c r="U6" s="403" t="s">
        <v>36</v>
      </c>
      <c r="V6" s="404"/>
      <c r="W6" s="405"/>
      <c r="X6" s="124"/>
      <c r="Y6" s="125"/>
      <c r="Z6" s="124"/>
      <c r="AA6" s="293" t="s">
        <v>148</v>
      </c>
      <c r="AB6" s="294"/>
      <c r="AC6" s="294"/>
    </row>
    <row r="7" spans="1:29" s="295" customFormat="1" ht="16.5" customHeight="1" x14ac:dyDescent="0.25">
      <c r="A7" s="161" t="s">
        <v>227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3"/>
      <c r="Q7" s="164"/>
      <c r="R7" s="165"/>
      <c r="S7" s="163"/>
      <c r="T7" s="163"/>
      <c r="U7" s="163"/>
      <c r="V7" s="163"/>
      <c r="W7" s="163"/>
      <c r="X7" s="124"/>
      <c r="Y7" s="125"/>
      <c r="Z7" s="124"/>
      <c r="AA7" s="293"/>
      <c r="AB7" s="294"/>
      <c r="AC7" s="294"/>
    </row>
    <row r="8" spans="1:29" ht="15" customHeight="1" x14ac:dyDescent="0.2">
      <c r="A8" s="137" t="s">
        <v>323</v>
      </c>
      <c r="B8" s="358" t="s">
        <v>371</v>
      </c>
      <c r="C8" s="359"/>
      <c r="D8" s="359"/>
      <c r="E8" s="359"/>
      <c r="F8" s="359"/>
      <c r="G8" s="359"/>
      <c r="H8" s="359"/>
      <c r="I8" s="359"/>
      <c r="J8" s="359"/>
      <c r="K8" s="359"/>
      <c r="L8" s="359"/>
      <c r="M8" s="359"/>
      <c r="N8" s="359"/>
      <c r="O8" s="359"/>
      <c r="P8" s="360"/>
      <c r="Q8" s="304" t="s">
        <v>8</v>
      </c>
      <c r="R8" s="142">
        <f>AA8*(100-Главная!$J$3)/100</f>
        <v>13172.06680441171</v>
      </c>
      <c r="S8" s="140"/>
      <c r="T8" s="152"/>
      <c r="U8" s="159"/>
      <c r="V8" s="159"/>
      <c r="W8" s="160"/>
      <c r="X8" s="124"/>
      <c r="AA8" s="262">
        <f>VLOOKUP(A:A,Data!A:C,3,FALSE)</f>
        <v>14635.629782679678</v>
      </c>
    </row>
    <row r="9" spans="1:29" ht="15" customHeight="1" x14ac:dyDescent="0.2">
      <c r="A9" s="137" t="s">
        <v>333</v>
      </c>
      <c r="B9" s="358" t="s">
        <v>372</v>
      </c>
      <c r="C9" s="359"/>
      <c r="D9" s="359"/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59"/>
      <c r="P9" s="360"/>
      <c r="Q9" s="304" t="s">
        <v>8</v>
      </c>
      <c r="R9" s="142">
        <f>AA9*(100-Главная!$J$3)/100</f>
        <v>15163.349630819201</v>
      </c>
      <c r="S9" s="140"/>
      <c r="T9" s="152"/>
      <c r="U9" s="159"/>
      <c r="V9" s="159"/>
      <c r="W9" s="160"/>
      <c r="X9" s="124"/>
      <c r="AA9" s="262">
        <f>VLOOKUP(A:A,Data!A:C,3,FALSE)</f>
        <v>16848.166256465778</v>
      </c>
    </row>
    <row r="10" spans="1:29" ht="15" customHeight="1" x14ac:dyDescent="0.2">
      <c r="A10" s="137" t="s">
        <v>367</v>
      </c>
      <c r="B10" s="358" t="s">
        <v>376</v>
      </c>
      <c r="C10" s="359"/>
      <c r="D10" s="359"/>
      <c r="E10" s="359"/>
      <c r="F10" s="359"/>
      <c r="G10" s="359"/>
      <c r="H10" s="359"/>
      <c r="I10" s="359"/>
      <c r="J10" s="359"/>
      <c r="K10" s="359"/>
      <c r="L10" s="359"/>
      <c r="M10" s="359"/>
      <c r="N10" s="359"/>
      <c r="O10" s="359"/>
      <c r="P10" s="360"/>
      <c r="Q10" s="304" t="s">
        <v>8</v>
      </c>
      <c r="R10" s="142">
        <f>AA10*(100-Главная!$J$3)/100</f>
        <v>16064.80874817935</v>
      </c>
      <c r="S10" s="140"/>
      <c r="T10" s="152"/>
      <c r="U10" s="159"/>
      <c r="V10" s="159"/>
      <c r="W10" s="160"/>
      <c r="X10" s="124"/>
      <c r="AA10" s="262">
        <f>VLOOKUP(A:A,Data!A:C,3,FALSE)</f>
        <v>17849.787497977057</v>
      </c>
    </row>
    <row r="11" spans="1:29" ht="15" customHeight="1" x14ac:dyDescent="0.2">
      <c r="A11" s="137" t="s">
        <v>337</v>
      </c>
      <c r="B11" s="358" t="s">
        <v>414</v>
      </c>
      <c r="C11" s="359"/>
      <c r="D11" s="359"/>
      <c r="E11" s="359"/>
      <c r="F11" s="359"/>
      <c r="G11" s="359"/>
      <c r="H11" s="359"/>
      <c r="I11" s="359"/>
      <c r="J11" s="359"/>
      <c r="K11" s="359"/>
      <c r="L11" s="359"/>
      <c r="M11" s="359"/>
      <c r="N11" s="359"/>
      <c r="O11" s="359"/>
      <c r="P11" s="360"/>
      <c r="Q11" s="304" t="s">
        <v>8</v>
      </c>
      <c r="R11" s="142">
        <f>AA11*(100-Главная!$J$3)/100</f>
        <v>17804.871174546563</v>
      </c>
      <c r="S11" s="140"/>
      <c r="T11" s="152"/>
      <c r="U11" s="159"/>
      <c r="V11" s="159"/>
      <c r="W11" s="160"/>
      <c r="X11" s="124"/>
      <c r="AA11" s="262">
        <f>VLOOKUP(A:A,Data!A:C,3,FALSE)</f>
        <v>19783.190193940623</v>
      </c>
    </row>
    <row r="12" spans="1:29" ht="15" customHeight="1" x14ac:dyDescent="0.2">
      <c r="A12" s="137" t="s">
        <v>334</v>
      </c>
      <c r="B12" s="358" t="s">
        <v>373</v>
      </c>
      <c r="C12" s="359"/>
      <c r="D12" s="359"/>
      <c r="E12" s="359"/>
      <c r="F12" s="359"/>
      <c r="G12" s="359"/>
      <c r="H12" s="359"/>
      <c r="I12" s="359"/>
      <c r="J12" s="359"/>
      <c r="K12" s="359"/>
      <c r="L12" s="359"/>
      <c r="M12" s="359"/>
      <c r="N12" s="359"/>
      <c r="O12" s="359"/>
      <c r="P12" s="360"/>
      <c r="Q12" s="304" t="s">
        <v>8</v>
      </c>
      <c r="R12" s="142">
        <f>AA12*(100-Главная!$J$3)/100</f>
        <v>17248.814753070288</v>
      </c>
      <c r="S12" s="140"/>
      <c r="T12" s="152"/>
      <c r="U12" s="159"/>
      <c r="V12" s="159"/>
      <c r="W12" s="160"/>
      <c r="X12" s="124"/>
      <c r="AA12" s="262">
        <f>VLOOKUP(A:A,Data!A:C,3,FALSE)</f>
        <v>19165.349725633656</v>
      </c>
    </row>
    <row r="13" spans="1:29" ht="15" customHeight="1" x14ac:dyDescent="0.2">
      <c r="A13" s="137" t="s">
        <v>335</v>
      </c>
      <c r="B13" s="358" t="s">
        <v>374</v>
      </c>
      <c r="C13" s="359"/>
      <c r="D13" s="359"/>
      <c r="E13" s="359"/>
      <c r="F13" s="359"/>
      <c r="G13" s="359"/>
      <c r="H13" s="359"/>
      <c r="I13" s="359"/>
      <c r="J13" s="359"/>
      <c r="K13" s="359"/>
      <c r="L13" s="359"/>
      <c r="M13" s="359"/>
      <c r="N13" s="359"/>
      <c r="O13" s="359"/>
      <c r="P13" s="360"/>
      <c r="Q13" s="304" t="s">
        <v>8</v>
      </c>
      <c r="R13" s="142">
        <f>AA13*(100-Главная!$J$3)/100</f>
        <v>18109.910029354607</v>
      </c>
      <c r="S13" s="140"/>
      <c r="T13" s="152"/>
      <c r="U13" s="159"/>
      <c r="V13" s="159"/>
      <c r="W13" s="160"/>
      <c r="X13" s="124"/>
      <c r="AA13" s="262">
        <f>VLOOKUP(A:A,Data!A:C,3,FALSE)</f>
        <v>20122.122254838454</v>
      </c>
    </row>
    <row r="14" spans="1:29" ht="15" customHeight="1" x14ac:dyDescent="0.2">
      <c r="A14" s="137" t="s">
        <v>336</v>
      </c>
      <c r="B14" s="358" t="s">
        <v>375</v>
      </c>
      <c r="C14" s="359"/>
      <c r="D14" s="359"/>
      <c r="E14" s="359"/>
      <c r="F14" s="359"/>
      <c r="G14" s="359"/>
      <c r="H14" s="359"/>
      <c r="I14" s="359"/>
      <c r="J14" s="359"/>
      <c r="K14" s="359"/>
      <c r="L14" s="359"/>
      <c r="M14" s="359"/>
      <c r="N14" s="359"/>
      <c r="O14" s="359"/>
      <c r="P14" s="360"/>
      <c r="Q14" s="304" t="s">
        <v>8</v>
      </c>
      <c r="R14" s="142">
        <f>AA14*(100-Главная!$J$3)/100</f>
        <v>19018.096453560727</v>
      </c>
      <c r="S14" s="140"/>
      <c r="T14" s="152"/>
      <c r="U14" s="159"/>
      <c r="V14" s="159"/>
      <c r="W14" s="160"/>
      <c r="X14" s="124"/>
      <c r="AA14" s="262">
        <f>VLOOKUP(A:A,Data!A:C,3,FALSE)</f>
        <v>21131.218281734142</v>
      </c>
    </row>
    <row r="15" spans="1:29" ht="15" customHeight="1" x14ac:dyDescent="0.2">
      <c r="A15" s="137" t="s">
        <v>340</v>
      </c>
      <c r="B15" s="358" t="s">
        <v>368</v>
      </c>
      <c r="C15" s="359"/>
      <c r="D15" s="359"/>
      <c r="E15" s="359"/>
      <c r="F15" s="359"/>
      <c r="G15" s="359"/>
      <c r="H15" s="359"/>
      <c r="I15" s="359"/>
      <c r="J15" s="359"/>
      <c r="K15" s="359"/>
      <c r="L15" s="359"/>
      <c r="M15" s="359"/>
      <c r="N15" s="359"/>
      <c r="O15" s="359"/>
      <c r="P15" s="360"/>
      <c r="Q15" s="138" t="s">
        <v>8</v>
      </c>
      <c r="R15" s="142">
        <f>AA15*(100-Главная!$J$3)/100</f>
        <v>4685.7037643558942</v>
      </c>
      <c r="S15" s="140"/>
      <c r="T15" s="152"/>
      <c r="U15" s="159"/>
      <c r="V15" s="159"/>
      <c r="W15" s="160"/>
      <c r="X15" s="124"/>
      <c r="AA15" s="262">
        <f>VLOOKUP(A:A,Data!A:C,3,FALSE)</f>
        <v>5206.3375159509942</v>
      </c>
    </row>
    <row r="16" spans="1:29" ht="15" customHeight="1" x14ac:dyDescent="0.2">
      <c r="A16" s="137" t="s">
        <v>341</v>
      </c>
      <c r="B16" s="358" t="s">
        <v>369</v>
      </c>
      <c r="C16" s="359"/>
      <c r="D16" s="359"/>
      <c r="E16" s="359"/>
      <c r="F16" s="359"/>
      <c r="G16" s="359"/>
      <c r="H16" s="359"/>
      <c r="I16" s="359"/>
      <c r="J16" s="359"/>
      <c r="K16" s="359"/>
      <c r="L16" s="359"/>
      <c r="M16" s="359"/>
      <c r="N16" s="359"/>
      <c r="O16" s="359"/>
      <c r="P16" s="360"/>
      <c r="Q16" s="138" t="s">
        <v>8</v>
      </c>
      <c r="R16" s="142">
        <f>AA16*(100-Главная!$J$3)/100</f>
        <v>4993.5453256275405</v>
      </c>
      <c r="S16" s="140"/>
      <c r="T16" s="152"/>
      <c r="U16" s="159"/>
      <c r="V16" s="159"/>
      <c r="W16" s="160"/>
      <c r="X16" s="124"/>
      <c r="AA16" s="262">
        <f>VLOOKUP(A:A,Data!A:C,3,FALSE)</f>
        <v>5548.3836951417115</v>
      </c>
    </row>
    <row r="17" spans="1:29" ht="15" customHeight="1" x14ac:dyDescent="0.2">
      <c r="A17" s="137" t="s">
        <v>342</v>
      </c>
      <c r="B17" s="395" t="s">
        <v>370</v>
      </c>
      <c r="C17" s="396"/>
      <c r="D17" s="396"/>
      <c r="E17" s="396"/>
      <c r="F17" s="396"/>
      <c r="G17" s="396"/>
      <c r="H17" s="396"/>
      <c r="I17" s="396"/>
      <c r="J17" s="396"/>
      <c r="K17" s="396"/>
      <c r="L17" s="396"/>
      <c r="M17" s="396"/>
      <c r="N17" s="396"/>
      <c r="O17" s="396"/>
      <c r="P17" s="397"/>
      <c r="Q17" s="138" t="s">
        <v>8</v>
      </c>
      <c r="R17" s="142">
        <f>AA17*(100-Главная!$J$3)/100</f>
        <v>5832.7095815939947</v>
      </c>
      <c r="S17" s="140"/>
      <c r="T17" s="152"/>
      <c r="U17" s="159"/>
      <c r="V17" s="159"/>
      <c r="W17" s="160"/>
      <c r="X17" s="124"/>
      <c r="AA17" s="262">
        <f>VLOOKUP(A:A,Data!A:C,3,FALSE)</f>
        <v>6480.7884239933273</v>
      </c>
    </row>
    <row r="18" spans="1:29" s="261" customFormat="1" ht="4.5" customHeight="1" x14ac:dyDescent="0.2">
      <c r="A18" s="257"/>
      <c r="B18" s="364"/>
      <c r="C18" s="364"/>
      <c r="D18" s="364"/>
      <c r="E18" s="364"/>
      <c r="F18" s="364"/>
      <c r="G18" s="364"/>
      <c r="H18" s="364"/>
      <c r="I18" s="364"/>
      <c r="J18" s="364"/>
      <c r="K18" s="364"/>
      <c r="L18" s="364"/>
      <c r="M18" s="364"/>
      <c r="N18" s="364"/>
      <c r="O18" s="364"/>
      <c r="P18" s="364"/>
      <c r="Q18" s="258"/>
      <c r="R18" s="256"/>
      <c r="S18" s="259"/>
      <c r="T18" s="158"/>
      <c r="U18" s="260"/>
      <c r="V18" s="260"/>
      <c r="W18" s="260"/>
      <c r="X18" s="124"/>
      <c r="Z18" s="123"/>
      <c r="AA18" s="262"/>
    </row>
    <row r="19" spans="1:29" s="295" customFormat="1" ht="16.5" customHeight="1" x14ac:dyDescent="0.25">
      <c r="A19" s="161" t="s">
        <v>228</v>
      </c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3"/>
      <c r="Q19" s="164"/>
      <c r="R19" s="165"/>
      <c r="S19" s="163"/>
      <c r="T19" s="163"/>
      <c r="U19" s="163"/>
      <c r="V19" s="163"/>
      <c r="W19" s="163"/>
      <c r="X19" s="124"/>
      <c r="Y19" s="125"/>
      <c r="Z19" s="124"/>
      <c r="AA19" s="293"/>
      <c r="AB19" s="294"/>
      <c r="AC19" s="294"/>
    </row>
    <row r="20" spans="1:29" ht="15" customHeight="1" x14ac:dyDescent="0.25">
      <c r="A20" s="130" t="s">
        <v>324</v>
      </c>
      <c r="B20" s="365" t="s">
        <v>343</v>
      </c>
      <c r="C20" s="366"/>
      <c r="D20" s="366"/>
      <c r="E20" s="366"/>
      <c r="F20" s="366"/>
      <c r="G20" s="366"/>
      <c r="H20" s="366"/>
      <c r="I20" s="366"/>
      <c r="J20" s="366"/>
      <c r="K20" s="366"/>
      <c r="L20" s="366"/>
      <c r="M20" s="366"/>
      <c r="N20" s="366"/>
      <c r="O20" s="366"/>
      <c r="P20" s="367"/>
      <c r="Q20" s="131" t="s">
        <v>38</v>
      </c>
      <c r="R20" s="132">
        <f>R22</f>
        <v>16905.722103925753</v>
      </c>
      <c r="S20" s="140"/>
      <c r="T20" s="141"/>
      <c r="U20" s="135" t="s">
        <v>18</v>
      </c>
      <c r="V20" s="135">
        <v>200</v>
      </c>
      <c r="W20" s="136" t="s">
        <v>19</v>
      </c>
      <c r="X20" s="124"/>
      <c r="Y20" s="125"/>
      <c r="Z20" s="124"/>
    </row>
    <row r="21" spans="1:29" ht="15" customHeight="1" x14ac:dyDescent="0.25">
      <c r="A21" s="137"/>
      <c r="B21" s="368" t="s">
        <v>39</v>
      </c>
      <c r="C21" s="369"/>
      <c r="D21" s="369"/>
      <c r="E21" s="369"/>
      <c r="F21" s="369"/>
      <c r="G21" s="369"/>
      <c r="H21" s="369"/>
      <c r="I21" s="369"/>
      <c r="J21" s="369"/>
      <c r="K21" s="369"/>
      <c r="L21" s="369"/>
      <c r="M21" s="369"/>
      <c r="N21" s="369"/>
      <c r="O21" s="369"/>
      <c r="P21" s="370"/>
      <c r="Q21" s="138"/>
      <c r="R21" s="139"/>
      <c r="S21" s="140"/>
      <c r="T21" s="141"/>
      <c r="U21" s="135" t="s">
        <v>415</v>
      </c>
      <c r="V21" s="135">
        <v>300</v>
      </c>
      <c r="W21" s="143" t="s">
        <v>42</v>
      </c>
      <c r="X21" s="124"/>
    </row>
    <row r="22" spans="1:29" ht="15" customHeight="1" x14ac:dyDescent="0.2">
      <c r="A22" s="355" t="s">
        <v>324</v>
      </c>
      <c r="B22" s="371" t="s">
        <v>344</v>
      </c>
      <c r="C22" s="372"/>
      <c r="D22" s="372"/>
      <c r="E22" s="372"/>
      <c r="F22" s="372"/>
      <c r="G22" s="372"/>
      <c r="H22" s="372"/>
      <c r="I22" s="372"/>
      <c r="J22" s="372"/>
      <c r="K22" s="372"/>
      <c r="L22" s="372"/>
      <c r="M22" s="372"/>
      <c r="N22" s="372"/>
      <c r="O22" s="372"/>
      <c r="P22" s="373"/>
      <c r="Q22" s="380" t="s">
        <v>197</v>
      </c>
      <c r="R22" s="361">
        <f>AA22*(100-Главная!$J$3)/100</f>
        <v>16905.722103925753</v>
      </c>
      <c r="S22" s="140"/>
      <c r="T22" s="141"/>
      <c r="U22" s="135" t="s">
        <v>45</v>
      </c>
      <c r="V22" s="135">
        <v>0.12</v>
      </c>
      <c r="W22" s="143" t="s">
        <v>46</v>
      </c>
      <c r="X22" s="124"/>
      <c r="AA22" s="262">
        <f>VLOOKUP(A:A,Data!A:C,3,FALSE)</f>
        <v>18784.135671028613</v>
      </c>
    </row>
    <row r="23" spans="1:29" ht="15" customHeight="1" x14ac:dyDescent="0.2">
      <c r="A23" s="356"/>
      <c r="B23" s="386"/>
      <c r="C23" s="387"/>
      <c r="D23" s="387"/>
      <c r="E23" s="387"/>
      <c r="F23" s="387"/>
      <c r="G23" s="387"/>
      <c r="H23" s="387"/>
      <c r="I23" s="387"/>
      <c r="J23" s="387"/>
      <c r="K23" s="387"/>
      <c r="L23" s="387"/>
      <c r="M23" s="387"/>
      <c r="N23" s="387"/>
      <c r="O23" s="387"/>
      <c r="P23" s="388"/>
      <c r="Q23" s="393"/>
      <c r="R23" s="362"/>
      <c r="S23" s="140"/>
      <c r="T23" s="141"/>
      <c r="U23" s="135" t="s">
        <v>47</v>
      </c>
      <c r="V23" s="135">
        <v>8.5</v>
      </c>
      <c r="W23" s="143" t="s">
        <v>48</v>
      </c>
      <c r="X23" s="124"/>
    </row>
    <row r="24" spans="1:29" ht="15" customHeight="1" x14ac:dyDescent="0.2">
      <c r="A24" s="357"/>
      <c r="B24" s="374"/>
      <c r="C24" s="375"/>
      <c r="D24" s="375"/>
      <c r="E24" s="375"/>
      <c r="F24" s="375"/>
      <c r="G24" s="375"/>
      <c r="H24" s="375"/>
      <c r="I24" s="375"/>
      <c r="J24" s="375"/>
      <c r="K24" s="375"/>
      <c r="L24" s="375"/>
      <c r="M24" s="375"/>
      <c r="N24" s="375"/>
      <c r="O24" s="375"/>
      <c r="P24" s="376"/>
      <c r="Q24" s="394"/>
      <c r="R24" s="392"/>
      <c r="S24" s="140"/>
      <c r="T24" s="141"/>
      <c r="U24" s="250" t="s">
        <v>49</v>
      </c>
      <c r="V24" s="135">
        <v>2.4</v>
      </c>
      <c r="W24" s="143" t="s">
        <v>11</v>
      </c>
      <c r="X24" s="124"/>
    </row>
    <row r="25" spans="1:29" ht="5.25" customHeight="1" x14ac:dyDescent="0.2">
      <c r="A25" s="257"/>
      <c r="B25" s="364"/>
      <c r="C25" s="364"/>
      <c r="D25" s="364"/>
      <c r="E25" s="364"/>
      <c r="F25" s="364"/>
      <c r="G25" s="364"/>
      <c r="H25" s="364"/>
      <c r="I25" s="364"/>
      <c r="J25" s="364"/>
      <c r="K25" s="364"/>
      <c r="L25" s="364"/>
      <c r="M25" s="364"/>
      <c r="N25" s="364"/>
      <c r="O25" s="364"/>
      <c r="P25" s="364"/>
      <c r="Q25" s="258"/>
      <c r="R25" s="256"/>
      <c r="S25" s="259"/>
      <c r="T25" s="158"/>
      <c r="U25" s="260"/>
      <c r="V25" s="260"/>
      <c r="W25" s="260"/>
      <c r="X25" s="124"/>
    </row>
    <row r="26" spans="1:29" ht="15" customHeight="1" x14ac:dyDescent="0.25">
      <c r="A26" s="147" t="s">
        <v>325</v>
      </c>
      <c r="B26" s="365" t="s">
        <v>345</v>
      </c>
      <c r="C26" s="366"/>
      <c r="D26" s="366"/>
      <c r="E26" s="366"/>
      <c r="F26" s="366"/>
      <c r="G26" s="366"/>
      <c r="H26" s="366"/>
      <c r="I26" s="366"/>
      <c r="J26" s="366"/>
      <c r="K26" s="366"/>
      <c r="L26" s="366"/>
      <c r="M26" s="366"/>
      <c r="N26" s="366"/>
      <c r="O26" s="366"/>
      <c r="P26" s="367"/>
      <c r="Q26" s="148" t="s">
        <v>38</v>
      </c>
      <c r="R26" s="149">
        <f>R28</f>
        <v>19387.417526636338</v>
      </c>
      <c r="S26" s="140"/>
      <c r="T26" s="141"/>
      <c r="U26" s="135" t="s">
        <v>18</v>
      </c>
      <c r="V26" s="135">
        <v>250</v>
      </c>
      <c r="W26" s="136" t="s">
        <v>19</v>
      </c>
      <c r="X26" s="124"/>
      <c r="Y26" s="125"/>
      <c r="Z26" s="124"/>
    </row>
    <row r="27" spans="1:29" ht="15" customHeight="1" x14ac:dyDescent="0.25">
      <c r="A27" s="137"/>
      <c r="B27" s="368" t="s">
        <v>39</v>
      </c>
      <c r="C27" s="369"/>
      <c r="D27" s="369"/>
      <c r="E27" s="369"/>
      <c r="F27" s="369"/>
      <c r="G27" s="369"/>
      <c r="H27" s="369"/>
      <c r="I27" s="369"/>
      <c r="J27" s="369"/>
      <c r="K27" s="369"/>
      <c r="L27" s="369"/>
      <c r="M27" s="369"/>
      <c r="N27" s="369"/>
      <c r="O27" s="369"/>
      <c r="P27" s="370"/>
      <c r="Q27" s="138"/>
      <c r="R27" s="139"/>
      <c r="S27" s="140"/>
      <c r="T27" s="141"/>
      <c r="U27" s="135" t="s">
        <v>415</v>
      </c>
      <c r="V27" s="135">
        <v>400</v>
      </c>
      <c r="W27" s="143" t="s">
        <v>42</v>
      </c>
      <c r="X27" s="124"/>
    </row>
    <row r="28" spans="1:29" ht="15" customHeight="1" x14ac:dyDescent="0.2">
      <c r="A28" s="355" t="s">
        <v>325</v>
      </c>
      <c r="B28" s="371" t="s">
        <v>346</v>
      </c>
      <c r="C28" s="372"/>
      <c r="D28" s="372"/>
      <c r="E28" s="372"/>
      <c r="F28" s="372"/>
      <c r="G28" s="372"/>
      <c r="H28" s="372"/>
      <c r="I28" s="372"/>
      <c r="J28" s="372"/>
      <c r="K28" s="372"/>
      <c r="L28" s="372"/>
      <c r="M28" s="372"/>
      <c r="N28" s="372"/>
      <c r="O28" s="372"/>
      <c r="P28" s="373"/>
      <c r="Q28" s="380" t="s">
        <v>197</v>
      </c>
      <c r="R28" s="361">
        <f>AA28*(100-Главная!$J$3)/100</f>
        <v>19387.417526636338</v>
      </c>
      <c r="S28" s="140"/>
      <c r="T28" s="141"/>
      <c r="U28" s="135" t="s">
        <v>45</v>
      </c>
      <c r="V28" s="135">
        <v>0.14000000000000001</v>
      </c>
      <c r="W28" s="143" t="s">
        <v>46</v>
      </c>
      <c r="X28" s="124"/>
      <c r="AA28" s="262">
        <f>VLOOKUP(A:A,Data!A:C,3,FALSE)</f>
        <v>21541.57502959593</v>
      </c>
    </row>
    <row r="29" spans="1:29" ht="15" customHeight="1" x14ac:dyDescent="0.2">
      <c r="A29" s="356"/>
      <c r="B29" s="374"/>
      <c r="C29" s="375"/>
      <c r="D29" s="375"/>
      <c r="E29" s="375"/>
      <c r="F29" s="375"/>
      <c r="G29" s="375"/>
      <c r="H29" s="375"/>
      <c r="I29" s="375"/>
      <c r="J29" s="375"/>
      <c r="K29" s="375"/>
      <c r="L29" s="375"/>
      <c r="M29" s="375"/>
      <c r="N29" s="375"/>
      <c r="O29" s="375"/>
      <c r="P29" s="376"/>
      <c r="Q29" s="381"/>
      <c r="R29" s="362"/>
      <c r="S29" s="140"/>
      <c r="T29" s="141"/>
      <c r="U29" s="135" t="s">
        <v>47</v>
      </c>
      <c r="V29" s="135">
        <v>12</v>
      </c>
      <c r="W29" s="143" t="s">
        <v>48</v>
      </c>
      <c r="X29" s="124"/>
      <c r="AA29" s="262" t="e">
        <f>VLOOKUP(A:A,Data!A:C,3,FALSE)</f>
        <v>#N/A</v>
      </c>
    </row>
    <row r="30" spans="1:29" ht="15" customHeight="1" x14ac:dyDescent="0.2">
      <c r="A30" s="357"/>
      <c r="B30" s="377"/>
      <c r="C30" s="378"/>
      <c r="D30" s="378"/>
      <c r="E30" s="378"/>
      <c r="F30" s="378"/>
      <c r="G30" s="378"/>
      <c r="H30" s="378"/>
      <c r="I30" s="378"/>
      <c r="J30" s="378"/>
      <c r="K30" s="378"/>
      <c r="L30" s="378"/>
      <c r="M30" s="378"/>
      <c r="N30" s="378"/>
      <c r="O30" s="378"/>
      <c r="P30" s="379"/>
      <c r="Q30" s="382"/>
      <c r="R30" s="363"/>
      <c r="S30" s="140"/>
      <c r="T30" s="141"/>
      <c r="U30" s="250" t="s">
        <v>49</v>
      </c>
      <c r="V30" s="135">
        <v>2.7</v>
      </c>
      <c r="W30" s="143" t="s">
        <v>109</v>
      </c>
      <c r="X30" s="124"/>
      <c r="AA30" s="262" t="e">
        <f>VLOOKUP(A:A,Data!A:C,3,FALSE)</f>
        <v>#N/A</v>
      </c>
    </row>
    <row r="31" spans="1:29" ht="5.25" customHeight="1" x14ac:dyDescent="0.2">
      <c r="A31" s="257"/>
      <c r="B31" s="364"/>
      <c r="C31" s="364"/>
      <c r="D31" s="364"/>
      <c r="E31" s="364"/>
      <c r="F31" s="364"/>
      <c r="G31" s="364"/>
      <c r="H31" s="364"/>
      <c r="I31" s="364"/>
      <c r="J31" s="364"/>
      <c r="K31" s="364"/>
      <c r="L31" s="364"/>
      <c r="M31" s="364"/>
      <c r="N31" s="364"/>
      <c r="O31" s="364"/>
      <c r="P31" s="364"/>
      <c r="Q31" s="258"/>
      <c r="R31" s="256"/>
      <c r="S31" s="259"/>
      <c r="T31" s="158"/>
      <c r="U31" s="260"/>
      <c r="V31" s="260"/>
      <c r="W31" s="260"/>
      <c r="X31" s="124"/>
    </row>
    <row r="32" spans="1:29" ht="15" customHeight="1" x14ac:dyDescent="0.25">
      <c r="A32" s="147" t="s">
        <v>326</v>
      </c>
      <c r="B32" s="365" t="s">
        <v>347</v>
      </c>
      <c r="C32" s="366"/>
      <c r="D32" s="366"/>
      <c r="E32" s="366"/>
      <c r="F32" s="366"/>
      <c r="G32" s="366"/>
      <c r="H32" s="366"/>
      <c r="I32" s="366"/>
      <c r="J32" s="366"/>
      <c r="K32" s="366"/>
      <c r="L32" s="366"/>
      <c r="M32" s="366"/>
      <c r="N32" s="366"/>
      <c r="O32" s="366"/>
      <c r="P32" s="367"/>
      <c r="Q32" s="148" t="s">
        <v>38</v>
      </c>
      <c r="R32" s="149">
        <f>R34</f>
        <v>20660.297982269396</v>
      </c>
      <c r="S32" s="140"/>
      <c r="T32" s="141"/>
      <c r="U32" s="135" t="s">
        <v>18</v>
      </c>
      <c r="V32" s="135">
        <v>250</v>
      </c>
      <c r="W32" s="136" t="s">
        <v>19</v>
      </c>
      <c r="X32" s="124"/>
      <c r="Y32" s="125"/>
      <c r="Z32" s="124"/>
    </row>
    <row r="33" spans="1:27" ht="15" customHeight="1" x14ac:dyDescent="0.25">
      <c r="A33" s="137"/>
      <c r="B33" s="368" t="s">
        <v>39</v>
      </c>
      <c r="C33" s="369"/>
      <c r="D33" s="369"/>
      <c r="E33" s="369"/>
      <c r="F33" s="369"/>
      <c r="G33" s="369"/>
      <c r="H33" s="369"/>
      <c r="I33" s="369"/>
      <c r="J33" s="369"/>
      <c r="K33" s="369"/>
      <c r="L33" s="369"/>
      <c r="M33" s="369"/>
      <c r="N33" s="369"/>
      <c r="O33" s="369"/>
      <c r="P33" s="370"/>
      <c r="Q33" s="138"/>
      <c r="R33" s="139"/>
      <c r="S33" s="140"/>
      <c r="T33" s="141"/>
      <c r="U33" s="135" t="s">
        <v>415</v>
      </c>
      <c r="V33" s="135">
        <v>400</v>
      </c>
      <c r="W33" s="143" t="s">
        <v>42</v>
      </c>
      <c r="X33" s="124"/>
    </row>
    <row r="34" spans="1:27" ht="15" customHeight="1" x14ac:dyDescent="0.2">
      <c r="A34" s="355" t="s">
        <v>326</v>
      </c>
      <c r="B34" s="371" t="s">
        <v>348</v>
      </c>
      <c r="C34" s="372"/>
      <c r="D34" s="372"/>
      <c r="E34" s="372"/>
      <c r="F34" s="372"/>
      <c r="G34" s="372"/>
      <c r="H34" s="372"/>
      <c r="I34" s="372"/>
      <c r="J34" s="372"/>
      <c r="K34" s="372"/>
      <c r="L34" s="372"/>
      <c r="M34" s="372"/>
      <c r="N34" s="372"/>
      <c r="O34" s="372"/>
      <c r="P34" s="373"/>
      <c r="Q34" s="380" t="s">
        <v>197</v>
      </c>
      <c r="R34" s="361">
        <f>AA34*(100-Главная!$J$3)/100</f>
        <v>20660.297982269396</v>
      </c>
      <c r="S34" s="140"/>
      <c r="T34" s="141"/>
      <c r="U34" s="135" t="s">
        <v>45</v>
      </c>
      <c r="V34" s="135">
        <v>0.2</v>
      </c>
      <c r="W34" s="143" t="s">
        <v>46</v>
      </c>
      <c r="X34" s="124"/>
      <c r="AA34" s="262">
        <f>VLOOKUP(A:A,Data!A:C,3,FALSE)</f>
        <v>22955.886646965995</v>
      </c>
    </row>
    <row r="35" spans="1:27" s="261" customFormat="1" ht="15" customHeight="1" x14ac:dyDescent="0.2">
      <c r="A35" s="356"/>
      <c r="B35" s="374"/>
      <c r="C35" s="375"/>
      <c r="D35" s="375"/>
      <c r="E35" s="375"/>
      <c r="F35" s="375"/>
      <c r="G35" s="375"/>
      <c r="H35" s="375"/>
      <c r="I35" s="375"/>
      <c r="J35" s="375"/>
      <c r="K35" s="375"/>
      <c r="L35" s="375"/>
      <c r="M35" s="375"/>
      <c r="N35" s="375"/>
      <c r="O35" s="375"/>
      <c r="P35" s="376"/>
      <c r="Q35" s="381"/>
      <c r="R35" s="362"/>
      <c r="S35" s="140"/>
      <c r="T35" s="141"/>
      <c r="U35" s="135" t="s">
        <v>47</v>
      </c>
      <c r="V35" s="135">
        <v>12</v>
      </c>
      <c r="W35" s="143" t="s">
        <v>48</v>
      </c>
      <c r="X35" s="124"/>
      <c r="Z35" s="123"/>
      <c r="AA35" s="262" t="e">
        <f>VLOOKUP(A:A,Data!A:C,3,FALSE)</f>
        <v>#N/A</v>
      </c>
    </row>
    <row r="36" spans="1:27" s="261" customFormat="1" ht="15" customHeight="1" x14ac:dyDescent="0.2">
      <c r="A36" s="357"/>
      <c r="B36" s="377"/>
      <c r="C36" s="378"/>
      <c r="D36" s="378"/>
      <c r="E36" s="378"/>
      <c r="F36" s="378"/>
      <c r="G36" s="378"/>
      <c r="H36" s="378"/>
      <c r="I36" s="378"/>
      <c r="J36" s="378"/>
      <c r="K36" s="378"/>
      <c r="L36" s="378"/>
      <c r="M36" s="378"/>
      <c r="N36" s="378"/>
      <c r="O36" s="378"/>
      <c r="P36" s="379"/>
      <c r="Q36" s="382"/>
      <c r="R36" s="363"/>
      <c r="S36" s="140"/>
      <c r="T36" s="141"/>
      <c r="U36" s="250" t="s">
        <v>49</v>
      </c>
      <c r="V36" s="135">
        <v>2.7</v>
      </c>
      <c r="W36" s="143" t="s">
        <v>109</v>
      </c>
      <c r="X36" s="124"/>
      <c r="Z36" s="123"/>
      <c r="AA36" s="262" t="e">
        <f>VLOOKUP(A:A,Data!A:C,3,FALSE)</f>
        <v>#N/A</v>
      </c>
    </row>
    <row r="37" spans="1:27" ht="5.25" customHeight="1" x14ac:dyDescent="0.2">
      <c r="A37" s="257"/>
      <c r="B37" s="364"/>
      <c r="C37" s="364"/>
      <c r="D37" s="364"/>
      <c r="E37" s="364"/>
      <c r="F37" s="364"/>
      <c r="G37" s="364"/>
      <c r="H37" s="364"/>
      <c r="I37" s="364"/>
      <c r="J37" s="364"/>
      <c r="K37" s="364"/>
      <c r="L37" s="364"/>
      <c r="M37" s="364"/>
      <c r="N37" s="364"/>
      <c r="O37" s="364"/>
      <c r="P37" s="364"/>
      <c r="Q37" s="258"/>
      <c r="R37" s="256"/>
      <c r="S37" s="259"/>
      <c r="T37" s="158"/>
      <c r="U37" s="260"/>
      <c r="V37" s="260"/>
      <c r="W37" s="260"/>
      <c r="X37" s="124"/>
    </row>
    <row r="38" spans="1:27" ht="15" customHeight="1" x14ac:dyDescent="0.25">
      <c r="A38" s="147" t="s">
        <v>361</v>
      </c>
      <c r="B38" s="365" t="s">
        <v>362</v>
      </c>
      <c r="C38" s="366"/>
      <c r="D38" s="366"/>
      <c r="E38" s="366"/>
      <c r="F38" s="366"/>
      <c r="G38" s="366"/>
      <c r="H38" s="366"/>
      <c r="I38" s="366"/>
      <c r="J38" s="366"/>
      <c r="K38" s="366"/>
      <c r="L38" s="366"/>
      <c r="M38" s="366"/>
      <c r="N38" s="366"/>
      <c r="O38" s="366"/>
      <c r="P38" s="367"/>
      <c r="Q38" s="148" t="s">
        <v>38</v>
      </c>
      <c r="R38" s="149">
        <f>R40</f>
        <v>20895.015063586703</v>
      </c>
      <c r="S38" s="140"/>
      <c r="T38" s="141"/>
      <c r="U38" s="135" t="s">
        <v>18</v>
      </c>
      <c r="V38" s="135">
        <v>250</v>
      </c>
      <c r="W38" s="136" t="s">
        <v>19</v>
      </c>
      <c r="X38" s="124"/>
      <c r="Y38" s="125"/>
      <c r="Z38" s="124"/>
    </row>
    <row r="39" spans="1:27" ht="15" customHeight="1" x14ac:dyDescent="0.25">
      <c r="A39" s="137"/>
      <c r="B39" s="368" t="s">
        <v>39</v>
      </c>
      <c r="C39" s="369"/>
      <c r="D39" s="369"/>
      <c r="E39" s="369"/>
      <c r="F39" s="369"/>
      <c r="G39" s="369"/>
      <c r="H39" s="369"/>
      <c r="I39" s="369"/>
      <c r="J39" s="369"/>
      <c r="K39" s="369"/>
      <c r="L39" s="369"/>
      <c r="M39" s="369"/>
      <c r="N39" s="369"/>
      <c r="O39" s="369"/>
      <c r="P39" s="370"/>
      <c r="Q39" s="138"/>
      <c r="R39" s="139"/>
      <c r="S39" s="140"/>
      <c r="T39" s="141"/>
      <c r="U39" s="135" t="s">
        <v>415</v>
      </c>
      <c r="V39" s="135">
        <v>400</v>
      </c>
      <c r="W39" s="143" t="s">
        <v>42</v>
      </c>
      <c r="X39" s="124"/>
    </row>
    <row r="40" spans="1:27" ht="15" customHeight="1" x14ac:dyDescent="0.2">
      <c r="A40" s="355" t="s">
        <v>361</v>
      </c>
      <c r="B40" s="371" t="s">
        <v>363</v>
      </c>
      <c r="C40" s="372"/>
      <c r="D40" s="372"/>
      <c r="E40" s="372"/>
      <c r="F40" s="372"/>
      <c r="G40" s="372"/>
      <c r="H40" s="372"/>
      <c r="I40" s="372"/>
      <c r="J40" s="372"/>
      <c r="K40" s="372"/>
      <c r="L40" s="372"/>
      <c r="M40" s="372"/>
      <c r="N40" s="372"/>
      <c r="O40" s="372"/>
      <c r="P40" s="373"/>
      <c r="Q40" s="380" t="s">
        <v>197</v>
      </c>
      <c r="R40" s="361">
        <f>AA40*(100-Главная!$J$3)/100</f>
        <v>20895.015063586703</v>
      </c>
      <c r="S40" s="140"/>
      <c r="T40" s="141"/>
      <c r="U40" s="135" t="s">
        <v>45</v>
      </c>
      <c r="V40" s="135">
        <v>0.14000000000000001</v>
      </c>
      <c r="W40" s="143" t="s">
        <v>46</v>
      </c>
      <c r="X40" s="124"/>
      <c r="AA40" s="262">
        <f>VLOOKUP(A:A,Data!A:C,3,FALSE)</f>
        <v>23216.683403985226</v>
      </c>
    </row>
    <row r="41" spans="1:27" ht="15" customHeight="1" x14ac:dyDescent="0.2">
      <c r="A41" s="356"/>
      <c r="B41" s="374"/>
      <c r="C41" s="375"/>
      <c r="D41" s="375"/>
      <c r="E41" s="375"/>
      <c r="F41" s="375"/>
      <c r="G41" s="375"/>
      <c r="H41" s="375"/>
      <c r="I41" s="375"/>
      <c r="J41" s="375"/>
      <c r="K41" s="375"/>
      <c r="L41" s="375"/>
      <c r="M41" s="375"/>
      <c r="N41" s="375"/>
      <c r="O41" s="375"/>
      <c r="P41" s="376"/>
      <c r="Q41" s="381"/>
      <c r="R41" s="362"/>
      <c r="S41" s="140"/>
      <c r="T41" s="141"/>
      <c r="U41" s="135" t="s">
        <v>47</v>
      </c>
      <c r="V41" s="135">
        <v>14</v>
      </c>
      <c r="W41" s="143" t="s">
        <v>48</v>
      </c>
      <c r="X41" s="124"/>
      <c r="AA41" s="262" t="e">
        <f>VLOOKUP(A:A,Data!A:C,3,FALSE)</f>
        <v>#N/A</v>
      </c>
    </row>
    <row r="42" spans="1:27" ht="15" customHeight="1" x14ac:dyDescent="0.2">
      <c r="A42" s="357"/>
      <c r="B42" s="377"/>
      <c r="C42" s="378"/>
      <c r="D42" s="378"/>
      <c r="E42" s="378"/>
      <c r="F42" s="378"/>
      <c r="G42" s="378"/>
      <c r="H42" s="378"/>
      <c r="I42" s="378"/>
      <c r="J42" s="378"/>
      <c r="K42" s="378"/>
      <c r="L42" s="378"/>
      <c r="M42" s="378"/>
      <c r="N42" s="378"/>
      <c r="O42" s="378"/>
      <c r="P42" s="379"/>
      <c r="Q42" s="382"/>
      <c r="R42" s="363"/>
      <c r="S42" s="140"/>
      <c r="T42" s="141"/>
      <c r="U42" s="250" t="s">
        <v>49</v>
      </c>
      <c r="V42" s="135">
        <v>2.7</v>
      </c>
      <c r="W42" s="143" t="s">
        <v>109</v>
      </c>
      <c r="X42" s="124"/>
      <c r="AA42" s="262" t="e">
        <f>VLOOKUP(A:A,Data!A:C,3,FALSE)</f>
        <v>#N/A</v>
      </c>
    </row>
    <row r="43" spans="1:27" ht="5.25" customHeight="1" x14ac:dyDescent="0.2">
      <c r="A43" s="257"/>
      <c r="B43" s="364"/>
      <c r="C43" s="364"/>
      <c r="D43" s="364"/>
      <c r="E43" s="364"/>
      <c r="F43" s="364"/>
      <c r="G43" s="364"/>
      <c r="H43" s="364"/>
      <c r="I43" s="364"/>
      <c r="J43" s="364"/>
      <c r="K43" s="364"/>
      <c r="L43" s="364"/>
      <c r="M43" s="364"/>
      <c r="N43" s="364"/>
      <c r="O43" s="364"/>
      <c r="P43" s="364"/>
      <c r="Q43" s="258"/>
      <c r="R43" s="256"/>
      <c r="S43" s="259"/>
      <c r="T43" s="158"/>
      <c r="U43" s="260"/>
      <c r="V43" s="260"/>
      <c r="W43" s="260"/>
      <c r="X43" s="124"/>
    </row>
    <row r="44" spans="1:27" ht="15" hidden="1" customHeight="1" x14ac:dyDescent="0.25">
      <c r="A44" s="147" t="s">
        <v>364</v>
      </c>
      <c r="B44" s="365" t="s">
        <v>365</v>
      </c>
      <c r="C44" s="366"/>
      <c r="D44" s="366"/>
      <c r="E44" s="366"/>
      <c r="F44" s="366"/>
      <c r="G44" s="366"/>
      <c r="H44" s="366"/>
      <c r="I44" s="366"/>
      <c r="J44" s="366"/>
      <c r="K44" s="366"/>
      <c r="L44" s="366"/>
      <c r="M44" s="366"/>
      <c r="N44" s="366"/>
      <c r="O44" s="366"/>
      <c r="P44" s="367"/>
      <c r="Q44" s="148" t="s">
        <v>38</v>
      </c>
      <c r="R44" s="149">
        <f>R46</f>
        <v>21909.89657436993</v>
      </c>
      <c r="S44" s="140"/>
      <c r="T44" s="141"/>
      <c r="U44" s="135" t="s">
        <v>18</v>
      </c>
      <c r="V44" s="135">
        <v>250</v>
      </c>
      <c r="W44" s="136" t="s">
        <v>19</v>
      </c>
      <c r="X44" s="124"/>
      <c r="Y44" s="125"/>
      <c r="Z44" s="124"/>
    </row>
    <row r="45" spans="1:27" ht="15" hidden="1" customHeight="1" x14ac:dyDescent="0.25">
      <c r="A45" s="137"/>
      <c r="B45" s="368" t="s">
        <v>39</v>
      </c>
      <c r="C45" s="369"/>
      <c r="D45" s="369"/>
      <c r="E45" s="369"/>
      <c r="F45" s="369"/>
      <c r="G45" s="369"/>
      <c r="H45" s="369"/>
      <c r="I45" s="369"/>
      <c r="J45" s="369"/>
      <c r="K45" s="369"/>
      <c r="L45" s="369"/>
      <c r="M45" s="369"/>
      <c r="N45" s="369"/>
      <c r="O45" s="369"/>
      <c r="P45" s="370"/>
      <c r="Q45" s="138"/>
      <c r="R45" s="139"/>
      <c r="S45" s="140"/>
      <c r="T45" s="141"/>
      <c r="U45" s="135" t="s">
        <v>315</v>
      </c>
      <c r="V45" s="135">
        <v>400</v>
      </c>
      <c r="W45" s="143" t="s">
        <v>42</v>
      </c>
      <c r="X45" s="124"/>
    </row>
    <row r="46" spans="1:27" ht="15" hidden="1" customHeight="1" x14ac:dyDescent="0.2">
      <c r="A46" s="355" t="s">
        <v>364</v>
      </c>
      <c r="B46" s="371" t="s">
        <v>366</v>
      </c>
      <c r="C46" s="372"/>
      <c r="D46" s="372"/>
      <c r="E46" s="372"/>
      <c r="F46" s="372"/>
      <c r="G46" s="372"/>
      <c r="H46" s="372"/>
      <c r="I46" s="372"/>
      <c r="J46" s="372"/>
      <c r="K46" s="372"/>
      <c r="L46" s="372"/>
      <c r="M46" s="372"/>
      <c r="N46" s="372"/>
      <c r="O46" s="372"/>
      <c r="P46" s="373"/>
      <c r="Q46" s="380" t="s">
        <v>197</v>
      </c>
      <c r="R46" s="361">
        <f>AA46*(100-Главная!$J$3)/100</f>
        <v>21909.89657436993</v>
      </c>
      <c r="S46" s="140"/>
      <c r="T46" s="141"/>
      <c r="U46" s="135" t="s">
        <v>45</v>
      </c>
      <c r="V46" s="135">
        <v>0.2</v>
      </c>
      <c r="W46" s="143" t="s">
        <v>46</v>
      </c>
      <c r="X46" s="124"/>
      <c r="AA46" s="262">
        <f>VLOOKUP(A:A,Data!A:C,3,FALSE)</f>
        <v>24344.329527077698</v>
      </c>
    </row>
    <row r="47" spans="1:27" s="261" customFormat="1" ht="15" hidden="1" customHeight="1" x14ac:dyDescent="0.2">
      <c r="A47" s="356"/>
      <c r="B47" s="374"/>
      <c r="C47" s="375"/>
      <c r="D47" s="375"/>
      <c r="E47" s="375"/>
      <c r="F47" s="375"/>
      <c r="G47" s="375"/>
      <c r="H47" s="375"/>
      <c r="I47" s="375"/>
      <c r="J47" s="375"/>
      <c r="K47" s="375"/>
      <c r="L47" s="375"/>
      <c r="M47" s="375"/>
      <c r="N47" s="375"/>
      <c r="O47" s="375"/>
      <c r="P47" s="376"/>
      <c r="Q47" s="381"/>
      <c r="R47" s="362"/>
      <c r="S47" s="140"/>
      <c r="T47" s="141"/>
      <c r="U47" s="135" t="s">
        <v>47</v>
      </c>
      <c r="V47" s="135">
        <v>14</v>
      </c>
      <c r="W47" s="143" t="s">
        <v>48</v>
      </c>
      <c r="X47" s="124"/>
      <c r="Z47" s="123"/>
      <c r="AA47" s="262" t="e">
        <f>VLOOKUP(A:A,Data!A:C,3,FALSE)</f>
        <v>#N/A</v>
      </c>
    </row>
    <row r="48" spans="1:27" s="261" customFormat="1" ht="15" hidden="1" customHeight="1" x14ac:dyDescent="0.2">
      <c r="A48" s="357"/>
      <c r="B48" s="377"/>
      <c r="C48" s="378"/>
      <c r="D48" s="378"/>
      <c r="E48" s="378"/>
      <c r="F48" s="378"/>
      <c r="G48" s="378"/>
      <c r="H48" s="378"/>
      <c r="I48" s="378"/>
      <c r="J48" s="378"/>
      <c r="K48" s="378"/>
      <c r="L48" s="378"/>
      <c r="M48" s="378"/>
      <c r="N48" s="378"/>
      <c r="O48" s="378"/>
      <c r="P48" s="379"/>
      <c r="Q48" s="382"/>
      <c r="R48" s="363"/>
      <c r="S48" s="140"/>
      <c r="T48" s="141"/>
      <c r="U48" s="250" t="s">
        <v>49</v>
      </c>
      <c r="V48" s="135">
        <v>2.7</v>
      </c>
      <c r="W48" s="143" t="s">
        <v>109</v>
      </c>
      <c r="X48" s="124"/>
      <c r="Z48" s="123"/>
      <c r="AA48" s="262" t="e">
        <f>VLOOKUP(A:A,Data!A:C,3,FALSE)</f>
        <v>#N/A</v>
      </c>
    </row>
    <row r="49" spans="1:27" s="261" customFormat="1" ht="5.25" hidden="1" customHeight="1" x14ac:dyDescent="0.2">
      <c r="A49" s="257"/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364"/>
      <c r="O49" s="364"/>
      <c r="P49" s="364"/>
      <c r="Q49" s="258"/>
      <c r="R49" s="256"/>
      <c r="S49" s="259"/>
      <c r="T49" s="158"/>
      <c r="U49" s="260"/>
      <c r="V49" s="260"/>
      <c r="W49" s="260"/>
      <c r="X49" s="124"/>
      <c r="Z49" s="123"/>
      <c r="AA49" s="262"/>
    </row>
    <row r="50" spans="1:27" s="261" customFormat="1" ht="15" customHeight="1" x14ac:dyDescent="0.25">
      <c r="A50" s="147" t="s">
        <v>328</v>
      </c>
      <c r="B50" s="365" t="s">
        <v>349</v>
      </c>
      <c r="C50" s="366"/>
      <c r="D50" s="366"/>
      <c r="E50" s="366"/>
      <c r="F50" s="366"/>
      <c r="G50" s="366"/>
      <c r="H50" s="366"/>
      <c r="I50" s="366"/>
      <c r="J50" s="366"/>
      <c r="K50" s="366"/>
      <c r="L50" s="366"/>
      <c r="M50" s="366"/>
      <c r="N50" s="366"/>
      <c r="O50" s="366"/>
      <c r="P50" s="367"/>
      <c r="Q50" s="148" t="s">
        <v>38</v>
      </c>
      <c r="R50" s="149">
        <f>R52</f>
        <v>21829.518712174267</v>
      </c>
      <c r="S50" s="145"/>
      <c r="T50" s="146"/>
      <c r="U50" s="135" t="s">
        <v>18</v>
      </c>
      <c r="V50" s="135">
        <v>350</v>
      </c>
      <c r="W50" s="136" t="s">
        <v>19</v>
      </c>
      <c r="X50" s="124"/>
      <c r="Z50" s="123"/>
      <c r="AA50" s="262">
        <f>VLOOKUP(A:A,Data!A:C,3,FALSE)</f>
        <v>24255.020791304742</v>
      </c>
    </row>
    <row r="51" spans="1:27" s="261" customFormat="1" ht="15" customHeight="1" x14ac:dyDescent="0.25">
      <c r="A51" s="137"/>
      <c r="B51" s="368" t="s">
        <v>39</v>
      </c>
      <c r="C51" s="369"/>
      <c r="D51" s="369"/>
      <c r="E51" s="369"/>
      <c r="F51" s="369"/>
      <c r="G51" s="369"/>
      <c r="H51" s="369"/>
      <c r="I51" s="369"/>
      <c r="J51" s="369"/>
      <c r="K51" s="369"/>
      <c r="L51" s="369"/>
      <c r="M51" s="369"/>
      <c r="N51" s="369"/>
      <c r="O51" s="369"/>
      <c r="P51" s="370"/>
      <c r="Q51" s="138"/>
      <c r="R51" s="139"/>
      <c r="S51" s="145"/>
      <c r="T51" s="146"/>
      <c r="U51" s="135" t="s">
        <v>415</v>
      </c>
      <c r="V51" s="135">
        <v>600</v>
      </c>
      <c r="W51" s="143" t="s">
        <v>42</v>
      </c>
      <c r="X51" s="124"/>
      <c r="Z51" s="123"/>
      <c r="AA51" s="262" t="e">
        <f>VLOOKUP(A:A,Data!A:C,3,FALSE)</f>
        <v>#N/A</v>
      </c>
    </row>
    <row r="52" spans="1:27" s="261" customFormat="1" ht="15" customHeight="1" x14ac:dyDescent="0.2">
      <c r="A52" s="355" t="s">
        <v>328</v>
      </c>
      <c r="B52" s="371" t="s">
        <v>350</v>
      </c>
      <c r="C52" s="372"/>
      <c r="D52" s="372"/>
      <c r="E52" s="372"/>
      <c r="F52" s="372"/>
      <c r="G52" s="372"/>
      <c r="H52" s="372"/>
      <c r="I52" s="372"/>
      <c r="J52" s="372"/>
      <c r="K52" s="372"/>
      <c r="L52" s="372"/>
      <c r="M52" s="372"/>
      <c r="N52" s="372"/>
      <c r="O52" s="372"/>
      <c r="P52" s="373"/>
      <c r="Q52" s="380" t="s">
        <v>197</v>
      </c>
      <c r="R52" s="361">
        <f>AA52*(100-Главная!$J$3)/100</f>
        <v>21829.518712174267</v>
      </c>
      <c r="S52" s="145"/>
      <c r="T52" s="146"/>
      <c r="U52" s="135" t="s">
        <v>45</v>
      </c>
      <c r="V52" s="135">
        <v>0.15</v>
      </c>
      <c r="W52" s="143" t="s">
        <v>46</v>
      </c>
      <c r="X52" s="124"/>
      <c r="Z52" s="123" t="s">
        <v>220</v>
      </c>
      <c r="AA52" s="262">
        <f>VLOOKUP(A:A,Data!A:C,3,FALSE)</f>
        <v>24255.020791304742</v>
      </c>
    </row>
    <row r="53" spans="1:27" s="261" customFormat="1" ht="15" customHeight="1" x14ac:dyDescent="0.2">
      <c r="A53" s="356"/>
      <c r="B53" s="386"/>
      <c r="C53" s="387"/>
      <c r="D53" s="387"/>
      <c r="E53" s="387"/>
      <c r="F53" s="387"/>
      <c r="G53" s="387"/>
      <c r="H53" s="387"/>
      <c r="I53" s="387"/>
      <c r="J53" s="387"/>
      <c r="K53" s="387"/>
      <c r="L53" s="387"/>
      <c r="M53" s="387"/>
      <c r="N53" s="387"/>
      <c r="O53" s="387"/>
      <c r="P53" s="388"/>
      <c r="Q53" s="381"/>
      <c r="R53" s="362"/>
      <c r="S53" s="145"/>
      <c r="T53" s="146"/>
      <c r="U53" s="135" t="s">
        <v>47</v>
      </c>
      <c r="V53" s="135">
        <v>16</v>
      </c>
      <c r="W53" s="143" t="s">
        <v>48</v>
      </c>
      <c r="X53" s="124"/>
      <c r="Z53" s="123"/>
      <c r="AA53" s="262" t="e">
        <f>VLOOKUP(A:A,Data!A:C,3,FALSE)</f>
        <v>#N/A</v>
      </c>
    </row>
    <row r="54" spans="1:27" s="261" customFormat="1" ht="15" customHeight="1" x14ac:dyDescent="0.2">
      <c r="A54" s="357"/>
      <c r="B54" s="374"/>
      <c r="C54" s="375"/>
      <c r="D54" s="375"/>
      <c r="E54" s="375"/>
      <c r="F54" s="375"/>
      <c r="G54" s="375"/>
      <c r="H54" s="375"/>
      <c r="I54" s="375"/>
      <c r="J54" s="375"/>
      <c r="K54" s="375"/>
      <c r="L54" s="375"/>
      <c r="M54" s="375"/>
      <c r="N54" s="375"/>
      <c r="O54" s="375"/>
      <c r="P54" s="376"/>
      <c r="Q54" s="382"/>
      <c r="R54" s="363"/>
      <c r="S54" s="145"/>
      <c r="T54" s="146"/>
      <c r="U54" s="253" t="s">
        <v>49</v>
      </c>
      <c r="V54" s="254">
        <v>2.7</v>
      </c>
      <c r="W54" s="255" t="s">
        <v>11</v>
      </c>
      <c r="X54" s="124"/>
      <c r="Z54" s="123"/>
      <c r="AA54" s="262"/>
    </row>
    <row r="55" spans="1:27" s="261" customFormat="1" ht="4.5" customHeight="1" x14ac:dyDescent="0.2">
      <c r="A55" s="257"/>
      <c r="B55" s="364"/>
      <c r="C55" s="364"/>
      <c r="D55" s="364"/>
      <c r="E55" s="364"/>
      <c r="F55" s="364"/>
      <c r="G55" s="364"/>
      <c r="H55" s="364"/>
      <c r="I55" s="364"/>
      <c r="J55" s="364"/>
      <c r="K55" s="364"/>
      <c r="L55" s="364"/>
      <c r="M55" s="364"/>
      <c r="N55" s="364"/>
      <c r="O55" s="364"/>
      <c r="P55" s="364"/>
      <c r="Q55" s="258"/>
      <c r="R55" s="256"/>
      <c r="S55" s="259"/>
      <c r="T55" s="158"/>
      <c r="U55" s="260"/>
      <c r="V55" s="260"/>
      <c r="W55" s="260"/>
      <c r="X55" s="124"/>
      <c r="Z55" s="123"/>
      <c r="AA55" s="262"/>
    </row>
    <row r="56" spans="1:27" s="261" customFormat="1" ht="15" customHeight="1" x14ac:dyDescent="0.25">
      <c r="A56" s="147" t="s">
        <v>327</v>
      </c>
      <c r="B56" s="365" t="s">
        <v>351</v>
      </c>
      <c r="C56" s="366"/>
      <c r="D56" s="366"/>
      <c r="E56" s="366"/>
      <c r="F56" s="366"/>
      <c r="G56" s="366"/>
      <c r="H56" s="366"/>
      <c r="I56" s="366"/>
      <c r="J56" s="366"/>
      <c r="K56" s="366"/>
      <c r="L56" s="366"/>
      <c r="M56" s="366"/>
      <c r="N56" s="366"/>
      <c r="O56" s="366"/>
      <c r="P56" s="367"/>
      <c r="Q56" s="148" t="s">
        <v>38</v>
      </c>
      <c r="R56" s="149">
        <f>R58</f>
        <v>22520.149519329003</v>
      </c>
      <c r="S56" s="145"/>
      <c r="T56" s="146"/>
      <c r="U56" s="135" t="s">
        <v>18</v>
      </c>
      <c r="V56" s="135">
        <v>350</v>
      </c>
      <c r="W56" s="136" t="s">
        <v>19</v>
      </c>
      <c r="X56" s="124"/>
      <c r="Z56" s="123"/>
      <c r="AA56" s="262">
        <f>VLOOKUP(A:A,Data!A:C,3,FALSE)</f>
        <v>25022.388354810002</v>
      </c>
    </row>
    <row r="57" spans="1:27" s="261" customFormat="1" ht="15" customHeight="1" x14ac:dyDescent="0.25">
      <c r="A57" s="137"/>
      <c r="B57" s="368" t="s">
        <v>39</v>
      </c>
      <c r="C57" s="369"/>
      <c r="D57" s="369"/>
      <c r="E57" s="369"/>
      <c r="F57" s="369"/>
      <c r="G57" s="369"/>
      <c r="H57" s="369"/>
      <c r="I57" s="369"/>
      <c r="J57" s="369"/>
      <c r="K57" s="369"/>
      <c r="L57" s="369"/>
      <c r="M57" s="369"/>
      <c r="N57" s="369"/>
      <c r="O57" s="369"/>
      <c r="P57" s="370"/>
      <c r="Q57" s="138"/>
      <c r="R57" s="139"/>
      <c r="S57" s="145"/>
      <c r="T57" s="146"/>
      <c r="U57" s="135" t="s">
        <v>415</v>
      </c>
      <c r="V57" s="135">
        <v>600</v>
      </c>
      <c r="W57" s="143" t="s">
        <v>42</v>
      </c>
      <c r="X57" s="124"/>
      <c r="Z57" s="123"/>
      <c r="AA57" s="262" t="e">
        <f>VLOOKUP(A:A,Data!A:C,3,FALSE)</f>
        <v>#N/A</v>
      </c>
    </row>
    <row r="58" spans="1:27" s="261" customFormat="1" ht="15" customHeight="1" x14ac:dyDescent="0.2">
      <c r="A58" s="355" t="s">
        <v>327</v>
      </c>
      <c r="B58" s="371" t="s">
        <v>352</v>
      </c>
      <c r="C58" s="372"/>
      <c r="D58" s="372"/>
      <c r="E58" s="372"/>
      <c r="F58" s="372"/>
      <c r="G58" s="372"/>
      <c r="H58" s="372"/>
      <c r="I58" s="372"/>
      <c r="J58" s="372"/>
      <c r="K58" s="372"/>
      <c r="L58" s="372"/>
      <c r="M58" s="372"/>
      <c r="N58" s="372"/>
      <c r="O58" s="372"/>
      <c r="P58" s="373"/>
      <c r="Q58" s="380" t="s">
        <v>197</v>
      </c>
      <c r="R58" s="361">
        <f>AA58*(100-Главная!$J$3)/100</f>
        <v>22520.149519329003</v>
      </c>
      <c r="S58" s="145"/>
      <c r="T58" s="146"/>
      <c r="U58" s="135" t="s">
        <v>45</v>
      </c>
      <c r="V58" s="135">
        <v>0.15</v>
      </c>
      <c r="W58" s="143" t="s">
        <v>46</v>
      </c>
      <c r="X58" s="124"/>
      <c r="Z58" s="123" t="s">
        <v>220</v>
      </c>
      <c r="AA58" s="262">
        <f>VLOOKUP(A:A,Data!A:C,3,FALSE)</f>
        <v>25022.388354810002</v>
      </c>
    </row>
    <row r="59" spans="1:27" s="261" customFormat="1" ht="15" customHeight="1" x14ac:dyDescent="0.2">
      <c r="A59" s="356"/>
      <c r="B59" s="386"/>
      <c r="C59" s="387"/>
      <c r="D59" s="387"/>
      <c r="E59" s="387"/>
      <c r="F59" s="387"/>
      <c r="G59" s="387"/>
      <c r="H59" s="387"/>
      <c r="I59" s="387"/>
      <c r="J59" s="387"/>
      <c r="K59" s="387"/>
      <c r="L59" s="387"/>
      <c r="M59" s="387"/>
      <c r="N59" s="387"/>
      <c r="O59" s="387"/>
      <c r="P59" s="388"/>
      <c r="Q59" s="381"/>
      <c r="R59" s="362"/>
      <c r="S59" s="145"/>
      <c r="T59" s="146"/>
      <c r="U59" s="135" t="s">
        <v>47</v>
      </c>
      <c r="V59" s="135">
        <v>16</v>
      </c>
      <c r="W59" s="143" t="s">
        <v>48</v>
      </c>
      <c r="X59" s="124"/>
      <c r="Z59" s="123"/>
      <c r="AA59" s="262" t="e">
        <f>VLOOKUP(A:A,Data!A:C,3,FALSE)</f>
        <v>#N/A</v>
      </c>
    </row>
    <row r="60" spans="1:27" s="261" customFormat="1" ht="14.25" customHeight="1" x14ac:dyDescent="0.2">
      <c r="A60" s="357"/>
      <c r="B60" s="389"/>
      <c r="C60" s="390"/>
      <c r="D60" s="390"/>
      <c r="E60" s="390"/>
      <c r="F60" s="390"/>
      <c r="G60" s="390"/>
      <c r="H60" s="390"/>
      <c r="I60" s="390"/>
      <c r="J60" s="390"/>
      <c r="K60" s="390"/>
      <c r="L60" s="390"/>
      <c r="M60" s="390"/>
      <c r="N60" s="390"/>
      <c r="O60" s="390"/>
      <c r="P60" s="391"/>
      <c r="Q60" s="382"/>
      <c r="R60" s="363"/>
      <c r="S60" s="145"/>
      <c r="T60" s="146"/>
      <c r="U60" s="253" t="s">
        <v>49</v>
      </c>
      <c r="V60" s="254">
        <v>3.7</v>
      </c>
      <c r="W60" s="255" t="s">
        <v>11</v>
      </c>
      <c r="X60" s="124"/>
      <c r="Z60" s="123"/>
      <c r="AA60" s="262"/>
    </row>
    <row r="61" spans="1:27" s="261" customFormat="1" ht="4.5" customHeight="1" x14ac:dyDescent="0.2">
      <c r="A61" s="257"/>
      <c r="B61" s="302"/>
      <c r="C61" s="302"/>
      <c r="D61" s="302"/>
      <c r="E61" s="302"/>
      <c r="F61" s="302"/>
      <c r="G61" s="302"/>
      <c r="H61" s="302"/>
      <c r="I61" s="302"/>
      <c r="J61" s="302"/>
      <c r="K61" s="302"/>
      <c r="L61" s="302"/>
      <c r="M61" s="302"/>
      <c r="N61" s="302"/>
      <c r="O61" s="302"/>
      <c r="P61" s="302"/>
      <c r="Q61" s="258"/>
      <c r="R61" s="256"/>
      <c r="S61" s="259"/>
      <c r="T61" s="158"/>
      <c r="U61" s="260"/>
      <c r="V61" s="260"/>
      <c r="W61" s="260"/>
      <c r="X61" s="124"/>
      <c r="Z61" s="123"/>
      <c r="AA61" s="262"/>
    </row>
    <row r="62" spans="1:27" s="261" customFormat="1" ht="15" customHeight="1" x14ac:dyDescent="0.25">
      <c r="A62" s="147" t="s">
        <v>329</v>
      </c>
      <c r="B62" s="365" t="s">
        <v>353</v>
      </c>
      <c r="C62" s="366"/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O62" s="366"/>
      <c r="P62" s="367"/>
      <c r="Q62" s="148" t="s">
        <v>38</v>
      </c>
      <c r="R62" s="149">
        <f>R64</f>
        <v>23212.156524460719</v>
      </c>
      <c r="S62" s="145"/>
      <c r="T62" s="146"/>
      <c r="U62" s="135" t="s">
        <v>18</v>
      </c>
      <c r="V62" s="135">
        <v>350</v>
      </c>
      <c r="W62" s="136" t="s">
        <v>19</v>
      </c>
      <c r="X62" s="124"/>
      <c r="Z62" s="123"/>
      <c r="AA62" s="262">
        <f>VLOOKUP(A:A,Data!A:C,3,FALSE)</f>
        <v>25791.285027178579</v>
      </c>
    </row>
    <row r="63" spans="1:27" s="261" customFormat="1" ht="15" customHeight="1" x14ac:dyDescent="0.25">
      <c r="A63" s="137"/>
      <c r="B63" s="368" t="s">
        <v>39</v>
      </c>
      <c r="C63" s="369"/>
      <c r="D63" s="369"/>
      <c r="E63" s="369"/>
      <c r="F63" s="369"/>
      <c r="G63" s="369"/>
      <c r="H63" s="369"/>
      <c r="I63" s="369"/>
      <c r="J63" s="369"/>
      <c r="K63" s="369"/>
      <c r="L63" s="369"/>
      <c r="M63" s="369"/>
      <c r="N63" s="369"/>
      <c r="O63" s="369"/>
      <c r="P63" s="370"/>
      <c r="Q63" s="138"/>
      <c r="R63" s="139"/>
      <c r="S63" s="145"/>
      <c r="T63" s="146"/>
      <c r="U63" s="135" t="s">
        <v>315</v>
      </c>
      <c r="V63" s="135">
        <v>600</v>
      </c>
      <c r="W63" s="143" t="s">
        <v>42</v>
      </c>
      <c r="X63" s="124"/>
      <c r="Z63" s="123"/>
      <c r="AA63" s="262" t="e">
        <f>VLOOKUP(A:A,Data!A:C,3,FALSE)</f>
        <v>#N/A</v>
      </c>
    </row>
    <row r="64" spans="1:27" s="261" customFormat="1" ht="15" customHeight="1" x14ac:dyDescent="0.2">
      <c r="A64" s="355" t="s">
        <v>329</v>
      </c>
      <c r="B64" s="371" t="s">
        <v>354</v>
      </c>
      <c r="C64" s="372"/>
      <c r="D64" s="372"/>
      <c r="E64" s="372"/>
      <c r="F64" s="372"/>
      <c r="G64" s="372"/>
      <c r="H64" s="372"/>
      <c r="I64" s="372"/>
      <c r="J64" s="372"/>
      <c r="K64" s="372"/>
      <c r="L64" s="372"/>
      <c r="M64" s="372"/>
      <c r="N64" s="372"/>
      <c r="O64" s="372"/>
      <c r="P64" s="373"/>
      <c r="Q64" s="380" t="s">
        <v>197</v>
      </c>
      <c r="R64" s="361">
        <f>AA64*(100-Главная!$J$3)/100</f>
        <v>23212.156524460719</v>
      </c>
      <c r="S64" s="145"/>
      <c r="T64" s="146"/>
      <c r="U64" s="135" t="s">
        <v>45</v>
      </c>
      <c r="V64" s="135">
        <v>0.2</v>
      </c>
      <c r="W64" s="143" t="s">
        <v>46</v>
      </c>
      <c r="X64" s="124"/>
      <c r="Z64" s="123" t="s">
        <v>220</v>
      </c>
      <c r="AA64" s="262">
        <f>VLOOKUP(A:A,Data!A:C,3,FALSE)</f>
        <v>25791.285027178579</v>
      </c>
    </row>
    <row r="65" spans="1:27" s="261" customFormat="1" ht="15" customHeight="1" x14ac:dyDescent="0.2">
      <c r="A65" s="356"/>
      <c r="B65" s="386"/>
      <c r="C65" s="387"/>
      <c r="D65" s="387"/>
      <c r="E65" s="387"/>
      <c r="F65" s="387"/>
      <c r="G65" s="387"/>
      <c r="H65" s="387"/>
      <c r="I65" s="387"/>
      <c r="J65" s="387"/>
      <c r="K65" s="387"/>
      <c r="L65" s="387"/>
      <c r="M65" s="387"/>
      <c r="N65" s="387"/>
      <c r="O65" s="387"/>
      <c r="P65" s="388"/>
      <c r="Q65" s="381"/>
      <c r="R65" s="362"/>
      <c r="S65" s="145"/>
      <c r="T65" s="146"/>
      <c r="U65" s="135" t="s">
        <v>47</v>
      </c>
      <c r="V65" s="135">
        <v>16</v>
      </c>
      <c r="W65" s="143" t="s">
        <v>48</v>
      </c>
      <c r="X65" s="124"/>
      <c r="Z65" s="123"/>
      <c r="AA65" s="262" t="e">
        <f>VLOOKUP(A:A,Data!A:C,3,FALSE)</f>
        <v>#N/A</v>
      </c>
    </row>
    <row r="66" spans="1:27" s="261" customFormat="1" ht="15" customHeight="1" x14ac:dyDescent="0.2">
      <c r="A66" s="357"/>
      <c r="B66" s="374"/>
      <c r="C66" s="375"/>
      <c r="D66" s="375"/>
      <c r="E66" s="375"/>
      <c r="F66" s="375"/>
      <c r="G66" s="375"/>
      <c r="H66" s="375"/>
      <c r="I66" s="375"/>
      <c r="J66" s="375"/>
      <c r="K66" s="375"/>
      <c r="L66" s="375"/>
      <c r="M66" s="375"/>
      <c r="N66" s="375"/>
      <c r="O66" s="375"/>
      <c r="P66" s="376"/>
      <c r="Q66" s="382"/>
      <c r="R66" s="363"/>
      <c r="S66" s="145"/>
      <c r="T66" s="146"/>
      <c r="U66" s="253" t="s">
        <v>49</v>
      </c>
      <c r="V66" s="254">
        <v>3.7</v>
      </c>
      <c r="W66" s="255" t="s">
        <v>11</v>
      </c>
      <c r="X66" s="124"/>
      <c r="Z66" s="123"/>
      <c r="AA66" s="262"/>
    </row>
    <row r="67" spans="1:27" s="261" customFormat="1" ht="4.5" customHeight="1" x14ac:dyDescent="0.2">
      <c r="A67" s="257"/>
      <c r="B67" s="364"/>
      <c r="C67" s="364"/>
      <c r="D67" s="364"/>
      <c r="E67" s="364"/>
      <c r="F67" s="364"/>
      <c r="G67" s="364"/>
      <c r="H67" s="364"/>
      <c r="I67" s="364"/>
      <c r="J67" s="364"/>
      <c r="K67" s="364"/>
      <c r="L67" s="364"/>
      <c r="M67" s="364"/>
      <c r="N67" s="364"/>
      <c r="O67" s="364"/>
      <c r="P67" s="364"/>
      <c r="Q67" s="258"/>
      <c r="R67" s="256"/>
      <c r="S67" s="259"/>
      <c r="T67" s="158"/>
      <c r="U67" s="260"/>
      <c r="V67" s="260"/>
      <c r="W67" s="260"/>
      <c r="X67" s="124"/>
      <c r="Z67" s="123"/>
      <c r="AA67" s="262"/>
    </row>
    <row r="68" spans="1:27" s="261" customFormat="1" ht="15" customHeight="1" x14ac:dyDescent="0.25">
      <c r="A68" s="147" t="s">
        <v>330</v>
      </c>
      <c r="B68" s="365" t="s">
        <v>355</v>
      </c>
      <c r="C68" s="366"/>
      <c r="D68" s="366"/>
      <c r="E68" s="366"/>
      <c r="F68" s="366"/>
      <c r="G68" s="366"/>
      <c r="H68" s="366"/>
      <c r="I68" s="366"/>
      <c r="J68" s="366"/>
      <c r="K68" s="366"/>
      <c r="L68" s="366"/>
      <c r="M68" s="366"/>
      <c r="N68" s="366"/>
      <c r="O68" s="366"/>
      <c r="P68" s="367"/>
      <c r="Q68" s="148" t="s">
        <v>38</v>
      </c>
      <c r="R68" s="149">
        <f>R70</f>
        <v>22855.217732365807</v>
      </c>
      <c r="S68" s="145"/>
      <c r="T68" s="146"/>
      <c r="U68" s="135" t="s">
        <v>18</v>
      </c>
      <c r="V68" s="135">
        <v>400</v>
      </c>
      <c r="W68" s="136" t="s">
        <v>19</v>
      </c>
      <c r="X68" s="124"/>
      <c r="Z68" s="123"/>
      <c r="AA68" s="262">
        <f>VLOOKUP(A:A,Data!A:C,3,FALSE)</f>
        <v>25394.686369295341</v>
      </c>
    </row>
    <row r="69" spans="1:27" s="261" customFormat="1" ht="15" customHeight="1" x14ac:dyDescent="0.25">
      <c r="A69" s="137"/>
      <c r="B69" s="368" t="s">
        <v>39</v>
      </c>
      <c r="C69" s="369"/>
      <c r="D69" s="369"/>
      <c r="E69" s="369"/>
      <c r="F69" s="369"/>
      <c r="G69" s="369"/>
      <c r="H69" s="369"/>
      <c r="I69" s="369"/>
      <c r="J69" s="369"/>
      <c r="K69" s="369"/>
      <c r="L69" s="369"/>
      <c r="M69" s="369"/>
      <c r="N69" s="369"/>
      <c r="O69" s="369"/>
      <c r="P69" s="370"/>
      <c r="Q69" s="138"/>
      <c r="R69" s="139"/>
      <c r="S69" s="145"/>
      <c r="T69" s="146"/>
      <c r="U69" s="135" t="s">
        <v>415</v>
      </c>
      <c r="V69" s="135">
        <v>750</v>
      </c>
      <c r="W69" s="143" t="s">
        <v>42</v>
      </c>
      <c r="X69" s="124"/>
      <c r="Z69" s="123"/>
      <c r="AA69" s="262" t="e">
        <f>VLOOKUP(A:A,Data!A:C,3,FALSE)</f>
        <v>#N/A</v>
      </c>
    </row>
    <row r="70" spans="1:27" s="261" customFormat="1" ht="15" customHeight="1" x14ac:dyDescent="0.2">
      <c r="A70" s="355" t="s">
        <v>330</v>
      </c>
      <c r="B70" s="371" t="s">
        <v>356</v>
      </c>
      <c r="C70" s="372"/>
      <c r="D70" s="372"/>
      <c r="E70" s="372"/>
      <c r="F70" s="372"/>
      <c r="G70" s="372"/>
      <c r="H70" s="372"/>
      <c r="I70" s="372"/>
      <c r="J70" s="372"/>
      <c r="K70" s="372"/>
      <c r="L70" s="372"/>
      <c r="M70" s="372"/>
      <c r="N70" s="372"/>
      <c r="O70" s="372"/>
      <c r="P70" s="373"/>
      <c r="Q70" s="380" t="s">
        <v>197</v>
      </c>
      <c r="R70" s="361">
        <f>AA70*(100-Главная!$J$3)/100</f>
        <v>22855.217732365807</v>
      </c>
      <c r="S70" s="145"/>
      <c r="T70" s="146"/>
      <c r="U70" s="135" t="s">
        <v>45</v>
      </c>
      <c r="V70" s="135">
        <v>0.15</v>
      </c>
      <c r="W70" s="143" t="s">
        <v>46</v>
      </c>
      <c r="X70" s="124"/>
      <c r="Z70" s="123" t="s">
        <v>220</v>
      </c>
      <c r="AA70" s="262">
        <f>VLOOKUP(A:A,Data!A:C,3,FALSE)</f>
        <v>25394.686369295341</v>
      </c>
    </row>
    <row r="71" spans="1:27" s="261" customFormat="1" ht="15" customHeight="1" x14ac:dyDescent="0.2">
      <c r="A71" s="356"/>
      <c r="B71" s="386"/>
      <c r="C71" s="387"/>
      <c r="D71" s="387"/>
      <c r="E71" s="387"/>
      <c r="F71" s="387"/>
      <c r="G71" s="387"/>
      <c r="H71" s="387"/>
      <c r="I71" s="387"/>
      <c r="J71" s="387"/>
      <c r="K71" s="387"/>
      <c r="L71" s="387"/>
      <c r="M71" s="387"/>
      <c r="N71" s="387"/>
      <c r="O71" s="387"/>
      <c r="P71" s="388"/>
      <c r="Q71" s="381"/>
      <c r="R71" s="362"/>
      <c r="S71" s="145"/>
      <c r="T71" s="146"/>
      <c r="U71" s="135" t="s">
        <v>47</v>
      </c>
      <c r="V71" s="135">
        <v>18</v>
      </c>
      <c r="W71" s="143" t="s">
        <v>48</v>
      </c>
      <c r="X71" s="124"/>
      <c r="Z71" s="123"/>
      <c r="AA71" s="262" t="e">
        <f>VLOOKUP(A:A,Data!A:C,3,FALSE)</f>
        <v>#N/A</v>
      </c>
    </row>
    <row r="72" spans="1:27" s="261" customFormat="1" ht="15" customHeight="1" x14ac:dyDescent="0.2">
      <c r="A72" s="357"/>
      <c r="B72" s="374"/>
      <c r="C72" s="375"/>
      <c r="D72" s="375"/>
      <c r="E72" s="375"/>
      <c r="F72" s="375"/>
      <c r="G72" s="375"/>
      <c r="H72" s="375"/>
      <c r="I72" s="375"/>
      <c r="J72" s="375"/>
      <c r="K72" s="375"/>
      <c r="L72" s="375"/>
      <c r="M72" s="375"/>
      <c r="N72" s="375"/>
      <c r="O72" s="375"/>
      <c r="P72" s="376"/>
      <c r="Q72" s="382"/>
      <c r="R72" s="363"/>
      <c r="S72" s="145"/>
      <c r="T72" s="146"/>
      <c r="U72" s="253" t="s">
        <v>49</v>
      </c>
      <c r="V72" s="254">
        <v>3.7</v>
      </c>
      <c r="W72" s="255" t="s">
        <v>11</v>
      </c>
      <c r="X72" s="124"/>
      <c r="Z72" s="123"/>
      <c r="AA72" s="262"/>
    </row>
    <row r="73" spans="1:27" s="261" customFormat="1" ht="4.5" customHeight="1" x14ac:dyDescent="0.2">
      <c r="A73" s="257"/>
      <c r="B73" s="303"/>
      <c r="C73" s="303"/>
      <c r="D73" s="303"/>
      <c r="E73" s="303"/>
      <c r="F73" s="303"/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258"/>
      <c r="R73" s="256"/>
      <c r="S73" s="259"/>
      <c r="T73" s="158"/>
      <c r="U73" s="260"/>
      <c r="V73" s="260"/>
      <c r="W73" s="260"/>
      <c r="X73" s="124"/>
      <c r="Z73" s="123"/>
      <c r="AA73" s="262"/>
    </row>
    <row r="74" spans="1:27" s="261" customFormat="1" ht="15" customHeight="1" x14ac:dyDescent="0.25">
      <c r="A74" s="147" t="s">
        <v>331</v>
      </c>
      <c r="B74" s="365" t="s">
        <v>357</v>
      </c>
      <c r="C74" s="366"/>
      <c r="D74" s="366"/>
      <c r="E74" s="366"/>
      <c r="F74" s="366"/>
      <c r="G74" s="366"/>
      <c r="H74" s="366"/>
      <c r="I74" s="366"/>
      <c r="J74" s="366"/>
      <c r="K74" s="366"/>
      <c r="L74" s="366"/>
      <c r="M74" s="366"/>
      <c r="N74" s="366"/>
      <c r="O74" s="366"/>
      <c r="P74" s="367"/>
      <c r="Q74" s="148" t="s">
        <v>38</v>
      </c>
      <c r="R74" s="149">
        <f>R76</f>
        <v>24673.205134421078</v>
      </c>
      <c r="S74" s="145"/>
      <c r="T74" s="146"/>
      <c r="U74" s="135" t="s">
        <v>18</v>
      </c>
      <c r="V74" s="135">
        <v>450</v>
      </c>
      <c r="W74" s="136" t="s">
        <v>19</v>
      </c>
      <c r="X74" s="124"/>
      <c r="Z74" s="123"/>
      <c r="AA74" s="262">
        <f>VLOOKUP(A:A,Data!A:C,3,FALSE)</f>
        <v>27414.672371578978</v>
      </c>
    </row>
    <row r="75" spans="1:27" s="261" customFormat="1" ht="15" customHeight="1" x14ac:dyDescent="0.25">
      <c r="A75" s="137"/>
      <c r="B75" s="368" t="s">
        <v>39</v>
      </c>
      <c r="C75" s="369"/>
      <c r="D75" s="369"/>
      <c r="E75" s="369"/>
      <c r="F75" s="369"/>
      <c r="G75" s="369"/>
      <c r="H75" s="369"/>
      <c r="I75" s="369"/>
      <c r="J75" s="369"/>
      <c r="K75" s="369"/>
      <c r="L75" s="369"/>
      <c r="M75" s="369"/>
      <c r="N75" s="369"/>
      <c r="O75" s="369"/>
      <c r="P75" s="370"/>
      <c r="Q75" s="138"/>
      <c r="R75" s="139"/>
      <c r="S75" s="145"/>
      <c r="T75" s="146"/>
      <c r="U75" s="135" t="s">
        <v>415</v>
      </c>
      <c r="V75" s="135">
        <v>900</v>
      </c>
      <c r="W75" s="143" t="s">
        <v>42</v>
      </c>
      <c r="X75" s="124"/>
      <c r="Z75" s="123"/>
      <c r="AA75" s="262" t="e">
        <f>VLOOKUP(A:A,Data!A:C,3,FALSE)</f>
        <v>#N/A</v>
      </c>
    </row>
    <row r="76" spans="1:27" s="261" customFormat="1" ht="15" customHeight="1" x14ac:dyDescent="0.2">
      <c r="A76" s="355" t="s">
        <v>331</v>
      </c>
      <c r="B76" s="371" t="s">
        <v>358</v>
      </c>
      <c r="C76" s="372"/>
      <c r="D76" s="372"/>
      <c r="E76" s="372"/>
      <c r="F76" s="372"/>
      <c r="G76" s="372"/>
      <c r="H76" s="372"/>
      <c r="I76" s="372"/>
      <c r="J76" s="372"/>
      <c r="K76" s="372"/>
      <c r="L76" s="372"/>
      <c r="M76" s="372"/>
      <c r="N76" s="372"/>
      <c r="O76" s="372"/>
      <c r="P76" s="373"/>
      <c r="Q76" s="380" t="s">
        <v>197</v>
      </c>
      <c r="R76" s="361">
        <f>AA76*(100-Главная!$J$3)/100</f>
        <v>24673.205134421078</v>
      </c>
      <c r="S76" s="145"/>
      <c r="T76" s="146"/>
      <c r="U76" s="135" t="s">
        <v>45</v>
      </c>
      <c r="V76" s="135">
        <v>0.15</v>
      </c>
      <c r="W76" s="143" t="s">
        <v>46</v>
      </c>
      <c r="X76" s="124"/>
      <c r="Z76" s="123" t="s">
        <v>220</v>
      </c>
      <c r="AA76" s="262">
        <f>VLOOKUP(A:A,Data!A:C,3,FALSE)</f>
        <v>27414.672371578978</v>
      </c>
    </row>
    <row r="77" spans="1:27" s="261" customFormat="1" ht="15" customHeight="1" x14ac:dyDescent="0.2">
      <c r="A77" s="356"/>
      <c r="B77" s="386"/>
      <c r="C77" s="387"/>
      <c r="D77" s="387"/>
      <c r="E77" s="387"/>
      <c r="F77" s="387"/>
      <c r="G77" s="387"/>
      <c r="H77" s="387"/>
      <c r="I77" s="387"/>
      <c r="J77" s="387"/>
      <c r="K77" s="387"/>
      <c r="L77" s="387"/>
      <c r="M77" s="387"/>
      <c r="N77" s="387"/>
      <c r="O77" s="387"/>
      <c r="P77" s="388"/>
      <c r="Q77" s="381"/>
      <c r="R77" s="362"/>
      <c r="S77" s="145"/>
      <c r="T77" s="146"/>
      <c r="U77" s="135" t="s">
        <v>47</v>
      </c>
      <c r="V77" s="135">
        <v>22</v>
      </c>
      <c r="W77" s="143" t="s">
        <v>48</v>
      </c>
      <c r="X77" s="124"/>
      <c r="Z77" s="123"/>
      <c r="AA77" s="262" t="e">
        <f>VLOOKUP(A:A,Data!A:C,3,FALSE)</f>
        <v>#N/A</v>
      </c>
    </row>
    <row r="78" spans="1:27" s="261" customFormat="1" ht="16.5" customHeight="1" x14ac:dyDescent="0.2">
      <c r="A78" s="357"/>
      <c r="B78" s="374"/>
      <c r="C78" s="375"/>
      <c r="D78" s="375"/>
      <c r="E78" s="375"/>
      <c r="F78" s="375"/>
      <c r="G78" s="375"/>
      <c r="H78" s="375"/>
      <c r="I78" s="375"/>
      <c r="J78" s="375"/>
      <c r="K78" s="375"/>
      <c r="L78" s="375"/>
      <c r="M78" s="375"/>
      <c r="N78" s="375"/>
      <c r="O78" s="375"/>
      <c r="P78" s="376"/>
      <c r="Q78" s="382"/>
      <c r="R78" s="363"/>
      <c r="S78" s="145"/>
      <c r="T78" s="146"/>
      <c r="U78" s="253" t="s">
        <v>49</v>
      </c>
      <c r="V78" s="254">
        <v>3.7</v>
      </c>
      <c r="W78" s="255" t="s">
        <v>11</v>
      </c>
      <c r="X78" s="124"/>
      <c r="Z78" s="123"/>
      <c r="AA78" s="262"/>
    </row>
    <row r="79" spans="1:27" s="261" customFormat="1" ht="16.5" customHeight="1" x14ac:dyDescent="0.2">
      <c r="A79" s="257"/>
      <c r="B79" s="364"/>
      <c r="C79" s="364"/>
      <c r="D79" s="364"/>
      <c r="E79" s="364"/>
      <c r="F79" s="364"/>
      <c r="G79" s="364"/>
      <c r="H79" s="364"/>
      <c r="I79" s="364"/>
      <c r="J79" s="364"/>
      <c r="K79" s="364"/>
      <c r="L79" s="364"/>
      <c r="M79" s="364"/>
      <c r="N79" s="364"/>
      <c r="O79" s="364"/>
      <c r="P79" s="364"/>
      <c r="Q79" s="258"/>
      <c r="R79" s="256"/>
      <c r="S79" s="259"/>
      <c r="T79" s="158"/>
      <c r="U79" s="260"/>
      <c r="V79" s="260"/>
      <c r="W79" s="260"/>
      <c r="X79" s="124"/>
      <c r="Z79" s="123"/>
      <c r="AA79" s="262"/>
    </row>
    <row r="80" spans="1:27" s="261" customFormat="1" ht="16.5" hidden="1" customHeight="1" x14ac:dyDescent="0.25">
      <c r="A80" s="147" t="s">
        <v>332</v>
      </c>
      <c r="B80" s="365" t="s">
        <v>359</v>
      </c>
      <c r="C80" s="366"/>
      <c r="D80" s="366"/>
      <c r="E80" s="366"/>
      <c r="F80" s="366"/>
      <c r="G80" s="366"/>
      <c r="H80" s="366"/>
      <c r="I80" s="366"/>
      <c r="J80" s="366"/>
      <c r="K80" s="366"/>
      <c r="L80" s="366"/>
      <c r="M80" s="366"/>
      <c r="N80" s="366"/>
      <c r="O80" s="366"/>
      <c r="P80" s="367"/>
      <c r="Q80" s="148" t="s">
        <v>38</v>
      </c>
      <c r="R80" s="149">
        <f>R82</f>
        <v>26744.209237876072</v>
      </c>
      <c r="S80" s="145"/>
      <c r="T80" s="146"/>
      <c r="U80" s="135" t="s">
        <v>18</v>
      </c>
      <c r="V80" s="135">
        <v>450</v>
      </c>
      <c r="W80" s="136" t="s">
        <v>19</v>
      </c>
      <c r="X80" s="124"/>
      <c r="Z80" s="123"/>
      <c r="AA80" s="262">
        <f>VLOOKUP(A:A,Data!A:C,3,FALSE)</f>
        <v>29715.788042084525</v>
      </c>
    </row>
    <row r="81" spans="1:27" s="261" customFormat="1" ht="16.5" hidden="1" customHeight="1" x14ac:dyDescent="0.25">
      <c r="A81" s="137"/>
      <c r="B81" s="368" t="s">
        <v>39</v>
      </c>
      <c r="C81" s="369"/>
      <c r="D81" s="369"/>
      <c r="E81" s="369"/>
      <c r="F81" s="369"/>
      <c r="G81" s="369"/>
      <c r="H81" s="369"/>
      <c r="I81" s="369"/>
      <c r="J81" s="369"/>
      <c r="K81" s="369"/>
      <c r="L81" s="369"/>
      <c r="M81" s="369"/>
      <c r="N81" s="369"/>
      <c r="O81" s="369"/>
      <c r="P81" s="370"/>
      <c r="Q81" s="138"/>
      <c r="R81" s="139"/>
      <c r="S81" s="145"/>
      <c r="T81" s="146"/>
      <c r="U81" s="135" t="s">
        <v>315</v>
      </c>
      <c r="V81" s="135">
        <v>800</v>
      </c>
      <c r="W81" s="143" t="s">
        <v>42</v>
      </c>
      <c r="X81" s="124"/>
      <c r="Z81" s="123"/>
      <c r="AA81" s="262" t="e">
        <f>VLOOKUP(A:A,Data!A:C,3,FALSE)</f>
        <v>#N/A</v>
      </c>
    </row>
    <row r="82" spans="1:27" s="261" customFormat="1" ht="16.5" hidden="1" customHeight="1" x14ac:dyDescent="0.2">
      <c r="A82" s="355" t="s">
        <v>332</v>
      </c>
      <c r="B82" s="371" t="s">
        <v>360</v>
      </c>
      <c r="C82" s="372"/>
      <c r="D82" s="372"/>
      <c r="E82" s="372"/>
      <c r="F82" s="372"/>
      <c r="G82" s="372"/>
      <c r="H82" s="372"/>
      <c r="I82" s="372"/>
      <c r="J82" s="372"/>
      <c r="K82" s="372"/>
      <c r="L82" s="372"/>
      <c r="M82" s="372"/>
      <c r="N82" s="372"/>
      <c r="O82" s="372"/>
      <c r="P82" s="373"/>
      <c r="Q82" s="380" t="s">
        <v>197</v>
      </c>
      <c r="R82" s="361">
        <f>AA82*(100-Главная!$J$3)/100</f>
        <v>26744.209237876072</v>
      </c>
      <c r="S82" s="145"/>
      <c r="T82" s="146"/>
      <c r="U82" s="135" t="s">
        <v>45</v>
      </c>
      <c r="V82" s="135">
        <v>0.2</v>
      </c>
      <c r="W82" s="143" t="s">
        <v>46</v>
      </c>
      <c r="X82" s="124"/>
      <c r="Z82" s="123" t="s">
        <v>220</v>
      </c>
      <c r="AA82" s="262">
        <f>VLOOKUP(A:A,Data!A:C,3,FALSE)</f>
        <v>29715.788042084525</v>
      </c>
    </row>
    <row r="83" spans="1:27" s="261" customFormat="1" ht="16.5" hidden="1" customHeight="1" x14ac:dyDescent="0.2">
      <c r="A83" s="356"/>
      <c r="B83" s="386"/>
      <c r="C83" s="387"/>
      <c r="D83" s="387"/>
      <c r="E83" s="387"/>
      <c r="F83" s="387"/>
      <c r="G83" s="387"/>
      <c r="H83" s="387"/>
      <c r="I83" s="387"/>
      <c r="J83" s="387"/>
      <c r="K83" s="387"/>
      <c r="L83" s="387"/>
      <c r="M83" s="387"/>
      <c r="N83" s="387"/>
      <c r="O83" s="387"/>
      <c r="P83" s="388"/>
      <c r="Q83" s="381"/>
      <c r="R83" s="362"/>
      <c r="S83" s="145"/>
      <c r="T83" s="146"/>
      <c r="U83" s="135" t="s">
        <v>47</v>
      </c>
      <c r="V83" s="135">
        <v>20</v>
      </c>
      <c r="W83" s="143" t="s">
        <v>48</v>
      </c>
      <c r="X83" s="124"/>
      <c r="Z83" s="123"/>
      <c r="AA83" s="262" t="e">
        <f>VLOOKUP(A:A,Data!A:C,3,FALSE)</f>
        <v>#N/A</v>
      </c>
    </row>
    <row r="84" spans="1:27" s="261" customFormat="1" ht="16.5" hidden="1" customHeight="1" x14ac:dyDescent="0.2">
      <c r="A84" s="357"/>
      <c r="B84" s="374"/>
      <c r="C84" s="375"/>
      <c r="D84" s="375"/>
      <c r="E84" s="375"/>
      <c r="F84" s="375"/>
      <c r="G84" s="375"/>
      <c r="H84" s="375"/>
      <c r="I84" s="375"/>
      <c r="J84" s="375"/>
      <c r="K84" s="375"/>
      <c r="L84" s="375"/>
      <c r="M84" s="375"/>
      <c r="N84" s="375"/>
      <c r="O84" s="375"/>
      <c r="P84" s="376"/>
      <c r="Q84" s="382"/>
      <c r="R84" s="363"/>
      <c r="S84" s="145"/>
      <c r="T84" s="146"/>
      <c r="U84" s="253" t="s">
        <v>49</v>
      </c>
      <c r="V84" s="254">
        <v>3.7</v>
      </c>
      <c r="W84" s="255" t="s">
        <v>11</v>
      </c>
      <c r="X84" s="124"/>
      <c r="Z84" s="123"/>
      <c r="AA84" s="262"/>
    </row>
    <row r="85" spans="1:27" s="261" customFormat="1" ht="6.75" customHeight="1" x14ac:dyDescent="0.2">
      <c r="A85" s="153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5"/>
      <c r="R85" s="156"/>
      <c r="S85" s="157"/>
      <c r="T85" s="158"/>
      <c r="U85" s="159"/>
      <c r="V85" s="159"/>
      <c r="W85" s="160"/>
      <c r="X85" s="124"/>
      <c r="Z85" s="123"/>
      <c r="AA85" s="262"/>
    </row>
    <row r="86" spans="1:27" s="261" customFormat="1" ht="15" customHeight="1" x14ac:dyDescent="0.25">
      <c r="A86" s="161" t="s">
        <v>380</v>
      </c>
      <c r="B86" s="162"/>
      <c r="C86" s="162"/>
      <c r="D86" s="162"/>
      <c r="E86" s="162"/>
      <c r="F86" s="162"/>
      <c r="G86" s="162"/>
      <c r="H86" s="162"/>
      <c r="I86" s="162"/>
      <c r="J86" s="162"/>
      <c r="K86" s="162"/>
      <c r="L86" s="162"/>
      <c r="M86" s="162"/>
      <c r="N86" s="162"/>
      <c r="O86" s="162"/>
      <c r="P86" s="163"/>
      <c r="Q86" s="164"/>
      <c r="R86" s="165"/>
      <c r="S86" s="166"/>
      <c r="T86" s="159"/>
      <c r="U86" s="159"/>
      <c r="V86" s="159"/>
      <c r="W86" s="160"/>
      <c r="X86" s="124"/>
      <c r="Z86" s="123"/>
      <c r="AA86" s="296"/>
    </row>
    <row r="87" spans="1:27" s="261" customFormat="1" ht="15" customHeight="1" x14ac:dyDescent="0.2">
      <c r="A87" s="167" t="s">
        <v>378</v>
      </c>
      <c r="B87" s="168" t="s">
        <v>379</v>
      </c>
      <c r="C87" s="169"/>
      <c r="D87" s="169"/>
      <c r="E87" s="169"/>
      <c r="F87" s="169"/>
      <c r="G87" s="169"/>
      <c r="H87" s="169"/>
      <c r="I87" s="169"/>
      <c r="J87" s="170"/>
      <c r="K87" s="170"/>
      <c r="L87" s="170"/>
      <c r="M87" s="170"/>
      <c r="N87" s="170"/>
      <c r="O87" s="170"/>
      <c r="P87" s="171"/>
      <c r="Q87" s="138" t="s">
        <v>8</v>
      </c>
      <c r="R87" s="172">
        <f>AA87*(100-Главная!$J$3)/100</f>
        <v>1477.0474911014476</v>
      </c>
      <c r="S87" s="166"/>
      <c r="T87" s="159"/>
      <c r="U87" s="159"/>
      <c r="V87" s="159"/>
      <c r="W87" s="160"/>
      <c r="X87" s="124"/>
      <c r="Z87" s="123"/>
      <c r="AA87" s="262">
        <f>VLOOKUP(A:A,Data!A:C,3,FALSE)</f>
        <v>1641.1638790016086</v>
      </c>
    </row>
    <row r="88" spans="1:27" s="261" customFormat="1" ht="15" customHeight="1" x14ac:dyDescent="0.2">
      <c r="A88" s="167" t="s">
        <v>412</v>
      </c>
      <c r="B88" s="305" t="s">
        <v>243</v>
      </c>
      <c r="C88" s="169"/>
      <c r="D88" s="169"/>
      <c r="E88" s="169"/>
      <c r="F88" s="169"/>
      <c r="G88" s="169"/>
      <c r="H88" s="169"/>
      <c r="I88" s="169"/>
      <c r="J88" s="170"/>
      <c r="K88" s="170"/>
      <c r="L88" s="170"/>
      <c r="M88" s="170"/>
      <c r="N88" s="170"/>
      <c r="O88" s="170"/>
      <c r="P88" s="171"/>
      <c r="Q88" s="138" t="s">
        <v>38</v>
      </c>
      <c r="R88" s="172">
        <f>AA88*(100-Главная!$J$3)/100</f>
        <v>57373.970982002727</v>
      </c>
      <c r="S88" s="166"/>
      <c r="T88" s="159"/>
      <c r="U88" s="159"/>
      <c r="V88" s="159"/>
      <c r="W88" s="160"/>
      <c r="X88" s="124"/>
      <c r="Z88" s="123"/>
      <c r="AA88" s="262">
        <f>VLOOKUP(A:A,Data!A:C,3,FALSE)</f>
        <v>63748.856646669701</v>
      </c>
    </row>
    <row r="89" spans="1:27" s="261" customFormat="1" ht="15" customHeight="1" x14ac:dyDescent="0.2">
      <c r="A89" s="167" t="s">
        <v>413</v>
      </c>
      <c r="B89" s="305" t="s">
        <v>171</v>
      </c>
      <c r="C89" s="169"/>
      <c r="D89" s="169"/>
      <c r="E89" s="169"/>
      <c r="F89" s="169"/>
      <c r="G89" s="169"/>
      <c r="H89" s="169"/>
      <c r="I89" s="169"/>
      <c r="J89" s="170"/>
      <c r="K89" s="170"/>
      <c r="L89" s="170"/>
      <c r="M89" s="170"/>
      <c r="N89" s="170"/>
      <c r="O89" s="170"/>
      <c r="P89" s="171"/>
      <c r="Q89" s="138" t="s">
        <v>38</v>
      </c>
      <c r="R89" s="172">
        <f>AA89*(100-Главная!$J$3)/100</f>
        <v>105921.17719754351</v>
      </c>
      <c r="S89" s="166"/>
      <c r="T89" s="159"/>
      <c r="U89" s="159"/>
      <c r="V89" s="159"/>
      <c r="W89" s="160"/>
      <c r="X89" s="124"/>
      <c r="Z89" s="123"/>
      <c r="AA89" s="262">
        <f>VLOOKUP(A:A,Data!A:C,3,FALSE)</f>
        <v>117690.19688615945</v>
      </c>
    </row>
    <row r="90" spans="1:27" s="261" customFormat="1" ht="15" customHeight="1" x14ac:dyDescent="0.2">
      <c r="A90" s="167" t="s">
        <v>211</v>
      </c>
      <c r="B90" s="305" t="s">
        <v>212</v>
      </c>
      <c r="C90" s="169"/>
      <c r="D90" s="169"/>
      <c r="E90" s="169"/>
      <c r="F90" s="169"/>
      <c r="G90" s="169"/>
      <c r="H90" s="169"/>
      <c r="I90" s="169"/>
      <c r="J90" s="170"/>
      <c r="K90" s="170"/>
      <c r="L90" s="170"/>
      <c r="M90" s="170"/>
      <c r="N90" s="170"/>
      <c r="O90" s="170"/>
      <c r="P90" s="171"/>
      <c r="Q90" s="138" t="s">
        <v>8</v>
      </c>
      <c r="R90" s="172">
        <f>AA90*(100-Главная!$J$3)/100</f>
        <v>649.72329518390359</v>
      </c>
      <c r="S90" s="166"/>
      <c r="T90" s="159"/>
      <c r="U90" s="159"/>
      <c r="V90" s="159"/>
      <c r="W90" s="160"/>
      <c r="X90" s="124"/>
      <c r="Z90" s="123"/>
      <c r="AA90" s="262">
        <f>VLOOKUP(A:A,Data!A:C,3,FALSE)</f>
        <v>721.91477242655947</v>
      </c>
    </row>
    <row r="91" spans="1:27" s="261" customFormat="1" ht="15" customHeight="1" x14ac:dyDescent="0.2">
      <c r="A91" s="167" t="s">
        <v>25</v>
      </c>
      <c r="B91" s="305" t="s">
        <v>26</v>
      </c>
      <c r="C91" s="169"/>
      <c r="D91" s="169"/>
      <c r="E91" s="169"/>
      <c r="F91" s="169"/>
      <c r="G91" s="169"/>
      <c r="H91" s="169"/>
      <c r="I91" s="169"/>
      <c r="J91" s="170"/>
      <c r="K91" s="170"/>
      <c r="L91" s="170"/>
      <c r="M91" s="170"/>
      <c r="N91" s="170"/>
      <c r="O91" s="170"/>
      <c r="P91" s="171"/>
      <c r="Q91" s="138" t="s">
        <v>85</v>
      </c>
      <c r="R91" s="172">
        <f>AA91*(100-Главная!$J$3)/100</f>
        <v>2163.7709739381935</v>
      </c>
      <c r="S91" s="166"/>
      <c r="T91" s="159"/>
      <c r="U91" s="159"/>
      <c r="V91" s="159"/>
      <c r="W91" s="160"/>
      <c r="X91" s="124"/>
      <c r="Z91" s="123"/>
      <c r="AA91" s="262">
        <f>VLOOKUP(A:A,Data!A:C,3,FALSE)</f>
        <v>2404.1899710424373</v>
      </c>
    </row>
    <row r="92" spans="1:27" s="261" customFormat="1" ht="15" customHeight="1" x14ac:dyDescent="0.2">
      <c r="A92" s="167" t="s">
        <v>64</v>
      </c>
      <c r="B92" s="305" t="s">
        <v>63</v>
      </c>
      <c r="C92" s="169"/>
      <c r="D92" s="169"/>
      <c r="E92" s="169"/>
      <c r="F92" s="169"/>
      <c r="G92" s="169"/>
      <c r="H92" s="169"/>
      <c r="I92" s="169"/>
      <c r="J92" s="170"/>
      <c r="K92" s="170"/>
      <c r="L92" s="170"/>
      <c r="M92" s="170"/>
      <c r="N92" s="170"/>
      <c r="O92" s="170"/>
      <c r="P92" s="171"/>
      <c r="Q92" s="138" t="s">
        <v>8</v>
      </c>
      <c r="R92" s="172">
        <f>AA92*(100-Главная!$J$3)/100</f>
        <v>2030.5702983879623</v>
      </c>
      <c r="S92" s="166"/>
      <c r="T92" s="159"/>
      <c r="U92" s="159"/>
      <c r="V92" s="159"/>
      <c r="W92" s="160"/>
      <c r="X92" s="124"/>
      <c r="Z92" s="123"/>
      <c r="AA92" s="262">
        <f>VLOOKUP(A:A,Data!A:C,3,FALSE)</f>
        <v>2256.1892204310693</v>
      </c>
    </row>
    <row r="93" spans="1:27" s="261" customFormat="1" ht="15" customHeight="1" x14ac:dyDescent="0.2">
      <c r="A93" s="174" t="s">
        <v>69</v>
      </c>
      <c r="B93" s="383" t="s">
        <v>86</v>
      </c>
      <c r="C93" s="384"/>
      <c r="D93" s="384"/>
      <c r="E93" s="384"/>
      <c r="F93" s="384"/>
      <c r="G93" s="384"/>
      <c r="H93" s="384"/>
      <c r="I93" s="384"/>
      <c r="J93" s="384"/>
      <c r="K93" s="384"/>
      <c r="L93" s="384"/>
      <c r="M93" s="384"/>
      <c r="N93" s="384"/>
      <c r="O93" s="384"/>
      <c r="P93" s="385"/>
      <c r="Q93" s="138" t="s">
        <v>8</v>
      </c>
      <c r="R93" s="172">
        <f>AA93*(100-Главная!$J$3)/100</f>
        <v>1061.1653818835052</v>
      </c>
      <c r="S93" s="166"/>
      <c r="T93" s="159"/>
      <c r="U93" s="159"/>
      <c r="V93" s="159"/>
      <c r="W93" s="160"/>
      <c r="X93" s="124"/>
      <c r="Z93" s="123"/>
      <c r="AA93" s="262">
        <f>VLOOKUP(A:A,Data!A:C,3,FALSE)</f>
        <v>1179.0726465372279</v>
      </c>
    </row>
    <row r="94" spans="1:27" s="261" customFormat="1" ht="15" customHeight="1" x14ac:dyDescent="0.2">
      <c r="A94" s="174" t="s">
        <v>101</v>
      </c>
      <c r="B94" s="383" t="s">
        <v>102</v>
      </c>
      <c r="C94" s="384"/>
      <c r="D94" s="384"/>
      <c r="E94" s="384"/>
      <c r="F94" s="384"/>
      <c r="G94" s="384"/>
      <c r="H94" s="384"/>
      <c r="I94" s="384"/>
      <c r="J94" s="384"/>
      <c r="K94" s="384"/>
      <c r="L94" s="384"/>
      <c r="M94" s="384"/>
      <c r="N94" s="384"/>
      <c r="O94" s="384"/>
      <c r="P94" s="385"/>
      <c r="Q94" s="138" t="s">
        <v>8</v>
      </c>
      <c r="R94" s="172">
        <f>AA94*(100-Главная!$J$3)/100</f>
        <v>2061.6504560163503</v>
      </c>
      <c r="S94" s="166"/>
      <c r="T94" s="159"/>
      <c r="U94" s="159"/>
      <c r="V94" s="159"/>
      <c r="W94" s="175"/>
      <c r="X94" s="124"/>
      <c r="Z94" s="123"/>
      <c r="AA94" s="262">
        <f>VLOOKUP(A:A,Data!A:C,3,FALSE)</f>
        <v>2290.7227289070556</v>
      </c>
    </row>
    <row r="95" spans="1:27" s="261" customFormat="1" ht="15" x14ac:dyDescent="0.25">
      <c r="A95" s="176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8"/>
      <c r="Q95" s="179"/>
      <c r="R95" s="180"/>
      <c r="S95" s="181"/>
      <c r="T95" s="182"/>
      <c r="U95" s="182"/>
      <c r="V95" s="182"/>
      <c r="W95" s="183"/>
      <c r="X95" s="123"/>
      <c r="Z95" s="123"/>
      <c r="AA95" s="262"/>
    </row>
    <row r="99" spans="1:27" s="261" customFormat="1" x14ac:dyDescent="0.2">
      <c r="A99" s="123"/>
      <c r="B99" s="123"/>
      <c r="C99" s="123"/>
      <c r="D99" s="123"/>
      <c r="E99" s="123"/>
      <c r="F99" s="123"/>
      <c r="G99" s="123"/>
      <c r="H99" s="123"/>
      <c r="I99" s="123"/>
      <c r="J99" s="123"/>
      <c r="K99" s="297"/>
      <c r="L99" s="123"/>
      <c r="M99" s="123"/>
      <c r="N99" s="123"/>
      <c r="O99" s="123"/>
      <c r="P99" s="123"/>
      <c r="Q99" s="298"/>
      <c r="R99" s="299"/>
      <c r="S99" s="123"/>
      <c r="T99" s="123"/>
      <c r="U99" s="123"/>
      <c r="V99" s="123"/>
      <c r="W99" s="123"/>
      <c r="X99" s="123"/>
      <c r="Z99" s="123"/>
      <c r="AA99" s="262"/>
    </row>
  </sheetData>
  <mergeCells count="90">
    <mergeCell ref="B6:P6"/>
    <mergeCell ref="S6:T6"/>
    <mergeCell ref="U6:W6"/>
    <mergeCell ref="B8:P8"/>
    <mergeCell ref="B9:P9"/>
    <mergeCell ref="B17:P17"/>
    <mergeCell ref="B12:P12"/>
    <mergeCell ref="B13:P13"/>
    <mergeCell ref="B14:P14"/>
    <mergeCell ref="B15:P15"/>
    <mergeCell ref="B16:P16"/>
    <mergeCell ref="A40:A42"/>
    <mergeCell ref="B40:P42"/>
    <mergeCell ref="B37:P37"/>
    <mergeCell ref="B38:P38"/>
    <mergeCell ref="B39:P39"/>
    <mergeCell ref="R22:R24"/>
    <mergeCell ref="B43:P43"/>
    <mergeCell ref="B44:P44"/>
    <mergeCell ref="B46:P48"/>
    <mergeCell ref="Q46:Q48"/>
    <mergeCell ref="Q40:Q42"/>
    <mergeCell ref="B27:P27"/>
    <mergeCell ref="R40:R42"/>
    <mergeCell ref="B45:P45"/>
    <mergeCell ref="Q28:Q30"/>
    <mergeCell ref="Q22:Q24"/>
    <mergeCell ref="B18:P18"/>
    <mergeCell ref="B20:P20"/>
    <mergeCell ref="B21:P21"/>
    <mergeCell ref="A22:A24"/>
    <mergeCell ref="B22:P24"/>
    <mergeCell ref="A58:A60"/>
    <mergeCell ref="B58:P60"/>
    <mergeCell ref="Q58:Q60"/>
    <mergeCell ref="R58:R60"/>
    <mergeCell ref="B49:P49"/>
    <mergeCell ref="B50:P50"/>
    <mergeCell ref="B51:P51"/>
    <mergeCell ref="A52:A54"/>
    <mergeCell ref="B52:P54"/>
    <mergeCell ref="Q52:Q54"/>
    <mergeCell ref="R64:R66"/>
    <mergeCell ref="R52:R54"/>
    <mergeCell ref="B55:P55"/>
    <mergeCell ref="B56:P56"/>
    <mergeCell ref="B57:P57"/>
    <mergeCell ref="B62:P62"/>
    <mergeCell ref="B63:P63"/>
    <mergeCell ref="A64:A66"/>
    <mergeCell ref="B64:P66"/>
    <mergeCell ref="Q64:Q66"/>
    <mergeCell ref="B67:P67"/>
    <mergeCell ref="B68:P68"/>
    <mergeCell ref="B69:P69"/>
    <mergeCell ref="A70:A72"/>
    <mergeCell ref="B70:P72"/>
    <mergeCell ref="A82:A84"/>
    <mergeCell ref="B82:P84"/>
    <mergeCell ref="R70:R72"/>
    <mergeCell ref="B74:P74"/>
    <mergeCell ref="B75:P75"/>
    <mergeCell ref="A76:A78"/>
    <mergeCell ref="B76:P78"/>
    <mergeCell ref="Q76:Q78"/>
    <mergeCell ref="R76:R78"/>
    <mergeCell ref="Q70:Q72"/>
    <mergeCell ref="B94:P94"/>
    <mergeCell ref="B93:P93"/>
    <mergeCell ref="R82:R84"/>
    <mergeCell ref="B79:P79"/>
    <mergeCell ref="B80:P80"/>
    <mergeCell ref="B81:P81"/>
    <mergeCell ref="Q82:Q84"/>
    <mergeCell ref="A46:A48"/>
    <mergeCell ref="B10:P10"/>
    <mergeCell ref="B11:P11"/>
    <mergeCell ref="R46:R48"/>
    <mergeCell ref="R28:R30"/>
    <mergeCell ref="B31:P31"/>
    <mergeCell ref="B32:P32"/>
    <mergeCell ref="B33:P33"/>
    <mergeCell ref="A34:A36"/>
    <mergeCell ref="B34:P36"/>
    <mergeCell ref="Q34:Q36"/>
    <mergeCell ref="R34:R36"/>
    <mergeCell ref="B25:P25"/>
    <mergeCell ref="B26:P26"/>
    <mergeCell ref="A28:A30"/>
    <mergeCell ref="B28:P30"/>
  </mergeCells>
  <pageMargins left="0.39370078740157483" right="0.27559055118110237" top="0.23622047244094491" bottom="0.19685039370078741" header="0" footer="0"/>
  <pageSetup paperSize="9" scale="5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AC187"/>
  <sheetViews>
    <sheetView view="pageBreakPreview" topLeftCell="A6" zoomScale="85" zoomScaleSheetLayoutView="85" workbookViewId="0">
      <selection activeCell="W134" sqref="W134"/>
    </sheetView>
  </sheetViews>
  <sheetFormatPr defaultColWidth="9.140625" defaultRowHeight="14.25" x14ac:dyDescent="0.2"/>
  <cols>
    <col min="1" max="1" width="20.85546875" style="123" customWidth="1"/>
    <col min="2" max="15" width="3.7109375" style="123" customWidth="1"/>
    <col min="16" max="16" width="16.7109375" style="123" customWidth="1"/>
    <col min="17" max="17" width="8.7109375" style="298" customWidth="1"/>
    <col min="18" max="18" width="13.7109375" style="299" customWidth="1"/>
    <col min="19" max="19" width="13.42578125" style="123" customWidth="1"/>
    <col min="20" max="20" width="14" style="123" customWidth="1"/>
    <col min="21" max="21" width="22.42578125" style="123" bestFit="1" customWidth="1"/>
    <col min="22" max="22" width="5.85546875" style="123" bestFit="1" customWidth="1"/>
    <col min="23" max="23" width="7.42578125" style="123" customWidth="1"/>
    <col min="24" max="24" width="9.140625" style="123"/>
    <col min="25" max="25" width="9.140625" style="261"/>
    <col min="26" max="26" width="9.140625" style="123"/>
    <col min="27" max="27" width="22.28515625" style="262" customWidth="1"/>
    <col min="28" max="29" width="9.140625" style="261"/>
    <col min="30" max="16384" width="9.140625" style="123"/>
  </cols>
  <sheetData>
    <row r="1" spans="1:29" s="324" customFormat="1" x14ac:dyDescent="0.2">
      <c r="A1" s="318"/>
      <c r="B1" s="319"/>
      <c r="C1" s="319"/>
      <c r="D1" s="319"/>
      <c r="E1" s="319"/>
      <c r="F1" s="319"/>
      <c r="G1" s="319"/>
      <c r="H1" s="319"/>
      <c r="I1" s="319"/>
      <c r="J1" s="320"/>
      <c r="K1" s="319"/>
      <c r="L1" s="320"/>
      <c r="M1" s="319"/>
      <c r="N1" s="319"/>
      <c r="O1" s="319"/>
      <c r="P1" s="319"/>
      <c r="Q1" s="321"/>
      <c r="R1" s="322"/>
      <c r="S1" s="319"/>
      <c r="T1" s="319"/>
      <c r="U1" s="319"/>
      <c r="V1" s="319"/>
      <c r="W1" s="323"/>
      <c r="Y1" s="325"/>
      <c r="AA1" s="326"/>
      <c r="AB1" s="325"/>
      <c r="AC1" s="325"/>
    </row>
    <row r="2" spans="1:29" s="324" customFormat="1" x14ac:dyDescent="0.2">
      <c r="A2" s="327"/>
      <c r="J2" s="328"/>
      <c r="L2" s="328"/>
      <c r="Q2" s="329"/>
      <c r="R2" s="330"/>
      <c r="W2" s="331"/>
      <c r="Y2" s="325"/>
      <c r="AA2" s="326"/>
      <c r="AB2" s="325"/>
      <c r="AC2" s="325"/>
    </row>
    <row r="3" spans="1:29" s="324" customFormat="1" x14ac:dyDescent="0.2">
      <c r="A3" s="327"/>
      <c r="J3" s="328"/>
      <c r="L3" s="328"/>
      <c r="Q3" s="329"/>
      <c r="R3" s="330"/>
      <c r="W3" s="331"/>
      <c r="Y3" s="325"/>
      <c r="AA3" s="326"/>
      <c r="AB3" s="325"/>
      <c r="AC3" s="325"/>
    </row>
    <row r="4" spans="1:29" s="324" customFormat="1" x14ac:dyDescent="0.2">
      <c r="A4" s="327"/>
      <c r="J4" s="332"/>
      <c r="L4" s="332"/>
      <c r="Q4" s="329"/>
      <c r="R4" s="333"/>
      <c r="W4" s="331"/>
      <c r="Y4" s="325"/>
      <c r="AA4" s="326"/>
      <c r="AB4" s="325"/>
      <c r="AC4" s="325"/>
    </row>
    <row r="5" spans="1:29" s="324" customFormat="1" x14ac:dyDescent="0.2">
      <c r="A5" s="327"/>
      <c r="J5" s="332"/>
      <c r="Q5" s="427"/>
      <c r="R5" s="428"/>
      <c r="S5" s="334"/>
      <c r="W5" s="331"/>
      <c r="X5" s="335"/>
      <c r="Y5" s="336"/>
      <c r="Z5" s="335"/>
      <c r="AA5" s="326"/>
      <c r="AB5" s="325"/>
      <c r="AC5" s="325"/>
    </row>
    <row r="6" spans="1:29" s="295" customFormat="1" ht="30.75" customHeight="1" x14ac:dyDescent="0.2">
      <c r="A6" s="126" t="s">
        <v>0</v>
      </c>
      <c r="B6" s="398" t="s">
        <v>35</v>
      </c>
      <c r="C6" s="399"/>
      <c r="D6" s="399"/>
      <c r="E6" s="399"/>
      <c r="F6" s="399"/>
      <c r="G6" s="399"/>
      <c r="H6" s="399"/>
      <c r="I6" s="399"/>
      <c r="J6" s="399"/>
      <c r="K6" s="399"/>
      <c r="L6" s="399"/>
      <c r="M6" s="399"/>
      <c r="N6" s="399"/>
      <c r="O6" s="399"/>
      <c r="P6" s="400"/>
      <c r="Q6" s="127"/>
      <c r="R6" s="128" t="s">
        <v>2</v>
      </c>
      <c r="S6" s="401"/>
      <c r="T6" s="402"/>
      <c r="U6" s="403" t="s">
        <v>36</v>
      </c>
      <c r="V6" s="404"/>
      <c r="W6" s="405"/>
      <c r="X6" s="124"/>
      <c r="Y6" s="125"/>
      <c r="Z6" s="124"/>
      <c r="AA6" s="293" t="s">
        <v>148</v>
      </c>
      <c r="AB6" s="294"/>
      <c r="AC6" s="294"/>
    </row>
    <row r="7" spans="1:29" s="295" customFormat="1" ht="16.5" customHeight="1" x14ac:dyDescent="0.25">
      <c r="A7" s="161" t="s">
        <v>227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3"/>
      <c r="Q7" s="164"/>
      <c r="R7" s="165"/>
      <c r="S7" s="163"/>
      <c r="T7" s="163"/>
      <c r="U7" s="163"/>
      <c r="V7" s="163"/>
      <c r="W7" s="163"/>
      <c r="X7" s="124"/>
      <c r="Y7" s="125"/>
      <c r="Z7" s="124"/>
      <c r="AA7" s="293"/>
      <c r="AB7" s="294"/>
      <c r="AC7" s="294"/>
    </row>
    <row r="8" spans="1:29" ht="15" customHeight="1" x14ac:dyDescent="0.2">
      <c r="A8" s="137" t="s">
        <v>145</v>
      </c>
      <c r="B8" s="358" t="s">
        <v>213</v>
      </c>
      <c r="C8" s="359"/>
      <c r="D8" s="359"/>
      <c r="E8" s="359"/>
      <c r="F8" s="359"/>
      <c r="G8" s="359"/>
      <c r="H8" s="359"/>
      <c r="I8" s="359"/>
      <c r="J8" s="359"/>
      <c r="K8" s="359"/>
      <c r="L8" s="359"/>
      <c r="M8" s="359"/>
      <c r="N8" s="359"/>
      <c r="O8" s="359"/>
      <c r="P8" s="360"/>
      <c r="Q8" s="274" t="s">
        <v>8</v>
      </c>
      <c r="R8" s="142">
        <f>AA8*(100-Главная!$J$3)/100</f>
        <v>13172.06680441171</v>
      </c>
      <c r="S8" s="140"/>
      <c r="T8" s="152"/>
      <c r="U8" s="159"/>
      <c r="V8" s="159"/>
      <c r="W8" s="160"/>
      <c r="X8" s="124"/>
      <c r="AA8" s="262">
        <f>VLOOKUP(A:A,Data!A:C,3,FALSE)</f>
        <v>14635.629782679678</v>
      </c>
    </row>
    <row r="9" spans="1:29" ht="15" customHeight="1" x14ac:dyDescent="0.2">
      <c r="A9" s="137" t="s">
        <v>40</v>
      </c>
      <c r="B9" s="358" t="s">
        <v>214</v>
      </c>
      <c r="C9" s="359"/>
      <c r="D9" s="359"/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59"/>
      <c r="P9" s="360"/>
      <c r="Q9" s="274" t="s">
        <v>8</v>
      </c>
      <c r="R9" s="142">
        <f>AA9*(100-Главная!$J$3)/100</f>
        <v>15163.349630819201</v>
      </c>
      <c r="S9" s="140"/>
      <c r="T9" s="152"/>
      <c r="U9" s="159"/>
      <c r="V9" s="159"/>
      <c r="W9" s="160"/>
      <c r="X9" s="124"/>
      <c r="AA9" s="262">
        <f>VLOOKUP(A:A,Data!A:C,3,FALSE)</f>
        <v>16848.166256465778</v>
      </c>
    </row>
    <row r="10" spans="1:29" ht="15" hidden="1" customHeight="1" x14ac:dyDescent="0.2">
      <c r="A10" s="137" t="s">
        <v>50</v>
      </c>
      <c r="B10" s="358" t="s">
        <v>215</v>
      </c>
      <c r="C10" s="359"/>
      <c r="D10" s="359"/>
      <c r="E10" s="359"/>
      <c r="F10" s="359"/>
      <c r="G10" s="359"/>
      <c r="H10" s="359"/>
      <c r="I10" s="359"/>
      <c r="J10" s="359"/>
      <c r="K10" s="359"/>
      <c r="L10" s="359"/>
      <c r="M10" s="359"/>
      <c r="N10" s="359"/>
      <c r="O10" s="359"/>
      <c r="P10" s="360"/>
      <c r="Q10" s="274" t="s">
        <v>8</v>
      </c>
      <c r="R10" s="142">
        <f>AA10*(100-Главная!$J$3)/100</f>
        <v>17169.404277599078</v>
      </c>
      <c r="S10" s="140"/>
      <c r="T10" s="152"/>
      <c r="U10" s="159"/>
      <c r="V10" s="159"/>
      <c r="W10" s="160"/>
      <c r="X10" s="124"/>
      <c r="AA10" s="262">
        <f>VLOOKUP(A:A,Data!A:C,3,FALSE)</f>
        <v>19077.115863998974</v>
      </c>
    </row>
    <row r="11" spans="1:29" ht="15" hidden="1" customHeight="1" x14ac:dyDescent="0.2">
      <c r="A11" s="137" t="s">
        <v>247</v>
      </c>
      <c r="B11" s="358" t="s">
        <v>263</v>
      </c>
      <c r="C11" s="359"/>
      <c r="D11" s="359"/>
      <c r="E11" s="359"/>
      <c r="F11" s="359"/>
      <c r="G11" s="359"/>
      <c r="H11" s="359"/>
      <c r="I11" s="359"/>
      <c r="J11" s="359"/>
      <c r="K11" s="359"/>
      <c r="L11" s="359"/>
      <c r="M11" s="359"/>
      <c r="N11" s="359"/>
      <c r="O11" s="359"/>
      <c r="P11" s="360"/>
      <c r="Q11" s="274" t="s">
        <v>8</v>
      </c>
      <c r="R11" s="142">
        <f>AA11*(100-Главная!$J$3)/100</f>
        <v>18030.694645781932</v>
      </c>
      <c r="S11" s="140"/>
      <c r="T11" s="152"/>
      <c r="U11" s="159"/>
      <c r="V11" s="159"/>
      <c r="W11" s="160"/>
      <c r="X11" s="124"/>
      <c r="AA11" s="262">
        <f>VLOOKUP(A:A,Data!A:C,3,FALSE)</f>
        <v>20034.105161979925</v>
      </c>
    </row>
    <row r="12" spans="1:29" ht="15" hidden="1" customHeight="1" x14ac:dyDescent="0.2">
      <c r="A12" s="137" t="s">
        <v>248</v>
      </c>
      <c r="B12" s="358" t="s">
        <v>264</v>
      </c>
      <c r="C12" s="359"/>
      <c r="D12" s="359"/>
      <c r="E12" s="359"/>
      <c r="F12" s="359"/>
      <c r="G12" s="359"/>
      <c r="H12" s="359"/>
      <c r="I12" s="359"/>
      <c r="J12" s="359"/>
      <c r="K12" s="359"/>
      <c r="L12" s="359"/>
      <c r="M12" s="359"/>
      <c r="N12" s="359"/>
      <c r="O12" s="359"/>
      <c r="P12" s="360"/>
      <c r="Q12" s="274" t="s">
        <v>8</v>
      </c>
      <c r="R12" s="142">
        <f>AA12*(100-Главная!$J$3)/100</f>
        <v>18927.046391784621</v>
      </c>
      <c r="S12" s="140"/>
      <c r="T12" s="152"/>
      <c r="U12" s="159"/>
      <c r="V12" s="159"/>
      <c r="W12" s="160"/>
      <c r="X12" s="124"/>
      <c r="AA12" s="262">
        <f>VLOOKUP(A:A,Data!A:C,3,FALSE)</f>
        <v>21030.051546427356</v>
      </c>
    </row>
    <row r="13" spans="1:29" ht="15" customHeight="1" x14ac:dyDescent="0.2">
      <c r="A13" s="137" t="s">
        <v>340</v>
      </c>
      <c r="B13" s="358" t="s">
        <v>368</v>
      </c>
      <c r="C13" s="359"/>
      <c r="D13" s="359"/>
      <c r="E13" s="359"/>
      <c r="F13" s="359"/>
      <c r="G13" s="359"/>
      <c r="H13" s="359"/>
      <c r="I13" s="359"/>
      <c r="J13" s="359"/>
      <c r="K13" s="359"/>
      <c r="L13" s="359"/>
      <c r="M13" s="359"/>
      <c r="N13" s="359"/>
      <c r="O13" s="359"/>
      <c r="P13" s="360"/>
      <c r="Q13" s="138" t="s">
        <v>8</v>
      </c>
      <c r="R13" s="142">
        <f>AA13*(100-Главная!$J$3)/100</f>
        <v>4685.7037643558942</v>
      </c>
      <c r="S13" s="140"/>
      <c r="T13" s="152"/>
      <c r="U13" s="159"/>
      <c r="V13" s="159"/>
      <c r="W13" s="160"/>
      <c r="X13" s="124"/>
      <c r="AA13" s="262">
        <f>VLOOKUP(A:A,Data!A:C,3,FALSE)</f>
        <v>5206.3375159509942</v>
      </c>
    </row>
    <row r="14" spans="1:29" ht="15" customHeight="1" x14ac:dyDescent="0.2">
      <c r="A14" s="137" t="s">
        <v>341</v>
      </c>
      <c r="B14" s="358" t="s">
        <v>369</v>
      </c>
      <c r="C14" s="359"/>
      <c r="D14" s="359"/>
      <c r="E14" s="359"/>
      <c r="F14" s="359"/>
      <c r="G14" s="359"/>
      <c r="H14" s="359"/>
      <c r="I14" s="359"/>
      <c r="J14" s="359"/>
      <c r="K14" s="359"/>
      <c r="L14" s="359"/>
      <c r="M14" s="359"/>
      <c r="N14" s="359"/>
      <c r="O14" s="359"/>
      <c r="P14" s="360"/>
      <c r="Q14" s="138" t="s">
        <v>8</v>
      </c>
      <c r="R14" s="142">
        <f>AA14*(100-Главная!$J$3)/100</f>
        <v>4993.5453256275405</v>
      </c>
      <c r="S14" s="140"/>
      <c r="T14" s="152"/>
      <c r="U14" s="159"/>
      <c r="V14" s="159"/>
      <c r="W14" s="160"/>
      <c r="X14" s="124"/>
      <c r="AA14" s="262">
        <f>VLOOKUP(A:A,Data!A:C,3,FALSE)</f>
        <v>5548.3836951417115</v>
      </c>
    </row>
    <row r="15" spans="1:29" ht="15" hidden="1" customHeight="1" x14ac:dyDescent="0.2">
      <c r="A15" s="137" t="s">
        <v>92</v>
      </c>
      <c r="B15" s="358" t="s">
        <v>93</v>
      </c>
      <c r="C15" s="359"/>
      <c r="D15" s="359"/>
      <c r="E15" s="359"/>
      <c r="F15" s="359"/>
      <c r="G15" s="359"/>
      <c r="H15" s="359"/>
      <c r="I15" s="359"/>
      <c r="J15" s="359"/>
      <c r="K15" s="359"/>
      <c r="L15" s="359"/>
      <c r="M15" s="359"/>
      <c r="N15" s="359"/>
      <c r="O15" s="359"/>
      <c r="P15" s="360"/>
      <c r="Q15" s="138" t="s">
        <v>8</v>
      </c>
      <c r="R15" s="142">
        <f>AA15*(100-Главная!$J$3)/100</f>
        <v>7449.7805828488572</v>
      </c>
      <c r="S15" s="140"/>
      <c r="T15" s="152"/>
      <c r="U15" s="159"/>
      <c r="V15" s="159"/>
      <c r="W15" s="160"/>
      <c r="X15" s="124"/>
      <c r="AA15" s="262">
        <f>VLOOKUP(A:A,Data!A:C,3,FALSE)</f>
        <v>8277.5339809431753</v>
      </c>
    </row>
    <row r="16" spans="1:29" ht="15" customHeight="1" x14ac:dyDescent="0.2">
      <c r="A16" s="137" t="s">
        <v>342</v>
      </c>
      <c r="B16" s="395" t="s">
        <v>370</v>
      </c>
      <c r="C16" s="396"/>
      <c r="D16" s="396"/>
      <c r="E16" s="396"/>
      <c r="F16" s="396"/>
      <c r="G16" s="396"/>
      <c r="H16" s="396"/>
      <c r="I16" s="396"/>
      <c r="J16" s="396"/>
      <c r="K16" s="396"/>
      <c r="L16" s="396"/>
      <c r="M16" s="396"/>
      <c r="N16" s="396"/>
      <c r="O16" s="396"/>
      <c r="P16" s="397"/>
      <c r="Q16" s="138" t="s">
        <v>8</v>
      </c>
      <c r="R16" s="142">
        <f>AA16*(100-Главная!$J$3)/100</f>
        <v>5832.7095815939947</v>
      </c>
      <c r="S16" s="140"/>
      <c r="T16" s="152"/>
      <c r="U16" s="159"/>
      <c r="V16" s="159"/>
      <c r="W16" s="160"/>
      <c r="X16" s="124"/>
      <c r="AA16" s="262">
        <f>VLOOKUP(A:A,Data!A:C,3,FALSE)</f>
        <v>6480.7884239933273</v>
      </c>
    </row>
    <row r="17" spans="1:29" s="295" customFormat="1" ht="16.5" hidden="1" customHeight="1" x14ac:dyDescent="0.25">
      <c r="A17" s="161" t="s">
        <v>317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3"/>
      <c r="Q17" s="164"/>
      <c r="R17" s="165"/>
      <c r="S17" s="163"/>
      <c r="T17" s="163"/>
      <c r="U17" s="263"/>
      <c r="V17" s="263"/>
      <c r="W17" s="263"/>
      <c r="X17" s="124"/>
      <c r="Y17" s="125"/>
      <c r="Z17" s="124"/>
      <c r="AA17" s="293"/>
      <c r="AB17" s="294"/>
      <c r="AC17" s="294"/>
    </row>
    <row r="18" spans="1:29" ht="15" hidden="1" customHeight="1" x14ac:dyDescent="0.25">
      <c r="A18" s="147" t="s">
        <v>209</v>
      </c>
      <c r="B18" s="365" t="s">
        <v>221</v>
      </c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  <c r="N18" s="366"/>
      <c r="O18" s="366"/>
      <c r="P18" s="367"/>
      <c r="Q18" s="148" t="s">
        <v>38</v>
      </c>
      <c r="R18" s="149">
        <f>R20</f>
        <v>15263.894613477718</v>
      </c>
      <c r="S18" s="145"/>
      <c r="T18" s="146"/>
      <c r="U18" s="135" t="s">
        <v>18</v>
      </c>
      <c r="V18" s="135">
        <v>200</v>
      </c>
      <c r="W18" s="136" t="s">
        <v>19</v>
      </c>
      <c r="X18" s="124"/>
      <c r="AA18" s="262">
        <f>VLOOKUP(A:A,Data!A:C,3,FALSE)</f>
        <v>16959.882903864131</v>
      </c>
    </row>
    <row r="19" spans="1:29" ht="15" hidden="1" customHeight="1" x14ac:dyDescent="0.25">
      <c r="A19" s="137"/>
      <c r="B19" s="368" t="s">
        <v>39</v>
      </c>
      <c r="C19" s="369"/>
      <c r="D19" s="369"/>
      <c r="E19" s="369"/>
      <c r="F19" s="369"/>
      <c r="G19" s="369"/>
      <c r="H19" s="369"/>
      <c r="I19" s="369"/>
      <c r="J19" s="369"/>
      <c r="K19" s="369"/>
      <c r="L19" s="369"/>
      <c r="M19" s="369"/>
      <c r="N19" s="369"/>
      <c r="O19" s="369"/>
      <c r="P19" s="370"/>
      <c r="Q19" s="138"/>
      <c r="R19" s="139"/>
      <c r="S19" s="145"/>
      <c r="T19" s="146"/>
      <c r="U19" s="135" t="s">
        <v>315</v>
      </c>
      <c r="V19" s="135">
        <v>300</v>
      </c>
      <c r="W19" s="143" t="s">
        <v>42</v>
      </c>
      <c r="X19" s="124"/>
      <c r="AA19" s="262" t="e">
        <f>VLOOKUP(A:A,Data!A:C,3,FALSE)</f>
        <v>#N/A</v>
      </c>
    </row>
    <row r="20" spans="1:29" ht="15" hidden="1" customHeight="1" x14ac:dyDescent="0.2">
      <c r="A20" s="355" t="s">
        <v>209</v>
      </c>
      <c r="B20" s="371" t="s">
        <v>216</v>
      </c>
      <c r="C20" s="372"/>
      <c r="D20" s="372"/>
      <c r="E20" s="372"/>
      <c r="F20" s="372"/>
      <c r="G20" s="372"/>
      <c r="H20" s="372"/>
      <c r="I20" s="372"/>
      <c r="J20" s="372"/>
      <c r="K20" s="372"/>
      <c r="L20" s="372"/>
      <c r="M20" s="372"/>
      <c r="N20" s="372"/>
      <c r="O20" s="372"/>
      <c r="P20" s="373"/>
      <c r="Q20" s="380" t="s">
        <v>197</v>
      </c>
      <c r="R20" s="361">
        <f>AA20*(100-Главная!$J$3)/100</f>
        <v>15263.894613477718</v>
      </c>
      <c r="S20" s="145"/>
      <c r="T20" s="146"/>
      <c r="U20" s="135" t="s">
        <v>45</v>
      </c>
      <c r="V20" s="135">
        <v>0.12</v>
      </c>
      <c r="W20" s="143" t="s">
        <v>46</v>
      </c>
      <c r="X20" s="124"/>
      <c r="AA20" s="262">
        <f>VLOOKUP(A:A,Data!A:C,3,FALSE)</f>
        <v>16959.882903864131</v>
      </c>
    </row>
    <row r="21" spans="1:29" ht="15" hidden="1" customHeight="1" x14ac:dyDescent="0.2">
      <c r="A21" s="356"/>
      <c r="B21" s="374"/>
      <c r="C21" s="375"/>
      <c r="D21" s="375"/>
      <c r="E21" s="375"/>
      <c r="F21" s="375"/>
      <c r="G21" s="375"/>
      <c r="H21" s="375"/>
      <c r="I21" s="375"/>
      <c r="J21" s="375"/>
      <c r="K21" s="375"/>
      <c r="L21" s="375"/>
      <c r="M21" s="375"/>
      <c r="N21" s="375"/>
      <c r="O21" s="375"/>
      <c r="P21" s="376"/>
      <c r="Q21" s="393"/>
      <c r="R21" s="362"/>
      <c r="S21" s="145"/>
      <c r="T21" s="146"/>
      <c r="U21" s="135" t="s">
        <v>47</v>
      </c>
      <c r="V21" s="135">
        <v>8.5</v>
      </c>
      <c r="W21" s="143" t="s">
        <v>48</v>
      </c>
      <c r="X21" s="124"/>
      <c r="AA21" s="262" t="e">
        <f>VLOOKUP(A:A,Data!A:C,3,FALSE)</f>
        <v>#N/A</v>
      </c>
    </row>
    <row r="22" spans="1:29" ht="15" hidden="1" customHeight="1" x14ac:dyDescent="0.2">
      <c r="A22" s="357"/>
      <c r="B22" s="377"/>
      <c r="C22" s="378"/>
      <c r="D22" s="378"/>
      <c r="E22" s="378"/>
      <c r="F22" s="378"/>
      <c r="G22" s="378"/>
      <c r="H22" s="378"/>
      <c r="I22" s="378"/>
      <c r="J22" s="378"/>
      <c r="K22" s="378"/>
      <c r="L22" s="378"/>
      <c r="M22" s="378"/>
      <c r="N22" s="378"/>
      <c r="O22" s="378"/>
      <c r="P22" s="379"/>
      <c r="Q22" s="394"/>
      <c r="R22" s="392"/>
      <c r="S22" s="145"/>
      <c r="T22" s="146"/>
      <c r="U22" s="250" t="s">
        <v>49</v>
      </c>
      <c r="V22" s="135">
        <v>2.4</v>
      </c>
      <c r="W22" s="143" t="s">
        <v>11</v>
      </c>
      <c r="X22" s="124"/>
      <c r="AA22" s="262" t="e">
        <f>VLOOKUP(A:A,Data!A:C,3,FALSE)</f>
        <v>#N/A</v>
      </c>
    </row>
    <row r="23" spans="1:29" ht="5.25" hidden="1" customHeight="1" x14ac:dyDescent="0.2">
      <c r="A23" s="257"/>
      <c r="B23" s="364"/>
      <c r="C23" s="364"/>
      <c r="D23" s="364"/>
      <c r="E23" s="364"/>
      <c r="F23" s="364"/>
      <c r="G23" s="364"/>
      <c r="H23" s="364"/>
      <c r="I23" s="364"/>
      <c r="J23" s="364"/>
      <c r="K23" s="364"/>
      <c r="L23" s="364"/>
      <c r="M23" s="364"/>
      <c r="N23" s="364"/>
      <c r="O23" s="364"/>
      <c r="P23" s="364"/>
      <c r="Q23" s="258"/>
      <c r="R23" s="256"/>
      <c r="S23" s="259"/>
      <c r="T23" s="158"/>
      <c r="U23" s="260"/>
      <c r="V23" s="260"/>
      <c r="W23" s="260"/>
      <c r="X23" s="124"/>
    </row>
    <row r="24" spans="1:29" ht="15" hidden="1" customHeight="1" x14ac:dyDescent="0.25">
      <c r="A24" s="130" t="s">
        <v>208</v>
      </c>
      <c r="B24" s="365" t="s">
        <v>222</v>
      </c>
      <c r="C24" s="366"/>
      <c r="D24" s="366"/>
      <c r="E24" s="366"/>
      <c r="F24" s="366"/>
      <c r="G24" s="366"/>
      <c r="H24" s="366"/>
      <c r="I24" s="366"/>
      <c r="J24" s="366"/>
      <c r="K24" s="366"/>
      <c r="L24" s="366"/>
      <c r="M24" s="366"/>
      <c r="N24" s="366"/>
      <c r="O24" s="366"/>
      <c r="P24" s="367"/>
      <c r="Q24" s="131" t="s">
        <v>38</v>
      </c>
      <c r="R24" s="132">
        <f>R26</f>
        <v>17827.948417519416</v>
      </c>
      <c r="S24" s="140"/>
      <c r="T24" s="141"/>
      <c r="U24" s="135" t="s">
        <v>18</v>
      </c>
      <c r="V24" s="135">
        <v>250</v>
      </c>
      <c r="W24" s="136" t="s">
        <v>19</v>
      </c>
      <c r="X24" s="124"/>
      <c r="AA24" s="262">
        <f>VLOOKUP(A:A,Data!A:C,3,FALSE)</f>
        <v>19808.831575021573</v>
      </c>
    </row>
    <row r="25" spans="1:29" ht="15" hidden="1" customHeight="1" x14ac:dyDescent="0.25">
      <c r="A25" s="137"/>
      <c r="B25" s="368" t="s">
        <v>39</v>
      </c>
      <c r="C25" s="369"/>
      <c r="D25" s="369"/>
      <c r="E25" s="369"/>
      <c r="F25" s="369"/>
      <c r="G25" s="369"/>
      <c r="H25" s="369"/>
      <c r="I25" s="369"/>
      <c r="J25" s="369"/>
      <c r="K25" s="369"/>
      <c r="L25" s="369"/>
      <c r="M25" s="369"/>
      <c r="N25" s="369"/>
      <c r="O25" s="369"/>
      <c r="P25" s="370"/>
      <c r="Q25" s="138"/>
      <c r="R25" s="139"/>
      <c r="S25" s="140"/>
      <c r="T25" s="141"/>
      <c r="U25" s="135" t="s">
        <v>315</v>
      </c>
      <c r="V25" s="135">
        <v>400</v>
      </c>
      <c r="W25" s="143" t="s">
        <v>42</v>
      </c>
      <c r="X25" s="124"/>
      <c r="AA25" s="262" t="e">
        <f>VLOOKUP(A:A,Data!A:C,3,FALSE)</f>
        <v>#N/A</v>
      </c>
    </row>
    <row r="26" spans="1:29" ht="15" hidden="1" customHeight="1" x14ac:dyDescent="0.2">
      <c r="A26" s="355" t="s">
        <v>208</v>
      </c>
      <c r="B26" s="371" t="s">
        <v>217</v>
      </c>
      <c r="C26" s="372"/>
      <c r="D26" s="372"/>
      <c r="E26" s="372"/>
      <c r="F26" s="372"/>
      <c r="G26" s="372"/>
      <c r="H26" s="372"/>
      <c r="I26" s="372"/>
      <c r="J26" s="372"/>
      <c r="K26" s="372"/>
      <c r="L26" s="372"/>
      <c r="M26" s="372"/>
      <c r="N26" s="372"/>
      <c r="O26" s="372"/>
      <c r="P26" s="373"/>
      <c r="Q26" s="380" t="s">
        <v>197</v>
      </c>
      <c r="R26" s="361">
        <f>AA26*(100-Главная!$J$3)/100</f>
        <v>17827.948417519416</v>
      </c>
      <c r="S26" s="140"/>
      <c r="T26" s="141"/>
      <c r="U26" s="135" t="s">
        <v>45</v>
      </c>
      <c r="V26" s="135">
        <v>0.14000000000000001</v>
      </c>
      <c r="W26" s="143" t="s">
        <v>46</v>
      </c>
      <c r="X26" s="124"/>
      <c r="AA26" s="262">
        <f>VLOOKUP(A:A,Data!A:C,3,FALSE)</f>
        <v>19808.831575021573</v>
      </c>
    </row>
    <row r="27" spans="1:29" ht="15" hidden="1" customHeight="1" x14ac:dyDescent="0.2">
      <c r="A27" s="356"/>
      <c r="B27" s="386"/>
      <c r="C27" s="387"/>
      <c r="D27" s="387"/>
      <c r="E27" s="387"/>
      <c r="F27" s="387"/>
      <c r="G27" s="387"/>
      <c r="H27" s="387"/>
      <c r="I27" s="387"/>
      <c r="J27" s="387"/>
      <c r="K27" s="387"/>
      <c r="L27" s="387"/>
      <c r="M27" s="387"/>
      <c r="N27" s="387"/>
      <c r="O27" s="387"/>
      <c r="P27" s="388"/>
      <c r="Q27" s="393"/>
      <c r="R27" s="362"/>
      <c r="S27" s="140"/>
      <c r="T27" s="141"/>
      <c r="U27" s="135" t="s">
        <v>47</v>
      </c>
      <c r="V27" s="135">
        <v>12</v>
      </c>
      <c r="W27" s="143" t="s">
        <v>48</v>
      </c>
      <c r="X27" s="124"/>
      <c r="AA27" s="262" t="e">
        <f>VLOOKUP(A:A,Data!A:C,3,FALSE)</f>
        <v>#N/A</v>
      </c>
    </row>
    <row r="28" spans="1:29" ht="15" hidden="1" customHeight="1" x14ac:dyDescent="0.2">
      <c r="A28" s="357"/>
      <c r="B28" s="374"/>
      <c r="C28" s="375"/>
      <c r="D28" s="375"/>
      <c r="E28" s="375"/>
      <c r="F28" s="375"/>
      <c r="G28" s="375"/>
      <c r="H28" s="375"/>
      <c r="I28" s="375"/>
      <c r="J28" s="375"/>
      <c r="K28" s="375"/>
      <c r="L28" s="375"/>
      <c r="M28" s="375"/>
      <c r="N28" s="375"/>
      <c r="O28" s="375"/>
      <c r="P28" s="376"/>
      <c r="Q28" s="394"/>
      <c r="R28" s="392"/>
      <c r="S28" s="140"/>
      <c r="T28" s="141"/>
      <c r="U28" s="250" t="s">
        <v>49</v>
      </c>
      <c r="V28" s="135">
        <v>2.7</v>
      </c>
      <c r="W28" s="143" t="s">
        <v>109</v>
      </c>
      <c r="X28" s="124"/>
    </row>
    <row r="29" spans="1:29" ht="4.5" hidden="1" customHeight="1" x14ac:dyDescent="0.2">
      <c r="A29" s="257"/>
      <c r="B29" s="364"/>
      <c r="C29" s="364"/>
      <c r="D29" s="364"/>
      <c r="E29" s="364"/>
      <c r="F29" s="364"/>
      <c r="G29" s="364"/>
      <c r="H29" s="364"/>
      <c r="I29" s="364"/>
      <c r="J29" s="364"/>
      <c r="K29" s="364"/>
      <c r="L29" s="364"/>
      <c r="M29" s="364"/>
      <c r="N29" s="364"/>
      <c r="O29" s="364"/>
      <c r="P29" s="364"/>
      <c r="Q29" s="258"/>
      <c r="R29" s="256"/>
      <c r="S29" s="259"/>
      <c r="T29" s="158"/>
      <c r="U29" s="260"/>
      <c r="V29" s="260"/>
      <c r="W29" s="260"/>
      <c r="X29" s="124"/>
    </row>
    <row r="30" spans="1:29" ht="15" hidden="1" customHeight="1" x14ac:dyDescent="0.25">
      <c r="A30" s="147" t="s">
        <v>210</v>
      </c>
      <c r="B30" s="365" t="s">
        <v>223</v>
      </c>
      <c r="C30" s="366"/>
      <c r="D30" s="366"/>
      <c r="E30" s="366"/>
      <c r="F30" s="366"/>
      <c r="G30" s="366"/>
      <c r="H30" s="366"/>
      <c r="I30" s="366"/>
      <c r="J30" s="366"/>
      <c r="K30" s="366"/>
      <c r="L30" s="366"/>
      <c r="M30" s="366"/>
      <c r="N30" s="366"/>
      <c r="O30" s="366"/>
      <c r="P30" s="367"/>
      <c r="Q30" s="148" t="s">
        <v>38</v>
      </c>
      <c r="R30" s="149">
        <f>R32</f>
        <v>20311.208611802365</v>
      </c>
      <c r="S30" s="145"/>
      <c r="T30" s="146"/>
      <c r="U30" s="135" t="s">
        <v>18</v>
      </c>
      <c r="V30" s="135">
        <v>350</v>
      </c>
      <c r="W30" s="136" t="s">
        <v>19</v>
      </c>
      <c r="X30" s="124"/>
      <c r="AA30" s="262">
        <f>VLOOKUP(A:A,Data!A:C,3,FALSE)</f>
        <v>22568.009568669295</v>
      </c>
    </row>
    <row r="31" spans="1:29" ht="15" hidden="1" customHeight="1" x14ac:dyDescent="0.25">
      <c r="A31" s="137"/>
      <c r="B31" s="368" t="s">
        <v>39</v>
      </c>
      <c r="C31" s="369"/>
      <c r="D31" s="369"/>
      <c r="E31" s="369"/>
      <c r="F31" s="369"/>
      <c r="G31" s="369"/>
      <c r="H31" s="369"/>
      <c r="I31" s="369"/>
      <c r="J31" s="369"/>
      <c r="K31" s="369"/>
      <c r="L31" s="369"/>
      <c r="M31" s="369"/>
      <c r="N31" s="369"/>
      <c r="O31" s="369"/>
      <c r="P31" s="370"/>
      <c r="Q31" s="138"/>
      <c r="R31" s="139"/>
      <c r="S31" s="145"/>
      <c r="T31" s="146"/>
      <c r="U31" s="135" t="s">
        <v>315</v>
      </c>
      <c r="V31" s="135">
        <v>600</v>
      </c>
      <c r="W31" s="143" t="s">
        <v>42</v>
      </c>
      <c r="X31" s="124"/>
      <c r="AA31" s="262" t="e">
        <f>VLOOKUP(A:A,Data!A:C,3,FALSE)</f>
        <v>#N/A</v>
      </c>
    </row>
    <row r="32" spans="1:29" ht="15" hidden="1" customHeight="1" x14ac:dyDescent="0.2">
      <c r="A32" s="355" t="s">
        <v>210</v>
      </c>
      <c r="B32" s="371" t="s">
        <v>218</v>
      </c>
      <c r="C32" s="372"/>
      <c r="D32" s="372"/>
      <c r="E32" s="372"/>
      <c r="F32" s="372"/>
      <c r="G32" s="372"/>
      <c r="H32" s="372"/>
      <c r="I32" s="372"/>
      <c r="J32" s="372"/>
      <c r="K32" s="372"/>
      <c r="L32" s="372"/>
      <c r="M32" s="372"/>
      <c r="N32" s="372"/>
      <c r="O32" s="372"/>
      <c r="P32" s="373"/>
      <c r="Q32" s="380" t="s">
        <v>197</v>
      </c>
      <c r="R32" s="361">
        <f>AA32*(100-Главная!$J$3)/100</f>
        <v>20311.208611802365</v>
      </c>
      <c r="S32" s="145"/>
      <c r="T32" s="146"/>
      <c r="U32" s="135" t="s">
        <v>45</v>
      </c>
      <c r="V32" s="135">
        <v>0.15</v>
      </c>
      <c r="W32" s="143" t="s">
        <v>46</v>
      </c>
      <c r="X32" s="124"/>
      <c r="AA32" s="262">
        <f>VLOOKUP(A:A,Data!A:C,3,FALSE)</f>
        <v>22568.009568669295</v>
      </c>
    </row>
    <row r="33" spans="1:29" ht="15" hidden="1" customHeight="1" x14ac:dyDescent="0.2">
      <c r="A33" s="356"/>
      <c r="B33" s="386"/>
      <c r="C33" s="387"/>
      <c r="D33" s="387"/>
      <c r="E33" s="387"/>
      <c r="F33" s="387"/>
      <c r="G33" s="387"/>
      <c r="H33" s="387"/>
      <c r="I33" s="387"/>
      <c r="J33" s="387"/>
      <c r="K33" s="387"/>
      <c r="L33" s="387"/>
      <c r="M33" s="387"/>
      <c r="N33" s="387"/>
      <c r="O33" s="387"/>
      <c r="P33" s="388"/>
      <c r="Q33" s="393"/>
      <c r="R33" s="362"/>
      <c r="S33" s="145"/>
      <c r="T33" s="146"/>
      <c r="U33" s="135" t="s">
        <v>47</v>
      </c>
      <c r="V33" s="135">
        <v>16</v>
      </c>
      <c r="W33" s="143" t="s">
        <v>48</v>
      </c>
      <c r="X33" s="124"/>
      <c r="AA33" s="262" t="e">
        <f>VLOOKUP(A:A,Data!A:C,3,FALSE)</f>
        <v>#N/A</v>
      </c>
    </row>
    <row r="34" spans="1:29" ht="15" hidden="1" customHeight="1" x14ac:dyDescent="0.2">
      <c r="A34" s="357"/>
      <c r="B34" s="374"/>
      <c r="C34" s="375"/>
      <c r="D34" s="375"/>
      <c r="E34" s="375"/>
      <c r="F34" s="375"/>
      <c r="G34" s="375"/>
      <c r="H34" s="375"/>
      <c r="I34" s="375"/>
      <c r="J34" s="375"/>
      <c r="K34" s="375"/>
      <c r="L34" s="375"/>
      <c r="M34" s="375"/>
      <c r="N34" s="375"/>
      <c r="O34" s="375"/>
      <c r="P34" s="376"/>
      <c r="Q34" s="394"/>
      <c r="R34" s="392"/>
      <c r="S34" s="145"/>
      <c r="T34" s="146"/>
      <c r="U34" s="253" t="s">
        <v>49</v>
      </c>
      <c r="V34" s="254">
        <v>3.7</v>
      </c>
      <c r="W34" s="255" t="s">
        <v>11</v>
      </c>
      <c r="X34" s="124"/>
    </row>
    <row r="35" spans="1:29" ht="4.5" hidden="1" customHeight="1" x14ac:dyDescent="0.2">
      <c r="A35" s="257"/>
      <c r="B35" s="364"/>
      <c r="C35" s="364"/>
      <c r="D35" s="364"/>
      <c r="E35" s="364"/>
      <c r="F35" s="364"/>
      <c r="G35" s="364"/>
      <c r="H35" s="364"/>
      <c r="I35" s="364"/>
      <c r="J35" s="364"/>
      <c r="K35" s="364"/>
      <c r="L35" s="364"/>
      <c r="M35" s="364"/>
      <c r="N35" s="364"/>
      <c r="O35" s="364"/>
      <c r="P35" s="364"/>
      <c r="Q35" s="258"/>
      <c r="R35" s="256"/>
      <c r="S35" s="259"/>
      <c r="T35" s="158"/>
      <c r="U35" s="260"/>
      <c r="V35" s="260"/>
      <c r="W35" s="260"/>
      <c r="X35" s="124"/>
    </row>
    <row r="36" spans="1:29" ht="15" hidden="1" customHeight="1" x14ac:dyDescent="0.25">
      <c r="A36" s="147" t="s">
        <v>251</v>
      </c>
      <c r="B36" s="365" t="s">
        <v>255</v>
      </c>
      <c r="C36" s="366"/>
      <c r="D36" s="366"/>
      <c r="E36" s="366"/>
      <c r="F36" s="366"/>
      <c r="G36" s="366"/>
      <c r="H36" s="366"/>
      <c r="I36" s="366"/>
      <c r="J36" s="366"/>
      <c r="K36" s="366"/>
      <c r="L36" s="366"/>
      <c r="M36" s="366"/>
      <c r="N36" s="366"/>
      <c r="O36" s="366"/>
      <c r="P36" s="367"/>
      <c r="Q36" s="148" t="s">
        <v>38</v>
      </c>
      <c r="R36" s="149">
        <f>R38</f>
        <v>21324.93975311493</v>
      </c>
      <c r="S36" s="145"/>
      <c r="T36" s="146"/>
      <c r="U36" s="135" t="s">
        <v>18</v>
      </c>
      <c r="V36" s="135">
        <v>400</v>
      </c>
      <c r="W36" s="136" t="s">
        <v>19</v>
      </c>
      <c r="X36" s="124"/>
      <c r="AA36" s="262">
        <f>VLOOKUP(A:A,Data!A:C,3,FALSE)</f>
        <v>23694.377503461033</v>
      </c>
    </row>
    <row r="37" spans="1:29" ht="15" hidden="1" customHeight="1" x14ac:dyDescent="0.25">
      <c r="A37" s="137"/>
      <c r="B37" s="368" t="s">
        <v>39</v>
      </c>
      <c r="C37" s="369"/>
      <c r="D37" s="369"/>
      <c r="E37" s="369"/>
      <c r="F37" s="369"/>
      <c r="G37" s="369"/>
      <c r="H37" s="369"/>
      <c r="I37" s="369"/>
      <c r="J37" s="369"/>
      <c r="K37" s="369"/>
      <c r="L37" s="369"/>
      <c r="M37" s="369"/>
      <c r="N37" s="369"/>
      <c r="O37" s="369"/>
      <c r="P37" s="370"/>
      <c r="Q37" s="138"/>
      <c r="R37" s="139"/>
      <c r="S37" s="145"/>
      <c r="T37" s="146"/>
      <c r="U37" s="135" t="s">
        <v>315</v>
      </c>
      <c r="V37" s="135">
        <v>750</v>
      </c>
      <c r="W37" s="143" t="s">
        <v>42</v>
      </c>
      <c r="X37" s="124"/>
      <c r="AA37" s="262" t="e">
        <f>VLOOKUP(A:A,Data!A:C,3,FALSE)</f>
        <v>#N/A</v>
      </c>
    </row>
    <row r="38" spans="1:29" ht="15" hidden="1" customHeight="1" x14ac:dyDescent="0.2">
      <c r="A38" s="355" t="s">
        <v>251</v>
      </c>
      <c r="B38" s="371" t="s">
        <v>259</v>
      </c>
      <c r="C38" s="372"/>
      <c r="D38" s="372"/>
      <c r="E38" s="372"/>
      <c r="F38" s="372"/>
      <c r="G38" s="372"/>
      <c r="H38" s="372"/>
      <c r="I38" s="372"/>
      <c r="J38" s="372"/>
      <c r="K38" s="372"/>
      <c r="L38" s="372"/>
      <c r="M38" s="372"/>
      <c r="N38" s="372"/>
      <c r="O38" s="372"/>
      <c r="P38" s="373"/>
      <c r="Q38" s="380" t="s">
        <v>197</v>
      </c>
      <c r="R38" s="361">
        <f>AA38*(100-Главная!$J$3)/100</f>
        <v>21324.93975311493</v>
      </c>
      <c r="S38" s="145"/>
      <c r="T38" s="146"/>
      <c r="U38" s="135" t="s">
        <v>45</v>
      </c>
      <c r="V38" s="135">
        <v>0.15</v>
      </c>
      <c r="W38" s="143" t="s">
        <v>46</v>
      </c>
      <c r="X38" s="124"/>
      <c r="AA38" s="262">
        <f>VLOOKUP(A:A,Data!A:C,3,FALSE)</f>
        <v>23694.377503461033</v>
      </c>
    </row>
    <row r="39" spans="1:29" ht="15" hidden="1" customHeight="1" x14ac:dyDescent="0.2">
      <c r="A39" s="356"/>
      <c r="B39" s="386"/>
      <c r="C39" s="387"/>
      <c r="D39" s="387"/>
      <c r="E39" s="387"/>
      <c r="F39" s="387"/>
      <c r="G39" s="387"/>
      <c r="H39" s="387"/>
      <c r="I39" s="387"/>
      <c r="J39" s="387"/>
      <c r="K39" s="387"/>
      <c r="L39" s="387"/>
      <c r="M39" s="387"/>
      <c r="N39" s="387"/>
      <c r="O39" s="387"/>
      <c r="P39" s="388"/>
      <c r="Q39" s="393"/>
      <c r="R39" s="362"/>
      <c r="S39" s="145"/>
      <c r="T39" s="146"/>
      <c r="U39" s="135" t="s">
        <v>47</v>
      </c>
      <c r="V39" s="135">
        <v>18</v>
      </c>
      <c r="W39" s="143" t="s">
        <v>48</v>
      </c>
      <c r="X39" s="124"/>
      <c r="AA39" s="262" t="e">
        <f>VLOOKUP(A:A,Data!A:C,3,FALSE)</f>
        <v>#N/A</v>
      </c>
    </row>
    <row r="40" spans="1:29" ht="15" hidden="1" customHeight="1" x14ac:dyDescent="0.2">
      <c r="A40" s="357"/>
      <c r="B40" s="374"/>
      <c r="C40" s="375"/>
      <c r="D40" s="375"/>
      <c r="E40" s="375"/>
      <c r="F40" s="375"/>
      <c r="G40" s="375"/>
      <c r="H40" s="375"/>
      <c r="I40" s="375"/>
      <c r="J40" s="375"/>
      <c r="K40" s="375"/>
      <c r="L40" s="375"/>
      <c r="M40" s="375"/>
      <c r="N40" s="375"/>
      <c r="O40" s="375"/>
      <c r="P40" s="376"/>
      <c r="Q40" s="394"/>
      <c r="R40" s="392"/>
      <c r="S40" s="145"/>
      <c r="T40" s="146"/>
      <c r="U40" s="253" t="s">
        <v>49</v>
      </c>
      <c r="V40" s="254">
        <v>3.7</v>
      </c>
      <c r="W40" s="255" t="s">
        <v>11</v>
      </c>
      <c r="X40" s="124"/>
    </row>
    <row r="41" spans="1:29" ht="4.5" hidden="1" customHeight="1" x14ac:dyDescent="0.2">
      <c r="A41" s="257"/>
      <c r="B41" s="364"/>
      <c r="C41" s="364"/>
      <c r="D41" s="364"/>
      <c r="E41" s="364"/>
      <c r="F41" s="364"/>
      <c r="G41" s="364"/>
      <c r="H41" s="364"/>
      <c r="I41" s="364"/>
      <c r="J41" s="364"/>
      <c r="K41" s="364"/>
      <c r="L41" s="364"/>
      <c r="M41" s="364"/>
      <c r="N41" s="364"/>
      <c r="O41" s="364"/>
      <c r="P41" s="364"/>
      <c r="Q41" s="258"/>
      <c r="R41" s="256"/>
      <c r="S41" s="259"/>
      <c r="T41" s="158"/>
      <c r="U41" s="260"/>
      <c r="V41" s="260"/>
      <c r="W41" s="260"/>
      <c r="X41" s="124"/>
    </row>
    <row r="42" spans="1:29" ht="15" hidden="1" customHeight="1" x14ac:dyDescent="0.25">
      <c r="A42" s="147" t="s">
        <v>252</v>
      </c>
      <c r="B42" s="365" t="s">
        <v>256</v>
      </c>
      <c r="C42" s="366"/>
      <c r="D42" s="366"/>
      <c r="E42" s="366"/>
      <c r="F42" s="366"/>
      <c r="G42" s="366"/>
      <c r="H42" s="366"/>
      <c r="I42" s="366"/>
      <c r="J42" s="366"/>
      <c r="K42" s="366"/>
      <c r="L42" s="366"/>
      <c r="M42" s="366"/>
      <c r="N42" s="366"/>
      <c r="O42" s="366"/>
      <c r="P42" s="367"/>
      <c r="Q42" s="148" t="s">
        <v>38</v>
      </c>
      <c r="R42" s="149">
        <f>R44</f>
        <v>22390.500757291593</v>
      </c>
      <c r="S42" s="145"/>
      <c r="T42" s="146"/>
      <c r="U42" s="135" t="s">
        <v>18</v>
      </c>
      <c r="V42" s="135">
        <v>450</v>
      </c>
      <c r="W42" s="136" t="s">
        <v>19</v>
      </c>
      <c r="X42" s="124"/>
      <c r="AA42" s="262">
        <f>VLOOKUP(A:A,Data!A:C,3,FALSE)</f>
        <v>24878.334174768435</v>
      </c>
    </row>
    <row r="43" spans="1:29" ht="15" hidden="1" customHeight="1" x14ac:dyDescent="0.25">
      <c r="A43" s="137"/>
      <c r="B43" s="368" t="s">
        <v>39</v>
      </c>
      <c r="C43" s="369"/>
      <c r="D43" s="369"/>
      <c r="E43" s="369"/>
      <c r="F43" s="369"/>
      <c r="G43" s="369"/>
      <c r="H43" s="369"/>
      <c r="I43" s="369"/>
      <c r="J43" s="369"/>
      <c r="K43" s="369"/>
      <c r="L43" s="369"/>
      <c r="M43" s="369"/>
      <c r="N43" s="369"/>
      <c r="O43" s="369"/>
      <c r="P43" s="370"/>
      <c r="Q43" s="138"/>
      <c r="R43" s="139"/>
      <c r="S43" s="145"/>
      <c r="T43" s="146"/>
      <c r="U43" s="135" t="s">
        <v>315</v>
      </c>
      <c r="V43" s="135">
        <v>900</v>
      </c>
      <c r="W43" s="143" t="s">
        <v>42</v>
      </c>
      <c r="X43" s="124"/>
      <c r="AA43" s="262" t="e">
        <f>VLOOKUP(A:A,Data!A:C,3,FALSE)</f>
        <v>#N/A</v>
      </c>
    </row>
    <row r="44" spans="1:29" ht="15" hidden="1" customHeight="1" x14ac:dyDescent="0.2">
      <c r="A44" s="355" t="s">
        <v>252</v>
      </c>
      <c r="B44" s="371" t="s">
        <v>260</v>
      </c>
      <c r="C44" s="372"/>
      <c r="D44" s="372"/>
      <c r="E44" s="372"/>
      <c r="F44" s="372"/>
      <c r="G44" s="372"/>
      <c r="H44" s="372"/>
      <c r="I44" s="372"/>
      <c r="J44" s="372"/>
      <c r="K44" s="372"/>
      <c r="L44" s="372"/>
      <c r="M44" s="372"/>
      <c r="N44" s="372"/>
      <c r="O44" s="372"/>
      <c r="P44" s="373"/>
      <c r="Q44" s="380" t="s">
        <v>197</v>
      </c>
      <c r="R44" s="361">
        <f>AA44*(100-Главная!$J$3)/100</f>
        <v>22390.500757291593</v>
      </c>
      <c r="S44" s="145"/>
      <c r="T44" s="146"/>
      <c r="U44" s="135" t="s">
        <v>45</v>
      </c>
      <c r="V44" s="135">
        <v>0.15</v>
      </c>
      <c r="W44" s="143" t="s">
        <v>46</v>
      </c>
      <c r="X44" s="124"/>
      <c r="AA44" s="262">
        <f>VLOOKUP(A:A,Data!A:C,3,FALSE)</f>
        <v>24878.334174768435</v>
      </c>
    </row>
    <row r="45" spans="1:29" ht="15" hidden="1" customHeight="1" x14ac:dyDescent="0.2">
      <c r="A45" s="356"/>
      <c r="B45" s="386"/>
      <c r="C45" s="387"/>
      <c r="D45" s="387"/>
      <c r="E45" s="387"/>
      <c r="F45" s="387"/>
      <c r="G45" s="387"/>
      <c r="H45" s="387"/>
      <c r="I45" s="387"/>
      <c r="J45" s="387"/>
      <c r="K45" s="387"/>
      <c r="L45" s="387"/>
      <c r="M45" s="387"/>
      <c r="N45" s="387"/>
      <c r="O45" s="387"/>
      <c r="P45" s="388"/>
      <c r="Q45" s="393"/>
      <c r="R45" s="362"/>
      <c r="S45" s="145"/>
      <c r="T45" s="146"/>
      <c r="U45" s="135" t="s">
        <v>47</v>
      </c>
      <c r="V45" s="135">
        <v>22</v>
      </c>
      <c r="W45" s="143" t="s">
        <v>48</v>
      </c>
      <c r="X45" s="124"/>
      <c r="AA45" s="262" t="e">
        <f>VLOOKUP(A:A,Data!A:C,3,FALSE)</f>
        <v>#N/A</v>
      </c>
    </row>
    <row r="46" spans="1:29" ht="15" hidden="1" customHeight="1" x14ac:dyDescent="0.2">
      <c r="A46" s="357"/>
      <c r="B46" s="374"/>
      <c r="C46" s="375"/>
      <c r="D46" s="375"/>
      <c r="E46" s="375"/>
      <c r="F46" s="375"/>
      <c r="G46" s="375"/>
      <c r="H46" s="375"/>
      <c r="I46" s="375"/>
      <c r="J46" s="375"/>
      <c r="K46" s="375"/>
      <c r="L46" s="375"/>
      <c r="M46" s="375"/>
      <c r="N46" s="375"/>
      <c r="O46" s="375"/>
      <c r="P46" s="376"/>
      <c r="Q46" s="394"/>
      <c r="R46" s="392"/>
      <c r="S46" s="145"/>
      <c r="T46" s="146"/>
      <c r="U46" s="253" t="s">
        <v>49</v>
      </c>
      <c r="V46" s="254">
        <v>3.7</v>
      </c>
      <c r="W46" s="255" t="s">
        <v>11</v>
      </c>
      <c r="X46" s="124"/>
    </row>
    <row r="47" spans="1:29" ht="4.5" customHeight="1" x14ac:dyDescent="0.2">
      <c r="A47" s="257"/>
      <c r="B47" s="364"/>
      <c r="C47" s="364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258"/>
      <c r="R47" s="256"/>
      <c r="S47" s="259"/>
      <c r="T47" s="158"/>
      <c r="U47" s="260"/>
      <c r="V47" s="260"/>
      <c r="W47" s="260"/>
      <c r="X47" s="124"/>
    </row>
    <row r="48" spans="1:29" s="295" customFormat="1" ht="16.5" customHeight="1" x14ac:dyDescent="0.25">
      <c r="A48" s="161" t="s">
        <v>228</v>
      </c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3"/>
      <c r="Q48" s="164"/>
      <c r="R48" s="165"/>
      <c r="S48" s="163"/>
      <c r="T48" s="163"/>
      <c r="U48" s="163"/>
      <c r="V48" s="163"/>
      <c r="W48" s="163"/>
      <c r="X48" s="124"/>
      <c r="Y48" s="125"/>
      <c r="Z48" s="124"/>
      <c r="AA48" s="293"/>
      <c r="AB48" s="294"/>
      <c r="AC48" s="294"/>
    </row>
    <row r="49" spans="1:27" ht="15" customHeight="1" x14ac:dyDescent="0.25">
      <c r="A49" s="130" t="s">
        <v>196</v>
      </c>
      <c r="B49" s="365" t="s">
        <v>224</v>
      </c>
      <c r="C49" s="366"/>
      <c r="D49" s="366"/>
      <c r="E49" s="366"/>
      <c r="F49" s="366"/>
      <c r="G49" s="366"/>
      <c r="H49" s="366"/>
      <c r="I49" s="366"/>
      <c r="J49" s="366"/>
      <c r="K49" s="366"/>
      <c r="L49" s="366"/>
      <c r="M49" s="366"/>
      <c r="N49" s="366"/>
      <c r="O49" s="366"/>
      <c r="P49" s="367"/>
      <c r="Q49" s="131" t="s">
        <v>38</v>
      </c>
      <c r="R49" s="132">
        <f>R51</f>
        <v>16905.722103925753</v>
      </c>
      <c r="S49" s="140"/>
      <c r="T49" s="141"/>
      <c r="U49" s="135" t="s">
        <v>18</v>
      </c>
      <c r="V49" s="135">
        <v>200</v>
      </c>
      <c r="W49" s="136" t="s">
        <v>19</v>
      </c>
      <c r="X49" s="124"/>
      <c r="Y49" s="125"/>
      <c r="Z49" s="124"/>
    </row>
    <row r="50" spans="1:27" ht="15" customHeight="1" x14ac:dyDescent="0.25">
      <c r="A50" s="137"/>
      <c r="B50" s="368" t="s">
        <v>39</v>
      </c>
      <c r="C50" s="369"/>
      <c r="D50" s="369"/>
      <c r="E50" s="369"/>
      <c r="F50" s="369"/>
      <c r="G50" s="369"/>
      <c r="H50" s="369"/>
      <c r="I50" s="369"/>
      <c r="J50" s="369"/>
      <c r="K50" s="369"/>
      <c r="L50" s="369"/>
      <c r="M50" s="369"/>
      <c r="N50" s="369"/>
      <c r="O50" s="369"/>
      <c r="P50" s="370"/>
      <c r="Q50" s="138"/>
      <c r="R50" s="139"/>
      <c r="S50" s="140"/>
      <c r="T50" s="141"/>
      <c r="U50" s="135" t="s">
        <v>315</v>
      </c>
      <c r="V50" s="135">
        <v>300</v>
      </c>
      <c r="W50" s="143" t="s">
        <v>42</v>
      </c>
      <c r="X50" s="124"/>
    </row>
    <row r="51" spans="1:27" ht="15" customHeight="1" x14ac:dyDescent="0.2">
      <c r="A51" s="355" t="s">
        <v>196</v>
      </c>
      <c r="B51" s="371" t="s">
        <v>424</v>
      </c>
      <c r="C51" s="372"/>
      <c r="D51" s="372"/>
      <c r="E51" s="372"/>
      <c r="F51" s="372"/>
      <c r="G51" s="372"/>
      <c r="H51" s="372"/>
      <c r="I51" s="372"/>
      <c r="J51" s="372"/>
      <c r="K51" s="372"/>
      <c r="L51" s="372"/>
      <c r="M51" s="372"/>
      <c r="N51" s="372"/>
      <c r="O51" s="372"/>
      <c r="P51" s="373"/>
      <c r="Q51" s="380" t="s">
        <v>197</v>
      </c>
      <c r="R51" s="361">
        <f>AA51*(100-Главная!$J$3)/100</f>
        <v>16905.722103925753</v>
      </c>
      <c r="S51" s="140"/>
      <c r="T51" s="141"/>
      <c r="U51" s="135" t="s">
        <v>45</v>
      </c>
      <c r="V51" s="135">
        <v>0.12</v>
      </c>
      <c r="W51" s="143" t="s">
        <v>46</v>
      </c>
      <c r="X51" s="124"/>
      <c r="AA51" s="262">
        <f>VLOOKUP(A:A,Data!A:C,3,FALSE)</f>
        <v>18784.135671028613</v>
      </c>
    </row>
    <row r="52" spans="1:27" ht="15" customHeight="1" x14ac:dyDescent="0.2">
      <c r="A52" s="356"/>
      <c r="B52" s="386"/>
      <c r="C52" s="387"/>
      <c r="D52" s="387"/>
      <c r="E52" s="387"/>
      <c r="F52" s="387"/>
      <c r="G52" s="387"/>
      <c r="H52" s="387"/>
      <c r="I52" s="387"/>
      <c r="J52" s="387"/>
      <c r="K52" s="387"/>
      <c r="L52" s="387"/>
      <c r="M52" s="387"/>
      <c r="N52" s="387"/>
      <c r="O52" s="387"/>
      <c r="P52" s="388"/>
      <c r="Q52" s="393"/>
      <c r="R52" s="362"/>
      <c r="S52" s="140"/>
      <c r="T52" s="141"/>
      <c r="U52" s="135" t="s">
        <v>47</v>
      </c>
      <c r="V52" s="135">
        <v>8.5</v>
      </c>
      <c r="W52" s="143" t="s">
        <v>48</v>
      </c>
      <c r="X52" s="124"/>
    </row>
    <row r="53" spans="1:27" ht="15" customHeight="1" x14ac:dyDescent="0.2">
      <c r="A53" s="357"/>
      <c r="B53" s="374"/>
      <c r="C53" s="375"/>
      <c r="D53" s="375"/>
      <c r="E53" s="375"/>
      <c r="F53" s="375"/>
      <c r="G53" s="375"/>
      <c r="H53" s="375"/>
      <c r="I53" s="375"/>
      <c r="J53" s="375"/>
      <c r="K53" s="375"/>
      <c r="L53" s="375"/>
      <c r="M53" s="375"/>
      <c r="N53" s="375"/>
      <c r="O53" s="375"/>
      <c r="P53" s="376"/>
      <c r="Q53" s="394"/>
      <c r="R53" s="392"/>
      <c r="S53" s="140"/>
      <c r="T53" s="141"/>
      <c r="U53" s="250" t="s">
        <v>49</v>
      </c>
      <c r="V53" s="135">
        <v>2.4</v>
      </c>
      <c r="W53" s="143" t="s">
        <v>11</v>
      </c>
      <c r="X53" s="124"/>
    </row>
    <row r="54" spans="1:27" ht="5.25" customHeight="1" x14ac:dyDescent="0.2">
      <c r="A54" s="257"/>
      <c r="B54" s="364"/>
      <c r="C54" s="364"/>
      <c r="D54" s="364"/>
      <c r="E54" s="364"/>
      <c r="F54" s="364"/>
      <c r="G54" s="364"/>
      <c r="H54" s="364"/>
      <c r="I54" s="364"/>
      <c r="J54" s="364"/>
      <c r="K54" s="364"/>
      <c r="L54" s="364"/>
      <c r="M54" s="364"/>
      <c r="N54" s="364"/>
      <c r="O54" s="364"/>
      <c r="P54" s="364"/>
      <c r="Q54" s="258"/>
      <c r="R54" s="256"/>
      <c r="S54" s="259"/>
      <c r="T54" s="158"/>
      <c r="U54" s="260"/>
      <c r="V54" s="260"/>
      <c r="W54" s="260"/>
      <c r="X54" s="124"/>
    </row>
    <row r="55" spans="1:27" ht="15" customHeight="1" x14ac:dyDescent="0.25">
      <c r="A55" s="147" t="s">
        <v>198</v>
      </c>
      <c r="B55" s="365" t="s">
        <v>225</v>
      </c>
      <c r="C55" s="366"/>
      <c r="D55" s="366"/>
      <c r="E55" s="366"/>
      <c r="F55" s="366"/>
      <c r="G55" s="366"/>
      <c r="H55" s="366"/>
      <c r="I55" s="366"/>
      <c r="J55" s="366"/>
      <c r="K55" s="366"/>
      <c r="L55" s="366"/>
      <c r="M55" s="366"/>
      <c r="N55" s="366"/>
      <c r="O55" s="366"/>
      <c r="P55" s="367"/>
      <c r="Q55" s="148" t="s">
        <v>38</v>
      </c>
      <c r="R55" s="149">
        <f>R57</f>
        <v>19387.417526636338</v>
      </c>
      <c r="S55" s="140"/>
      <c r="T55" s="141"/>
      <c r="U55" s="135" t="s">
        <v>18</v>
      </c>
      <c r="V55" s="135">
        <v>250</v>
      </c>
      <c r="W55" s="136" t="s">
        <v>19</v>
      </c>
      <c r="X55" s="124"/>
      <c r="Y55" s="125"/>
      <c r="Z55" s="124"/>
    </row>
    <row r="56" spans="1:27" ht="15" customHeight="1" x14ac:dyDescent="0.25">
      <c r="A56" s="137"/>
      <c r="B56" s="368" t="s">
        <v>39</v>
      </c>
      <c r="C56" s="369"/>
      <c r="D56" s="369"/>
      <c r="E56" s="369"/>
      <c r="F56" s="369"/>
      <c r="G56" s="369"/>
      <c r="H56" s="369"/>
      <c r="I56" s="369"/>
      <c r="J56" s="369"/>
      <c r="K56" s="369"/>
      <c r="L56" s="369"/>
      <c r="M56" s="369"/>
      <c r="N56" s="369"/>
      <c r="O56" s="369"/>
      <c r="P56" s="370"/>
      <c r="Q56" s="138"/>
      <c r="R56" s="139"/>
      <c r="S56" s="140"/>
      <c r="T56" s="141"/>
      <c r="U56" s="135" t="s">
        <v>315</v>
      </c>
      <c r="V56" s="135">
        <v>400</v>
      </c>
      <c r="W56" s="143" t="s">
        <v>42</v>
      </c>
      <c r="X56" s="124"/>
    </row>
    <row r="57" spans="1:27" ht="15" customHeight="1" x14ac:dyDescent="0.2">
      <c r="A57" s="355" t="s">
        <v>198</v>
      </c>
      <c r="B57" s="371" t="s">
        <v>425</v>
      </c>
      <c r="C57" s="372"/>
      <c r="D57" s="372"/>
      <c r="E57" s="372"/>
      <c r="F57" s="372"/>
      <c r="G57" s="372"/>
      <c r="H57" s="372"/>
      <c r="I57" s="372"/>
      <c r="J57" s="372"/>
      <c r="K57" s="372"/>
      <c r="L57" s="372"/>
      <c r="M57" s="372"/>
      <c r="N57" s="372"/>
      <c r="O57" s="372"/>
      <c r="P57" s="373"/>
      <c r="Q57" s="380" t="s">
        <v>197</v>
      </c>
      <c r="R57" s="361">
        <f>AA57*(100-Главная!$J$3)/100</f>
        <v>19387.417526636338</v>
      </c>
      <c r="S57" s="140"/>
      <c r="T57" s="141"/>
      <c r="U57" s="135" t="s">
        <v>45</v>
      </c>
      <c r="V57" s="135">
        <v>0.14000000000000001</v>
      </c>
      <c r="W57" s="143" t="s">
        <v>46</v>
      </c>
      <c r="X57" s="124"/>
      <c r="AA57" s="262">
        <f>VLOOKUP(A:A,Data!A:C,3,FALSE)</f>
        <v>21541.57502959593</v>
      </c>
    </row>
    <row r="58" spans="1:27" ht="15" customHeight="1" x14ac:dyDescent="0.2">
      <c r="A58" s="356"/>
      <c r="B58" s="374"/>
      <c r="C58" s="375"/>
      <c r="D58" s="375"/>
      <c r="E58" s="375"/>
      <c r="F58" s="375"/>
      <c r="G58" s="375"/>
      <c r="H58" s="375"/>
      <c r="I58" s="375"/>
      <c r="J58" s="375"/>
      <c r="K58" s="375"/>
      <c r="L58" s="375"/>
      <c r="M58" s="375"/>
      <c r="N58" s="375"/>
      <c r="O58" s="375"/>
      <c r="P58" s="376"/>
      <c r="Q58" s="381"/>
      <c r="R58" s="362"/>
      <c r="S58" s="140"/>
      <c r="T58" s="141"/>
      <c r="U58" s="135" t="s">
        <v>47</v>
      </c>
      <c r="V58" s="135">
        <v>12</v>
      </c>
      <c r="W58" s="143" t="s">
        <v>48</v>
      </c>
      <c r="X58" s="124"/>
      <c r="AA58" s="262" t="e">
        <f>VLOOKUP(A:A,Data!A:C,3,FALSE)</f>
        <v>#N/A</v>
      </c>
    </row>
    <row r="59" spans="1:27" ht="15" customHeight="1" x14ac:dyDescent="0.2">
      <c r="A59" s="357"/>
      <c r="B59" s="377"/>
      <c r="C59" s="378"/>
      <c r="D59" s="378"/>
      <c r="E59" s="378"/>
      <c r="F59" s="378"/>
      <c r="G59" s="378"/>
      <c r="H59" s="378"/>
      <c r="I59" s="378"/>
      <c r="J59" s="378"/>
      <c r="K59" s="378"/>
      <c r="L59" s="378"/>
      <c r="M59" s="378"/>
      <c r="N59" s="378"/>
      <c r="O59" s="378"/>
      <c r="P59" s="379"/>
      <c r="Q59" s="382"/>
      <c r="R59" s="363"/>
      <c r="S59" s="140"/>
      <c r="T59" s="141"/>
      <c r="U59" s="250" t="s">
        <v>49</v>
      </c>
      <c r="V59" s="135">
        <v>2.7</v>
      </c>
      <c r="W59" s="143" t="s">
        <v>109</v>
      </c>
      <c r="X59" s="124"/>
      <c r="AA59" s="262" t="e">
        <f>VLOOKUP(A:A,Data!A:C,3,FALSE)</f>
        <v>#N/A</v>
      </c>
    </row>
    <row r="60" spans="1:27" ht="5.25" customHeight="1" x14ac:dyDescent="0.2">
      <c r="A60" s="257"/>
      <c r="B60" s="364"/>
      <c r="C60" s="364"/>
      <c r="D60" s="364"/>
      <c r="E60" s="364"/>
      <c r="F60" s="364"/>
      <c r="G60" s="364"/>
      <c r="H60" s="364"/>
      <c r="I60" s="364"/>
      <c r="J60" s="364"/>
      <c r="K60" s="364"/>
      <c r="L60" s="364"/>
      <c r="M60" s="364"/>
      <c r="N60" s="364"/>
      <c r="O60" s="364"/>
      <c r="P60" s="364"/>
      <c r="Q60" s="258"/>
      <c r="R60" s="256"/>
      <c r="S60" s="259"/>
      <c r="T60" s="158"/>
      <c r="U60" s="260"/>
      <c r="V60" s="260"/>
      <c r="W60" s="260"/>
      <c r="X60" s="124"/>
    </row>
    <row r="61" spans="1:27" ht="15" hidden="1" customHeight="1" x14ac:dyDescent="0.25">
      <c r="A61" s="147" t="s">
        <v>269</v>
      </c>
      <c r="B61" s="365" t="s">
        <v>275</v>
      </c>
      <c r="C61" s="366"/>
      <c r="D61" s="366"/>
      <c r="E61" s="366"/>
      <c r="F61" s="366"/>
      <c r="G61" s="366"/>
      <c r="H61" s="366"/>
      <c r="I61" s="366"/>
      <c r="J61" s="366"/>
      <c r="K61" s="366"/>
      <c r="L61" s="366"/>
      <c r="M61" s="366"/>
      <c r="N61" s="366"/>
      <c r="O61" s="366"/>
      <c r="P61" s="367"/>
      <c r="Q61" s="148" t="s">
        <v>38</v>
      </c>
      <c r="R61" s="149">
        <f>R63</f>
        <v>20660.297982269396</v>
      </c>
      <c r="S61" s="140"/>
      <c r="T61" s="141"/>
      <c r="U61" s="135" t="s">
        <v>18</v>
      </c>
      <c r="V61" s="135">
        <v>250</v>
      </c>
      <c r="W61" s="136" t="s">
        <v>19</v>
      </c>
      <c r="X61" s="124"/>
      <c r="Y61" s="125"/>
      <c r="Z61" s="124"/>
    </row>
    <row r="62" spans="1:27" ht="15" hidden="1" customHeight="1" x14ac:dyDescent="0.25">
      <c r="A62" s="137"/>
      <c r="B62" s="368" t="s">
        <v>39</v>
      </c>
      <c r="C62" s="369"/>
      <c r="D62" s="369"/>
      <c r="E62" s="369"/>
      <c r="F62" s="369"/>
      <c r="G62" s="369"/>
      <c r="H62" s="369"/>
      <c r="I62" s="369"/>
      <c r="J62" s="369"/>
      <c r="K62" s="369"/>
      <c r="L62" s="369"/>
      <c r="M62" s="369"/>
      <c r="N62" s="369"/>
      <c r="O62" s="369"/>
      <c r="P62" s="370"/>
      <c r="Q62" s="138"/>
      <c r="R62" s="139"/>
      <c r="S62" s="140"/>
      <c r="T62" s="141"/>
      <c r="U62" s="135" t="s">
        <v>315</v>
      </c>
      <c r="V62" s="135">
        <v>400</v>
      </c>
      <c r="W62" s="143" t="s">
        <v>42</v>
      </c>
      <c r="X62" s="124"/>
    </row>
    <row r="63" spans="1:27" ht="15" hidden="1" customHeight="1" x14ac:dyDescent="0.2">
      <c r="A63" s="355" t="s">
        <v>269</v>
      </c>
      <c r="B63" s="371" t="s">
        <v>283</v>
      </c>
      <c r="C63" s="372"/>
      <c r="D63" s="372"/>
      <c r="E63" s="372"/>
      <c r="F63" s="372"/>
      <c r="G63" s="372"/>
      <c r="H63" s="372"/>
      <c r="I63" s="372"/>
      <c r="J63" s="372"/>
      <c r="K63" s="372"/>
      <c r="L63" s="372"/>
      <c r="M63" s="372"/>
      <c r="N63" s="372"/>
      <c r="O63" s="372"/>
      <c r="P63" s="373"/>
      <c r="Q63" s="380" t="s">
        <v>197</v>
      </c>
      <c r="R63" s="361">
        <f>AA63*(100-Главная!$J$3)/100</f>
        <v>20660.297982269396</v>
      </c>
      <c r="S63" s="140"/>
      <c r="T63" s="141"/>
      <c r="U63" s="135" t="s">
        <v>45</v>
      </c>
      <c r="V63" s="135">
        <v>0.2</v>
      </c>
      <c r="W63" s="143" t="s">
        <v>46</v>
      </c>
      <c r="X63" s="124"/>
      <c r="AA63" s="262">
        <f>VLOOKUP(A:A,Data!A:C,3,FALSE)</f>
        <v>22955.886646965995</v>
      </c>
    </row>
    <row r="64" spans="1:27" ht="15" hidden="1" customHeight="1" x14ac:dyDescent="0.2">
      <c r="A64" s="356"/>
      <c r="B64" s="374"/>
      <c r="C64" s="375"/>
      <c r="D64" s="375"/>
      <c r="E64" s="375"/>
      <c r="F64" s="375"/>
      <c r="G64" s="375"/>
      <c r="H64" s="375"/>
      <c r="I64" s="375"/>
      <c r="J64" s="375"/>
      <c r="K64" s="375"/>
      <c r="L64" s="375"/>
      <c r="M64" s="375"/>
      <c r="N64" s="375"/>
      <c r="O64" s="375"/>
      <c r="P64" s="376"/>
      <c r="Q64" s="381"/>
      <c r="R64" s="362"/>
      <c r="S64" s="140"/>
      <c r="T64" s="141"/>
      <c r="U64" s="135" t="s">
        <v>47</v>
      </c>
      <c r="V64" s="135">
        <v>12</v>
      </c>
      <c r="W64" s="143" t="s">
        <v>48</v>
      </c>
      <c r="X64" s="124"/>
      <c r="AA64" s="262" t="e">
        <f>VLOOKUP(A:A,Data!A:C,3,FALSE)</f>
        <v>#N/A</v>
      </c>
    </row>
    <row r="65" spans="1:27" ht="15" hidden="1" customHeight="1" x14ac:dyDescent="0.2">
      <c r="A65" s="357"/>
      <c r="B65" s="377"/>
      <c r="C65" s="378"/>
      <c r="D65" s="378"/>
      <c r="E65" s="378"/>
      <c r="F65" s="378"/>
      <c r="G65" s="378"/>
      <c r="H65" s="378"/>
      <c r="I65" s="378"/>
      <c r="J65" s="378"/>
      <c r="K65" s="378"/>
      <c r="L65" s="378"/>
      <c r="M65" s="378"/>
      <c r="N65" s="378"/>
      <c r="O65" s="378"/>
      <c r="P65" s="379"/>
      <c r="Q65" s="382"/>
      <c r="R65" s="363"/>
      <c r="S65" s="140"/>
      <c r="T65" s="141"/>
      <c r="U65" s="250" t="s">
        <v>49</v>
      </c>
      <c r="V65" s="135">
        <v>2.7</v>
      </c>
      <c r="W65" s="143" t="s">
        <v>109</v>
      </c>
      <c r="X65" s="124"/>
      <c r="AA65" s="262" t="e">
        <f>VLOOKUP(A:A,Data!A:C,3,FALSE)</f>
        <v>#N/A</v>
      </c>
    </row>
    <row r="66" spans="1:27" ht="5.25" hidden="1" customHeight="1" x14ac:dyDescent="0.2">
      <c r="A66" s="257"/>
      <c r="B66" s="364"/>
      <c r="C66" s="364"/>
      <c r="D66" s="364"/>
      <c r="E66" s="364"/>
      <c r="F66" s="364"/>
      <c r="G66" s="364"/>
      <c r="H66" s="364"/>
      <c r="I66" s="364"/>
      <c r="J66" s="364"/>
      <c r="K66" s="364"/>
      <c r="L66" s="364"/>
      <c r="M66" s="364"/>
      <c r="N66" s="364"/>
      <c r="O66" s="364"/>
      <c r="P66" s="364"/>
      <c r="Q66" s="258"/>
      <c r="R66" s="256"/>
      <c r="S66" s="259"/>
      <c r="T66" s="158"/>
      <c r="U66" s="260"/>
      <c r="V66" s="260"/>
      <c r="W66" s="260"/>
      <c r="X66" s="124"/>
    </row>
    <row r="67" spans="1:27" ht="15" hidden="1" customHeight="1" x14ac:dyDescent="0.25">
      <c r="A67" s="147" t="s">
        <v>279</v>
      </c>
      <c r="B67" s="365" t="s">
        <v>280</v>
      </c>
      <c r="C67" s="366"/>
      <c r="D67" s="366"/>
      <c r="E67" s="366"/>
      <c r="F67" s="366"/>
      <c r="G67" s="366"/>
      <c r="H67" s="366"/>
      <c r="I67" s="366"/>
      <c r="J67" s="366"/>
      <c r="K67" s="366"/>
      <c r="L67" s="366"/>
      <c r="M67" s="366"/>
      <c r="N67" s="366"/>
      <c r="O67" s="366"/>
      <c r="P67" s="367"/>
      <c r="Q67" s="148" t="s">
        <v>38</v>
      </c>
      <c r="R67" s="149">
        <f>R69</f>
        <v>21829.518712174267</v>
      </c>
      <c r="S67" s="145"/>
      <c r="T67" s="146"/>
      <c r="U67" s="135" t="s">
        <v>18</v>
      </c>
      <c r="V67" s="135">
        <v>350</v>
      </c>
      <c r="W67" s="136" t="s">
        <v>19</v>
      </c>
      <c r="X67" s="124"/>
      <c r="AA67" s="262">
        <f>VLOOKUP(A:A,Data!A:C,3,FALSE)</f>
        <v>24255.020791304742</v>
      </c>
    </row>
    <row r="68" spans="1:27" ht="15" hidden="1" customHeight="1" x14ac:dyDescent="0.25">
      <c r="A68" s="137"/>
      <c r="B68" s="368" t="s">
        <v>39</v>
      </c>
      <c r="C68" s="369"/>
      <c r="D68" s="369"/>
      <c r="E68" s="369"/>
      <c r="F68" s="369"/>
      <c r="G68" s="369"/>
      <c r="H68" s="369"/>
      <c r="I68" s="369"/>
      <c r="J68" s="369"/>
      <c r="K68" s="369"/>
      <c r="L68" s="369"/>
      <c r="M68" s="369"/>
      <c r="N68" s="369"/>
      <c r="O68" s="369"/>
      <c r="P68" s="370"/>
      <c r="Q68" s="138"/>
      <c r="R68" s="139"/>
      <c r="S68" s="145"/>
      <c r="T68" s="146"/>
      <c r="U68" s="135" t="s">
        <v>315</v>
      </c>
      <c r="V68" s="135">
        <v>600</v>
      </c>
      <c r="W68" s="143" t="s">
        <v>42</v>
      </c>
      <c r="X68" s="124"/>
      <c r="AA68" s="262" t="e">
        <f>VLOOKUP(A:A,Data!A:C,3,FALSE)</f>
        <v>#N/A</v>
      </c>
    </row>
    <row r="69" spans="1:27" ht="15" hidden="1" customHeight="1" x14ac:dyDescent="0.2">
      <c r="A69" s="355" t="s">
        <v>279</v>
      </c>
      <c r="B69" s="371" t="s">
        <v>281</v>
      </c>
      <c r="C69" s="372"/>
      <c r="D69" s="372"/>
      <c r="E69" s="372"/>
      <c r="F69" s="372"/>
      <c r="G69" s="372"/>
      <c r="H69" s="372"/>
      <c r="I69" s="372"/>
      <c r="J69" s="372"/>
      <c r="K69" s="372"/>
      <c r="L69" s="372"/>
      <c r="M69" s="372"/>
      <c r="N69" s="372"/>
      <c r="O69" s="372"/>
      <c r="P69" s="373"/>
      <c r="Q69" s="380" t="s">
        <v>197</v>
      </c>
      <c r="R69" s="361">
        <f>AA69*(100-Главная!$J$3)/100</f>
        <v>21829.518712174267</v>
      </c>
      <c r="S69" s="145"/>
      <c r="T69" s="146"/>
      <c r="U69" s="135" t="s">
        <v>45</v>
      </c>
      <c r="V69" s="135">
        <v>0.15</v>
      </c>
      <c r="W69" s="143" t="s">
        <v>46</v>
      </c>
      <c r="X69" s="124"/>
      <c r="Z69" s="123" t="s">
        <v>220</v>
      </c>
      <c r="AA69" s="262">
        <f>VLOOKUP(A:A,Data!A:C,3,FALSE)</f>
        <v>24255.020791304742</v>
      </c>
    </row>
    <row r="70" spans="1:27" ht="15" hidden="1" customHeight="1" x14ac:dyDescent="0.2">
      <c r="A70" s="356"/>
      <c r="B70" s="386"/>
      <c r="C70" s="387"/>
      <c r="D70" s="387"/>
      <c r="E70" s="387"/>
      <c r="F70" s="387"/>
      <c r="G70" s="387"/>
      <c r="H70" s="387"/>
      <c r="I70" s="387"/>
      <c r="J70" s="387"/>
      <c r="K70" s="387"/>
      <c r="L70" s="387"/>
      <c r="M70" s="387"/>
      <c r="N70" s="387"/>
      <c r="O70" s="387"/>
      <c r="P70" s="388"/>
      <c r="Q70" s="381"/>
      <c r="R70" s="362"/>
      <c r="S70" s="145"/>
      <c r="T70" s="146"/>
      <c r="U70" s="135" t="s">
        <v>47</v>
      </c>
      <c r="V70" s="135">
        <v>16</v>
      </c>
      <c r="W70" s="143" t="s">
        <v>48</v>
      </c>
      <c r="X70" s="124"/>
      <c r="AA70" s="262" t="e">
        <f>VLOOKUP(A:A,Data!A:C,3,FALSE)</f>
        <v>#N/A</v>
      </c>
    </row>
    <row r="71" spans="1:27" ht="15" hidden="1" customHeight="1" x14ac:dyDescent="0.2">
      <c r="A71" s="357"/>
      <c r="B71" s="374"/>
      <c r="C71" s="375"/>
      <c r="D71" s="375"/>
      <c r="E71" s="375"/>
      <c r="F71" s="375"/>
      <c r="G71" s="375"/>
      <c r="H71" s="375"/>
      <c r="I71" s="375"/>
      <c r="J71" s="375"/>
      <c r="K71" s="375"/>
      <c r="L71" s="375"/>
      <c r="M71" s="375"/>
      <c r="N71" s="375"/>
      <c r="O71" s="375"/>
      <c r="P71" s="376"/>
      <c r="Q71" s="382"/>
      <c r="R71" s="363"/>
      <c r="S71" s="145"/>
      <c r="T71" s="146"/>
      <c r="U71" s="253" t="s">
        <v>49</v>
      </c>
      <c r="V71" s="254">
        <v>2.7</v>
      </c>
      <c r="W71" s="255" t="s">
        <v>11</v>
      </c>
      <c r="X71" s="124"/>
    </row>
    <row r="72" spans="1:27" ht="4.5" hidden="1" customHeight="1" x14ac:dyDescent="0.2">
      <c r="A72" s="257"/>
      <c r="B72" s="364"/>
      <c r="C72" s="364"/>
      <c r="D72" s="364"/>
      <c r="E72" s="364"/>
      <c r="F72" s="364"/>
      <c r="G72" s="364"/>
      <c r="H72" s="364"/>
      <c r="I72" s="364"/>
      <c r="J72" s="364"/>
      <c r="K72" s="364"/>
      <c r="L72" s="364"/>
      <c r="M72" s="364"/>
      <c r="N72" s="364"/>
      <c r="O72" s="364"/>
      <c r="P72" s="364"/>
      <c r="Q72" s="258"/>
      <c r="R72" s="256"/>
      <c r="S72" s="259"/>
      <c r="T72" s="158"/>
      <c r="U72" s="260"/>
      <c r="V72" s="260"/>
      <c r="W72" s="260"/>
      <c r="X72" s="124"/>
    </row>
    <row r="73" spans="1:27" ht="15" hidden="1" customHeight="1" x14ac:dyDescent="0.25">
      <c r="A73" s="147" t="s">
        <v>219</v>
      </c>
      <c r="B73" s="365" t="s">
        <v>226</v>
      </c>
      <c r="C73" s="366"/>
      <c r="D73" s="366"/>
      <c r="E73" s="366"/>
      <c r="F73" s="366"/>
      <c r="G73" s="366"/>
      <c r="H73" s="366"/>
      <c r="I73" s="366"/>
      <c r="J73" s="366"/>
      <c r="K73" s="366"/>
      <c r="L73" s="366"/>
      <c r="M73" s="366"/>
      <c r="N73" s="366"/>
      <c r="O73" s="366"/>
      <c r="P73" s="367"/>
      <c r="Q73" s="148" t="s">
        <v>38</v>
      </c>
      <c r="R73" s="149">
        <f>R75</f>
        <v>21881.34857503837</v>
      </c>
      <c r="S73" s="145"/>
      <c r="T73" s="146"/>
      <c r="U73" s="135" t="s">
        <v>18</v>
      </c>
      <c r="V73" s="135">
        <v>350</v>
      </c>
      <c r="W73" s="136" t="s">
        <v>19</v>
      </c>
      <c r="X73" s="124"/>
      <c r="AA73" s="262">
        <f>VLOOKUP(A:A,Data!A:C,3,FALSE)</f>
        <v>24312.609527820408</v>
      </c>
    </row>
    <row r="74" spans="1:27" ht="15" hidden="1" customHeight="1" x14ac:dyDescent="0.25">
      <c r="A74" s="137"/>
      <c r="B74" s="368" t="s">
        <v>39</v>
      </c>
      <c r="C74" s="369"/>
      <c r="D74" s="369"/>
      <c r="E74" s="369"/>
      <c r="F74" s="369"/>
      <c r="G74" s="369"/>
      <c r="H74" s="369"/>
      <c r="I74" s="369"/>
      <c r="J74" s="369"/>
      <c r="K74" s="369"/>
      <c r="L74" s="369"/>
      <c r="M74" s="369"/>
      <c r="N74" s="369"/>
      <c r="O74" s="369"/>
      <c r="P74" s="370"/>
      <c r="Q74" s="138"/>
      <c r="R74" s="139"/>
      <c r="S74" s="145"/>
      <c r="T74" s="146"/>
      <c r="U74" s="135" t="s">
        <v>315</v>
      </c>
      <c r="V74" s="135">
        <v>600</v>
      </c>
      <c r="W74" s="143" t="s">
        <v>42</v>
      </c>
      <c r="X74" s="124"/>
      <c r="AA74" s="262" t="e">
        <f>VLOOKUP(A:A,Data!A:C,3,FALSE)</f>
        <v>#N/A</v>
      </c>
    </row>
    <row r="75" spans="1:27" ht="15" hidden="1" customHeight="1" x14ac:dyDescent="0.2">
      <c r="A75" s="355" t="s">
        <v>219</v>
      </c>
      <c r="B75" s="371" t="s">
        <v>231</v>
      </c>
      <c r="C75" s="372"/>
      <c r="D75" s="372"/>
      <c r="E75" s="372"/>
      <c r="F75" s="372"/>
      <c r="G75" s="372"/>
      <c r="H75" s="372"/>
      <c r="I75" s="372"/>
      <c r="J75" s="372"/>
      <c r="K75" s="372"/>
      <c r="L75" s="372"/>
      <c r="M75" s="372"/>
      <c r="N75" s="372"/>
      <c r="O75" s="372"/>
      <c r="P75" s="373"/>
      <c r="Q75" s="380" t="s">
        <v>197</v>
      </c>
      <c r="R75" s="361">
        <f>AA75*(100-Главная!$J$3)/100</f>
        <v>21881.34857503837</v>
      </c>
      <c r="S75" s="145"/>
      <c r="T75" s="146"/>
      <c r="U75" s="135" t="s">
        <v>45</v>
      </c>
      <c r="V75" s="135">
        <v>0.15</v>
      </c>
      <c r="W75" s="143" t="s">
        <v>46</v>
      </c>
      <c r="X75" s="124"/>
      <c r="Z75" s="123" t="s">
        <v>220</v>
      </c>
      <c r="AA75" s="262">
        <f>VLOOKUP(A:A,Data!A:C,3,FALSE)</f>
        <v>24312.609527820408</v>
      </c>
    </row>
    <row r="76" spans="1:27" ht="15" hidden="1" customHeight="1" x14ac:dyDescent="0.2">
      <c r="A76" s="356"/>
      <c r="B76" s="386"/>
      <c r="C76" s="387"/>
      <c r="D76" s="387"/>
      <c r="E76" s="387"/>
      <c r="F76" s="387"/>
      <c r="G76" s="387"/>
      <c r="H76" s="387"/>
      <c r="I76" s="387"/>
      <c r="J76" s="387"/>
      <c r="K76" s="387"/>
      <c r="L76" s="387"/>
      <c r="M76" s="387"/>
      <c r="N76" s="387"/>
      <c r="O76" s="387"/>
      <c r="P76" s="388"/>
      <c r="Q76" s="381"/>
      <c r="R76" s="362"/>
      <c r="S76" s="145"/>
      <c r="T76" s="146"/>
      <c r="U76" s="135" t="s">
        <v>47</v>
      </c>
      <c r="V76" s="135">
        <v>16</v>
      </c>
      <c r="W76" s="143" t="s">
        <v>48</v>
      </c>
      <c r="X76" s="124"/>
      <c r="AA76" s="262" t="e">
        <f>VLOOKUP(A:A,Data!A:C,3,FALSE)</f>
        <v>#N/A</v>
      </c>
    </row>
    <row r="77" spans="1:27" ht="14.25" hidden="1" customHeight="1" x14ac:dyDescent="0.2">
      <c r="A77" s="357"/>
      <c r="B77" s="389"/>
      <c r="C77" s="390"/>
      <c r="D77" s="390"/>
      <c r="E77" s="390"/>
      <c r="F77" s="390"/>
      <c r="G77" s="390"/>
      <c r="H77" s="390"/>
      <c r="I77" s="390"/>
      <c r="J77" s="390"/>
      <c r="K77" s="390"/>
      <c r="L77" s="390"/>
      <c r="M77" s="390"/>
      <c r="N77" s="390"/>
      <c r="O77" s="390"/>
      <c r="P77" s="391"/>
      <c r="Q77" s="382"/>
      <c r="R77" s="363"/>
      <c r="S77" s="145"/>
      <c r="T77" s="146"/>
      <c r="U77" s="253" t="s">
        <v>49</v>
      </c>
      <c r="V77" s="254">
        <v>3.7</v>
      </c>
      <c r="W77" s="255" t="s">
        <v>11</v>
      </c>
      <c r="X77" s="124"/>
    </row>
    <row r="78" spans="1:27" ht="4.5" hidden="1" customHeight="1" x14ac:dyDescent="0.2">
      <c r="A78" s="257"/>
      <c r="B78" s="276"/>
      <c r="C78" s="276"/>
      <c r="D78" s="276"/>
      <c r="E78" s="276"/>
      <c r="F78" s="276"/>
      <c r="G78" s="276"/>
      <c r="H78" s="276"/>
      <c r="I78" s="276"/>
      <c r="J78" s="276"/>
      <c r="K78" s="276"/>
      <c r="L78" s="276"/>
      <c r="M78" s="276"/>
      <c r="N78" s="276"/>
      <c r="O78" s="276"/>
      <c r="P78" s="276"/>
      <c r="Q78" s="258"/>
      <c r="R78" s="256"/>
      <c r="S78" s="259"/>
      <c r="T78" s="158"/>
      <c r="U78" s="260"/>
      <c r="V78" s="260"/>
      <c r="W78" s="260"/>
      <c r="X78" s="124"/>
    </row>
    <row r="79" spans="1:27" ht="15" hidden="1" customHeight="1" x14ac:dyDescent="0.25">
      <c r="A79" s="147" t="s">
        <v>273</v>
      </c>
      <c r="B79" s="365" t="s">
        <v>276</v>
      </c>
      <c r="C79" s="366"/>
      <c r="D79" s="366"/>
      <c r="E79" s="366"/>
      <c r="F79" s="366"/>
      <c r="G79" s="366"/>
      <c r="H79" s="366"/>
      <c r="I79" s="366"/>
      <c r="J79" s="366"/>
      <c r="K79" s="366"/>
      <c r="L79" s="366"/>
      <c r="M79" s="366"/>
      <c r="N79" s="366"/>
      <c r="O79" s="366"/>
      <c r="P79" s="367"/>
      <c r="Q79" s="148" t="s">
        <v>38</v>
      </c>
      <c r="R79" s="149">
        <f>R81</f>
        <v>23212.156524460719</v>
      </c>
      <c r="S79" s="145"/>
      <c r="T79" s="146"/>
      <c r="U79" s="135" t="s">
        <v>18</v>
      </c>
      <c r="V79" s="135">
        <v>350</v>
      </c>
      <c r="W79" s="136" t="s">
        <v>19</v>
      </c>
      <c r="X79" s="124"/>
      <c r="AA79" s="262">
        <f>VLOOKUP(A:A,Data!A:C,3,FALSE)</f>
        <v>25791.285027178579</v>
      </c>
    </row>
    <row r="80" spans="1:27" ht="15" hidden="1" customHeight="1" x14ac:dyDescent="0.25">
      <c r="A80" s="137"/>
      <c r="B80" s="368" t="s">
        <v>39</v>
      </c>
      <c r="C80" s="369"/>
      <c r="D80" s="369"/>
      <c r="E80" s="369"/>
      <c r="F80" s="369"/>
      <c r="G80" s="369"/>
      <c r="H80" s="369"/>
      <c r="I80" s="369"/>
      <c r="J80" s="369"/>
      <c r="K80" s="369"/>
      <c r="L80" s="369"/>
      <c r="M80" s="369"/>
      <c r="N80" s="369"/>
      <c r="O80" s="369"/>
      <c r="P80" s="370"/>
      <c r="Q80" s="138"/>
      <c r="R80" s="139"/>
      <c r="S80" s="145"/>
      <c r="T80" s="146"/>
      <c r="U80" s="135" t="s">
        <v>315</v>
      </c>
      <c r="V80" s="135">
        <v>600</v>
      </c>
      <c r="W80" s="143" t="s">
        <v>42</v>
      </c>
      <c r="X80" s="124"/>
      <c r="AA80" s="262" t="e">
        <f>VLOOKUP(A:A,Data!A:C,3,FALSE)</f>
        <v>#N/A</v>
      </c>
    </row>
    <row r="81" spans="1:27" ht="15" hidden="1" customHeight="1" x14ac:dyDescent="0.2">
      <c r="A81" s="355" t="s">
        <v>273</v>
      </c>
      <c r="B81" s="371" t="s">
        <v>282</v>
      </c>
      <c r="C81" s="372"/>
      <c r="D81" s="372"/>
      <c r="E81" s="372"/>
      <c r="F81" s="372"/>
      <c r="G81" s="372"/>
      <c r="H81" s="372"/>
      <c r="I81" s="372"/>
      <c r="J81" s="372"/>
      <c r="K81" s="372"/>
      <c r="L81" s="372"/>
      <c r="M81" s="372"/>
      <c r="N81" s="372"/>
      <c r="O81" s="372"/>
      <c r="P81" s="373"/>
      <c r="Q81" s="380" t="s">
        <v>197</v>
      </c>
      <c r="R81" s="361">
        <f>AA81*(100-Главная!$J$3)/100</f>
        <v>23212.156524460719</v>
      </c>
      <c r="S81" s="145"/>
      <c r="T81" s="146"/>
      <c r="U81" s="135" t="s">
        <v>45</v>
      </c>
      <c r="V81" s="135">
        <v>0.2</v>
      </c>
      <c r="W81" s="143" t="s">
        <v>46</v>
      </c>
      <c r="X81" s="124"/>
      <c r="Z81" s="123" t="s">
        <v>220</v>
      </c>
      <c r="AA81" s="262">
        <f>VLOOKUP(A:A,Data!A:C,3,FALSE)</f>
        <v>25791.285027178579</v>
      </c>
    </row>
    <row r="82" spans="1:27" ht="15" hidden="1" customHeight="1" x14ac:dyDescent="0.2">
      <c r="A82" s="356"/>
      <c r="B82" s="386"/>
      <c r="C82" s="387"/>
      <c r="D82" s="387"/>
      <c r="E82" s="387"/>
      <c r="F82" s="387"/>
      <c r="G82" s="387"/>
      <c r="H82" s="387"/>
      <c r="I82" s="387"/>
      <c r="J82" s="387"/>
      <c r="K82" s="387"/>
      <c r="L82" s="387"/>
      <c r="M82" s="387"/>
      <c r="N82" s="387"/>
      <c r="O82" s="387"/>
      <c r="P82" s="388"/>
      <c r="Q82" s="381"/>
      <c r="R82" s="362"/>
      <c r="S82" s="145"/>
      <c r="T82" s="146"/>
      <c r="U82" s="135" t="s">
        <v>47</v>
      </c>
      <c r="V82" s="135">
        <v>16</v>
      </c>
      <c r="W82" s="143" t="s">
        <v>48</v>
      </c>
      <c r="X82" s="124"/>
      <c r="AA82" s="262" t="e">
        <f>VLOOKUP(A:A,Data!A:C,3,FALSE)</f>
        <v>#N/A</v>
      </c>
    </row>
    <row r="83" spans="1:27" ht="15" hidden="1" customHeight="1" x14ac:dyDescent="0.2">
      <c r="A83" s="357"/>
      <c r="B83" s="374"/>
      <c r="C83" s="375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76"/>
      <c r="Q83" s="382"/>
      <c r="R83" s="363"/>
      <c r="S83" s="145"/>
      <c r="T83" s="146"/>
      <c r="U83" s="253" t="s">
        <v>49</v>
      </c>
      <c r="V83" s="254">
        <v>3.7</v>
      </c>
      <c r="W83" s="255" t="s">
        <v>11</v>
      </c>
      <c r="X83" s="124"/>
    </row>
    <row r="84" spans="1:27" ht="4.5" hidden="1" customHeight="1" x14ac:dyDescent="0.2">
      <c r="A84" s="257"/>
      <c r="B84" s="364"/>
      <c r="C84" s="364"/>
      <c r="D84" s="364"/>
      <c r="E84" s="364"/>
      <c r="F84" s="364"/>
      <c r="G84" s="364"/>
      <c r="H84" s="364"/>
      <c r="I84" s="364"/>
      <c r="J84" s="364"/>
      <c r="K84" s="364"/>
      <c r="L84" s="364"/>
      <c r="M84" s="364"/>
      <c r="N84" s="364"/>
      <c r="O84" s="364"/>
      <c r="P84" s="364"/>
      <c r="Q84" s="258"/>
      <c r="R84" s="256"/>
      <c r="S84" s="259"/>
      <c r="T84" s="158"/>
      <c r="U84" s="260"/>
      <c r="V84" s="260"/>
      <c r="W84" s="260"/>
      <c r="X84" s="124"/>
    </row>
    <row r="85" spans="1:27" ht="15" hidden="1" customHeight="1" x14ac:dyDescent="0.25">
      <c r="A85" s="147" t="s">
        <v>254</v>
      </c>
      <c r="B85" s="365" t="s">
        <v>258</v>
      </c>
      <c r="C85" s="366"/>
      <c r="D85" s="366"/>
      <c r="E85" s="366"/>
      <c r="F85" s="366"/>
      <c r="G85" s="366"/>
      <c r="H85" s="366"/>
      <c r="I85" s="366"/>
      <c r="J85" s="366"/>
      <c r="K85" s="366"/>
      <c r="L85" s="366"/>
      <c r="M85" s="366"/>
      <c r="N85" s="366"/>
      <c r="O85" s="366"/>
      <c r="P85" s="367"/>
      <c r="Q85" s="148" t="s">
        <v>38</v>
      </c>
      <c r="R85" s="149">
        <f>R87</f>
        <v>22986.544180228757</v>
      </c>
      <c r="S85" s="145"/>
      <c r="T85" s="146"/>
      <c r="U85" s="135" t="s">
        <v>18</v>
      </c>
      <c r="V85" s="135">
        <v>400</v>
      </c>
      <c r="W85" s="136" t="s">
        <v>19</v>
      </c>
      <c r="X85" s="124"/>
      <c r="AA85" s="262">
        <f>VLOOKUP(A:A,Data!A:C,3,FALSE)</f>
        <v>25540.604644698618</v>
      </c>
    </row>
    <row r="86" spans="1:27" ht="15" hidden="1" customHeight="1" x14ac:dyDescent="0.25">
      <c r="A86" s="137"/>
      <c r="B86" s="368" t="s">
        <v>39</v>
      </c>
      <c r="C86" s="369"/>
      <c r="D86" s="369"/>
      <c r="E86" s="369"/>
      <c r="F86" s="369"/>
      <c r="G86" s="369"/>
      <c r="H86" s="369"/>
      <c r="I86" s="369"/>
      <c r="J86" s="369"/>
      <c r="K86" s="369"/>
      <c r="L86" s="369"/>
      <c r="M86" s="369"/>
      <c r="N86" s="369"/>
      <c r="O86" s="369"/>
      <c r="P86" s="370"/>
      <c r="Q86" s="138"/>
      <c r="R86" s="139"/>
      <c r="S86" s="145"/>
      <c r="T86" s="146"/>
      <c r="U86" s="135" t="s">
        <v>315</v>
      </c>
      <c r="V86" s="135">
        <v>750</v>
      </c>
      <c r="W86" s="143" t="s">
        <v>42</v>
      </c>
      <c r="X86" s="124"/>
      <c r="AA86" s="262" t="e">
        <f>VLOOKUP(A:A,Data!A:C,3,FALSE)</f>
        <v>#N/A</v>
      </c>
    </row>
    <row r="87" spans="1:27" ht="15" hidden="1" customHeight="1" x14ac:dyDescent="0.2">
      <c r="A87" s="355" t="s">
        <v>254</v>
      </c>
      <c r="B87" s="371" t="s">
        <v>261</v>
      </c>
      <c r="C87" s="372"/>
      <c r="D87" s="372"/>
      <c r="E87" s="372"/>
      <c r="F87" s="372"/>
      <c r="G87" s="372"/>
      <c r="H87" s="372"/>
      <c r="I87" s="372"/>
      <c r="J87" s="372"/>
      <c r="K87" s="372"/>
      <c r="L87" s="372"/>
      <c r="M87" s="372"/>
      <c r="N87" s="372"/>
      <c r="O87" s="372"/>
      <c r="P87" s="373"/>
      <c r="Q87" s="380" t="s">
        <v>197</v>
      </c>
      <c r="R87" s="361">
        <f>AA87*(100-Главная!$J$3)/100</f>
        <v>22986.544180228757</v>
      </c>
      <c r="S87" s="145"/>
      <c r="T87" s="146"/>
      <c r="U87" s="135" t="s">
        <v>45</v>
      </c>
      <c r="V87" s="135">
        <v>0.15</v>
      </c>
      <c r="W87" s="143" t="s">
        <v>46</v>
      </c>
      <c r="X87" s="124"/>
      <c r="Z87" s="123" t="s">
        <v>220</v>
      </c>
      <c r="AA87" s="262">
        <f>VLOOKUP(A:A,Data!A:C,3,FALSE)</f>
        <v>25540.604644698618</v>
      </c>
    </row>
    <row r="88" spans="1:27" ht="15" hidden="1" customHeight="1" x14ac:dyDescent="0.2">
      <c r="A88" s="356"/>
      <c r="B88" s="386"/>
      <c r="C88" s="387"/>
      <c r="D88" s="387"/>
      <c r="E88" s="387"/>
      <c r="F88" s="387"/>
      <c r="G88" s="387"/>
      <c r="H88" s="387"/>
      <c r="I88" s="387"/>
      <c r="J88" s="387"/>
      <c r="K88" s="387"/>
      <c r="L88" s="387"/>
      <c r="M88" s="387"/>
      <c r="N88" s="387"/>
      <c r="O88" s="387"/>
      <c r="P88" s="388"/>
      <c r="Q88" s="381"/>
      <c r="R88" s="362"/>
      <c r="S88" s="145"/>
      <c r="T88" s="146"/>
      <c r="U88" s="135" t="s">
        <v>47</v>
      </c>
      <c r="V88" s="135">
        <v>18</v>
      </c>
      <c r="W88" s="143" t="s">
        <v>48</v>
      </c>
      <c r="X88" s="124"/>
      <c r="AA88" s="262" t="e">
        <f>VLOOKUP(A:A,Data!A:C,3,FALSE)</f>
        <v>#N/A</v>
      </c>
    </row>
    <row r="89" spans="1:27" ht="15" hidden="1" customHeight="1" x14ac:dyDescent="0.2">
      <c r="A89" s="357"/>
      <c r="B89" s="374"/>
      <c r="C89" s="375"/>
      <c r="D89" s="375"/>
      <c r="E89" s="375"/>
      <c r="F89" s="375"/>
      <c r="G89" s="375"/>
      <c r="H89" s="375"/>
      <c r="I89" s="375"/>
      <c r="J89" s="375"/>
      <c r="K89" s="375"/>
      <c r="L89" s="375"/>
      <c r="M89" s="375"/>
      <c r="N89" s="375"/>
      <c r="O89" s="375"/>
      <c r="P89" s="376"/>
      <c r="Q89" s="382"/>
      <c r="R89" s="363"/>
      <c r="S89" s="145"/>
      <c r="T89" s="146"/>
      <c r="U89" s="253" t="s">
        <v>49</v>
      </c>
      <c r="V89" s="254">
        <v>3.7</v>
      </c>
      <c r="W89" s="255" t="s">
        <v>11</v>
      </c>
      <c r="X89" s="124"/>
    </row>
    <row r="90" spans="1:27" ht="4.5" hidden="1" customHeight="1" x14ac:dyDescent="0.2">
      <c r="A90" s="257"/>
      <c r="B90" s="275"/>
      <c r="C90" s="275"/>
      <c r="D90" s="275"/>
      <c r="E90" s="275"/>
      <c r="F90" s="275"/>
      <c r="G90" s="275"/>
      <c r="H90" s="275"/>
      <c r="I90" s="275"/>
      <c r="J90" s="275"/>
      <c r="K90" s="275"/>
      <c r="L90" s="275"/>
      <c r="M90" s="275"/>
      <c r="N90" s="275"/>
      <c r="O90" s="275"/>
      <c r="P90" s="275"/>
      <c r="Q90" s="258"/>
      <c r="R90" s="256"/>
      <c r="S90" s="259"/>
      <c r="T90" s="158"/>
      <c r="U90" s="260"/>
      <c r="V90" s="260"/>
      <c r="W90" s="260"/>
      <c r="X90" s="124"/>
    </row>
    <row r="91" spans="1:27" ht="15" hidden="1" customHeight="1" x14ac:dyDescent="0.25">
      <c r="A91" s="147" t="s">
        <v>253</v>
      </c>
      <c r="B91" s="365" t="s">
        <v>257</v>
      </c>
      <c r="C91" s="366"/>
      <c r="D91" s="366"/>
      <c r="E91" s="366"/>
      <c r="F91" s="366"/>
      <c r="G91" s="366"/>
      <c r="H91" s="366"/>
      <c r="I91" s="366"/>
      <c r="J91" s="366"/>
      <c r="K91" s="366"/>
      <c r="L91" s="366"/>
      <c r="M91" s="366"/>
      <c r="N91" s="366"/>
      <c r="O91" s="366"/>
      <c r="P91" s="367"/>
      <c r="Q91" s="148" t="s">
        <v>38</v>
      </c>
      <c r="R91" s="149">
        <f>R93</f>
        <v>25413.401288453711</v>
      </c>
      <c r="S91" s="145"/>
      <c r="T91" s="146"/>
      <c r="U91" s="135" t="s">
        <v>18</v>
      </c>
      <c r="V91" s="135">
        <v>450</v>
      </c>
      <c r="W91" s="136" t="s">
        <v>19</v>
      </c>
      <c r="X91" s="124"/>
      <c r="AA91" s="262">
        <f>VLOOKUP(A:A,Data!A:C,3,FALSE)</f>
        <v>28237.112542726347</v>
      </c>
    </row>
    <row r="92" spans="1:27" ht="15" hidden="1" customHeight="1" x14ac:dyDescent="0.25">
      <c r="A92" s="137"/>
      <c r="B92" s="368" t="s">
        <v>39</v>
      </c>
      <c r="C92" s="369"/>
      <c r="D92" s="369"/>
      <c r="E92" s="369"/>
      <c r="F92" s="369"/>
      <c r="G92" s="369"/>
      <c r="H92" s="369"/>
      <c r="I92" s="369"/>
      <c r="J92" s="369"/>
      <c r="K92" s="369"/>
      <c r="L92" s="369"/>
      <c r="M92" s="369"/>
      <c r="N92" s="369"/>
      <c r="O92" s="369"/>
      <c r="P92" s="370"/>
      <c r="Q92" s="138"/>
      <c r="R92" s="139"/>
      <c r="S92" s="145"/>
      <c r="T92" s="146"/>
      <c r="U92" s="135" t="s">
        <v>315</v>
      </c>
      <c r="V92" s="135">
        <v>900</v>
      </c>
      <c r="W92" s="143" t="s">
        <v>42</v>
      </c>
      <c r="X92" s="124"/>
      <c r="AA92" s="262" t="e">
        <f>VLOOKUP(A:A,Data!A:C,3,FALSE)</f>
        <v>#N/A</v>
      </c>
    </row>
    <row r="93" spans="1:27" ht="15" hidden="1" customHeight="1" x14ac:dyDescent="0.2">
      <c r="A93" s="355" t="s">
        <v>253</v>
      </c>
      <c r="B93" s="371" t="s">
        <v>262</v>
      </c>
      <c r="C93" s="372"/>
      <c r="D93" s="372"/>
      <c r="E93" s="372"/>
      <c r="F93" s="372"/>
      <c r="G93" s="372"/>
      <c r="H93" s="372"/>
      <c r="I93" s="372"/>
      <c r="J93" s="372"/>
      <c r="K93" s="372"/>
      <c r="L93" s="372"/>
      <c r="M93" s="372"/>
      <c r="N93" s="372"/>
      <c r="O93" s="372"/>
      <c r="P93" s="373"/>
      <c r="Q93" s="380" t="s">
        <v>197</v>
      </c>
      <c r="R93" s="361">
        <f>AA93*(100-Главная!$J$3)/100</f>
        <v>25413.401288453711</v>
      </c>
      <c r="S93" s="145"/>
      <c r="T93" s="146"/>
      <c r="U93" s="135" t="s">
        <v>45</v>
      </c>
      <c r="V93" s="135">
        <v>0.15</v>
      </c>
      <c r="W93" s="143" t="s">
        <v>46</v>
      </c>
      <c r="X93" s="124"/>
      <c r="Z93" s="123" t="s">
        <v>220</v>
      </c>
      <c r="AA93" s="262">
        <f>VLOOKUP(A:A,Data!A:C,3,FALSE)</f>
        <v>28237.112542726347</v>
      </c>
    </row>
    <row r="94" spans="1:27" ht="15" hidden="1" customHeight="1" x14ac:dyDescent="0.2">
      <c r="A94" s="356"/>
      <c r="B94" s="386"/>
      <c r="C94" s="387"/>
      <c r="D94" s="387"/>
      <c r="E94" s="387"/>
      <c r="F94" s="387"/>
      <c r="G94" s="387"/>
      <c r="H94" s="387"/>
      <c r="I94" s="387"/>
      <c r="J94" s="387"/>
      <c r="K94" s="387"/>
      <c r="L94" s="387"/>
      <c r="M94" s="387"/>
      <c r="N94" s="387"/>
      <c r="O94" s="387"/>
      <c r="P94" s="388"/>
      <c r="Q94" s="381"/>
      <c r="R94" s="362"/>
      <c r="S94" s="145"/>
      <c r="T94" s="146"/>
      <c r="U94" s="135" t="s">
        <v>47</v>
      </c>
      <c r="V94" s="135">
        <v>22</v>
      </c>
      <c r="W94" s="143" t="s">
        <v>48</v>
      </c>
      <c r="X94" s="124"/>
      <c r="AA94" s="262" t="e">
        <f>VLOOKUP(A:A,Data!A:C,3,FALSE)</f>
        <v>#N/A</v>
      </c>
    </row>
    <row r="95" spans="1:27" ht="15" hidden="1" customHeight="1" x14ac:dyDescent="0.2">
      <c r="A95" s="357"/>
      <c r="B95" s="374"/>
      <c r="C95" s="375"/>
      <c r="D95" s="375"/>
      <c r="E95" s="375"/>
      <c r="F95" s="375"/>
      <c r="G95" s="375"/>
      <c r="H95" s="375"/>
      <c r="I95" s="375"/>
      <c r="J95" s="375"/>
      <c r="K95" s="375"/>
      <c r="L95" s="375"/>
      <c r="M95" s="375"/>
      <c r="N95" s="375"/>
      <c r="O95" s="375"/>
      <c r="P95" s="376"/>
      <c r="Q95" s="382"/>
      <c r="R95" s="363"/>
      <c r="S95" s="145"/>
      <c r="T95" s="146"/>
      <c r="U95" s="253" t="s">
        <v>49</v>
      </c>
      <c r="V95" s="254">
        <v>3.7</v>
      </c>
      <c r="W95" s="255" t="s">
        <v>11</v>
      </c>
      <c r="X95" s="124"/>
    </row>
    <row r="96" spans="1:27" ht="4.5" hidden="1" customHeight="1" x14ac:dyDescent="0.2">
      <c r="A96" s="257"/>
      <c r="B96" s="364"/>
      <c r="C96" s="364"/>
      <c r="D96" s="364"/>
      <c r="E96" s="364"/>
      <c r="F96" s="364"/>
      <c r="G96" s="364"/>
      <c r="H96" s="364"/>
      <c r="I96" s="364"/>
      <c r="J96" s="364"/>
      <c r="K96" s="364"/>
      <c r="L96" s="364"/>
      <c r="M96" s="364"/>
      <c r="N96" s="364"/>
      <c r="O96" s="364"/>
      <c r="P96" s="364"/>
      <c r="Q96" s="258"/>
      <c r="R96" s="256"/>
      <c r="S96" s="259"/>
      <c r="T96" s="158"/>
      <c r="U96" s="260"/>
      <c r="V96" s="260"/>
      <c r="W96" s="260"/>
      <c r="X96" s="124"/>
    </row>
    <row r="97" spans="1:27" ht="15" hidden="1" customHeight="1" x14ac:dyDescent="0.25">
      <c r="A97" s="147" t="s">
        <v>274</v>
      </c>
      <c r="B97" s="365" t="s">
        <v>277</v>
      </c>
      <c r="C97" s="366"/>
      <c r="D97" s="366"/>
      <c r="E97" s="366"/>
      <c r="F97" s="366"/>
      <c r="G97" s="366"/>
      <c r="H97" s="366"/>
      <c r="I97" s="366"/>
      <c r="J97" s="366"/>
      <c r="K97" s="366"/>
      <c r="L97" s="366"/>
      <c r="M97" s="366"/>
      <c r="N97" s="366"/>
      <c r="O97" s="366"/>
      <c r="P97" s="367"/>
      <c r="Q97" s="148" t="s">
        <v>38</v>
      </c>
      <c r="R97" s="149">
        <f>R99</f>
        <v>26744.209237876072</v>
      </c>
      <c r="S97" s="145"/>
      <c r="T97" s="146"/>
      <c r="U97" s="135" t="s">
        <v>18</v>
      </c>
      <c r="V97" s="135">
        <v>450</v>
      </c>
      <c r="W97" s="136" t="s">
        <v>19</v>
      </c>
      <c r="X97" s="124"/>
      <c r="AA97" s="262">
        <f>VLOOKUP(A:A,Data!A:C,3,FALSE)</f>
        <v>29715.788042084525</v>
      </c>
    </row>
    <row r="98" spans="1:27" ht="15" hidden="1" customHeight="1" x14ac:dyDescent="0.25">
      <c r="A98" s="137"/>
      <c r="B98" s="368" t="s">
        <v>39</v>
      </c>
      <c r="C98" s="369"/>
      <c r="D98" s="369"/>
      <c r="E98" s="369"/>
      <c r="F98" s="369"/>
      <c r="G98" s="369"/>
      <c r="H98" s="369"/>
      <c r="I98" s="369"/>
      <c r="J98" s="369"/>
      <c r="K98" s="369"/>
      <c r="L98" s="369"/>
      <c r="M98" s="369"/>
      <c r="N98" s="369"/>
      <c r="O98" s="369"/>
      <c r="P98" s="370"/>
      <c r="Q98" s="138"/>
      <c r="R98" s="139"/>
      <c r="S98" s="145"/>
      <c r="T98" s="146"/>
      <c r="U98" s="135" t="s">
        <v>315</v>
      </c>
      <c r="V98" s="135">
        <v>800</v>
      </c>
      <c r="W98" s="143" t="s">
        <v>42</v>
      </c>
      <c r="X98" s="124"/>
      <c r="AA98" s="262" t="e">
        <f>VLOOKUP(A:A,Data!A:C,3,FALSE)</f>
        <v>#N/A</v>
      </c>
    </row>
    <row r="99" spans="1:27" ht="15" hidden="1" customHeight="1" x14ac:dyDescent="0.2">
      <c r="A99" s="355" t="s">
        <v>274</v>
      </c>
      <c r="B99" s="371" t="s">
        <v>278</v>
      </c>
      <c r="C99" s="372"/>
      <c r="D99" s="372"/>
      <c r="E99" s="372"/>
      <c r="F99" s="372"/>
      <c r="G99" s="372"/>
      <c r="H99" s="372"/>
      <c r="I99" s="372"/>
      <c r="J99" s="372"/>
      <c r="K99" s="372"/>
      <c r="L99" s="372"/>
      <c r="M99" s="372"/>
      <c r="N99" s="372"/>
      <c r="O99" s="372"/>
      <c r="P99" s="373"/>
      <c r="Q99" s="380" t="s">
        <v>197</v>
      </c>
      <c r="R99" s="361">
        <f>AA99*(100-Главная!$J$3)/100</f>
        <v>26744.209237876072</v>
      </c>
      <c r="S99" s="145"/>
      <c r="T99" s="146"/>
      <c r="U99" s="135" t="s">
        <v>45</v>
      </c>
      <c r="V99" s="135">
        <v>0.2</v>
      </c>
      <c r="W99" s="143" t="s">
        <v>46</v>
      </c>
      <c r="X99" s="124"/>
      <c r="Z99" s="123" t="s">
        <v>220</v>
      </c>
      <c r="AA99" s="262">
        <f>VLOOKUP(A:A,Data!A:C,3,FALSE)</f>
        <v>29715.788042084525</v>
      </c>
    </row>
    <row r="100" spans="1:27" ht="15" hidden="1" customHeight="1" x14ac:dyDescent="0.2">
      <c r="A100" s="356"/>
      <c r="B100" s="386"/>
      <c r="C100" s="387"/>
      <c r="D100" s="387"/>
      <c r="E100" s="387"/>
      <c r="F100" s="387"/>
      <c r="G100" s="387"/>
      <c r="H100" s="387"/>
      <c r="I100" s="387"/>
      <c r="J100" s="387"/>
      <c r="K100" s="387"/>
      <c r="L100" s="387"/>
      <c r="M100" s="387"/>
      <c r="N100" s="387"/>
      <c r="O100" s="387"/>
      <c r="P100" s="388"/>
      <c r="Q100" s="381"/>
      <c r="R100" s="362"/>
      <c r="S100" s="145"/>
      <c r="T100" s="146"/>
      <c r="U100" s="135" t="s">
        <v>47</v>
      </c>
      <c r="V100" s="135">
        <v>20</v>
      </c>
      <c r="W100" s="143" t="s">
        <v>48</v>
      </c>
      <c r="X100" s="124"/>
      <c r="AA100" s="262" t="e">
        <f>VLOOKUP(A:A,Data!A:C,3,FALSE)</f>
        <v>#N/A</v>
      </c>
    </row>
    <row r="101" spans="1:27" ht="15" hidden="1" customHeight="1" x14ac:dyDescent="0.2">
      <c r="A101" s="357"/>
      <c r="B101" s="374"/>
      <c r="C101" s="375"/>
      <c r="D101" s="375"/>
      <c r="E101" s="375"/>
      <c r="F101" s="375"/>
      <c r="G101" s="375"/>
      <c r="H101" s="375"/>
      <c r="I101" s="375"/>
      <c r="J101" s="375"/>
      <c r="K101" s="375"/>
      <c r="L101" s="375"/>
      <c r="M101" s="375"/>
      <c r="N101" s="375"/>
      <c r="O101" s="375"/>
      <c r="P101" s="376"/>
      <c r="Q101" s="382"/>
      <c r="R101" s="363"/>
      <c r="S101" s="145"/>
      <c r="T101" s="146"/>
      <c r="U101" s="253" t="s">
        <v>49</v>
      </c>
      <c r="V101" s="254">
        <v>3.7</v>
      </c>
      <c r="W101" s="255" t="s">
        <v>11</v>
      </c>
      <c r="X101" s="124"/>
    </row>
    <row r="102" spans="1:27" ht="15" hidden="1" customHeight="1" x14ac:dyDescent="0.25">
      <c r="A102" s="130" t="s">
        <v>294</v>
      </c>
      <c r="B102" s="420" t="s">
        <v>293</v>
      </c>
      <c r="C102" s="421"/>
      <c r="D102" s="421"/>
      <c r="E102" s="421"/>
      <c r="F102" s="421"/>
      <c r="G102" s="421"/>
      <c r="H102" s="421"/>
      <c r="I102" s="421"/>
      <c r="J102" s="421"/>
      <c r="K102" s="421"/>
      <c r="L102" s="421"/>
      <c r="M102" s="421"/>
      <c r="N102" s="421"/>
      <c r="O102" s="421"/>
      <c r="P102" s="422"/>
      <c r="Q102" s="131" t="s">
        <v>38</v>
      </c>
      <c r="R102" s="132" t="e">
        <f>SUM(R103:R107)</f>
        <v>#N/A</v>
      </c>
      <c r="S102" s="133"/>
      <c r="T102" s="134"/>
      <c r="U102" s="135" t="s">
        <v>16</v>
      </c>
      <c r="V102" s="135">
        <v>220</v>
      </c>
      <c r="W102" s="136" t="s">
        <v>17</v>
      </c>
      <c r="X102" s="124"/>
      <c r="Y102" s="125"/>
      <c r="Z102" s="124"/>
    </row>
    <row r="103" spans="1:27" ht="15" hidden="1" customHeight="1" x14ac:dyDescent="0.25">
      <c r="A103" s="137"/>
      <c r="B103" s="414" t="s">
        <v>39</v>
      </c>
      <c r="C103" s="415"/>
      <c r="D103" s="415"/>
      <c r="E103" s="415"/>
      <c r="F103" s="415"/>
      <c r="G103" s="415"/>
      <c r="H103" s="415"/>
      <c r="I103" s="415"/>
      <c r="J103" s="415"/>
      <c r="K103" s="415"/>
      <c r="L103" s="415"/>
      <c r="M103" s="415"/>
      <c r="N103" s="415"/>
      <c r="O103" s="415"/>
      <c r="P103" s="416"/>
      <c r="Q103" s="138"/>
      <c r="R103" s="139"/>
      <c r="S103" s="140"/>
      <c r="T103" s="141"/>
      <c r="U103" s="135" t="s">
        <v>18</v>
      </c>
      <c r="V103" s="135">
        <v>370</v>
      </c>
      <c r="W103" s="136" t="s">
        <v>19</v>
      </c>
      <c r="X103" s="124"/>
    </row>
    <row r="104" spans="1:27" ht="15" hidden="1" customHeight="1" x14ac:dyDescent="0.2">
      <c r="A104" s="137" t="s">
        <v>232</v>
      </c>
      <c r="B104" s="395" t="s">
        <v>292</v>
      </c>
      <c r="C104" s="396"/>
      <c r="D104" s="396"/>
      <c r="E104" s="396"/>
      <c r="F104" s="396"/>
      <c r="G104" s="396"/>
      <c r="H104" s="396"/>
      <c r="I104" s="396"/>
      <c r="J104" s="396"/>
      <c r="K104" s="396"/>
      <c r="L104" s="396"/>
      <c r="M104" s="396"/>
      <c r="N104" s="396"/>
      <c r="O104" s="396"/>
      <c r="P104" s="397"/>
      <c r="Q104" s="274" t="s">
        <v>8</v>
      </c>
      <c r="R104" s="142" t="e">
        <f>AA104*(100-Главная!$J$3)/100</f>
        <v>#N/A</v>
      </c>
      <c r="S104" s="140"/>
      <c r="T104" s="141"/>
      <c r="U104" s="135" t="s">
        <v>71</v>
      </c>
      <c r="V104" s="135">
        <v>35</v>
      </c>
      <c r="W104" s="143" t="s">
        <v>72</v>
      </c>
      <c r="X104" s="124"/>
      <c r="AA104" s="262" t="e">
        <f>VLOOKUP(A:A,Data!A:C,3,FALSE)</f>
        <v>#N/A</v>
      </c>
    </row>
    <row r="105" spans="1:27" ht="15" hidden="1" customHeight="1" x14ac:dyDescent="0.2">
      <c r="A105" s="137" t="s">
        <v>65</v>
      </c>
      <c r="B105" s="395" t="s">
        <v>88</v>
      </c>
      <c r="C105" s="396"/>
      <c r="D105" s="396"/>
      <c r="E105" s="396"/>
      <c r="F105" s="396"/>
      <c r="G105" s="396"/>
      <c r="H105" s="396"/>
      <c r="I105" s="396"/>
      <c r="J105" s="396"/>
      <c r="K105" s="396"/>
      <c r="L105" s="396"/>
      <c r="M105" s="396"/>
      <c r="N105" s="396"/>
      <c r="O105" s="396"/>
      <c r="P105" s="397"/>
      <c r="Q105" s="138" t="s">
        <v>8</v>
      </c>
      <c r="R105" s="150"/>
      <c r="S105" s="140"/>
      <c r="T105" s="141"/>
      <c r="U105" s="135" t="s">
        <v>22</v>
      </c>
      <c r="V105" s="135">
        <v>50</v>
      </c>
      <c r="W105" s="143" t="s">
        <v>23</v>
      </c>
      <c r="X105" s="124"/>
      <c r="AA105" s="262" t="e">
        <f>VLOOKUP(A:A,Data!A:C,3,FALSE)</f>
        <v>#N/A</v>
      </c>
    </row>
    <row r="106" spans="1:27" ht="15" hidden="1" customHeight="1" x14ac:dyDescent="0.2">
      <c r="A106" s="144"/>
      <c r="B106" s="395" t="s">
        <v>68</v>
      </c>
      <c r="C106" s="396"/>
      <c r="D106" s="396"/>
      <c r="E106" s="396"/>
      <c r="F106" s="396"/>
      <c r="G106" s="396"/>
      <c r="H106" s="396"/>
      <c r="I106" s="396"/>
      <c r="J106" s="396"/>
      <c r="K106" s="396"/>
      <c r="L106" s="396"/>
      <c r="M106" s="396"/>
      <c r="N106" s="396"/>
      <c r="O106" s="396"/>
      <c r="P106" s="397"/>
      <c r="Q106" s="138" t="s">
        <v>8</v>
      </c>
      <c r="R106" s="151"/>
      <c r="S106" s="140"/>
      <c r="T106" s="141"/>
      <c r="U106" s="135" t="s">
        <v>83</v>
      </c>
      <c r="V106" s="135">
        <v>250</v>
      </c>
      <c r="W106" s="143" t="s">
        <v>21</v>
      </c>
      <c r="X106" s="124"/>
    </row>
    <row r="107" spans="1:27" ht="15" hidden="1" customHeight="1" x14ac:dyDescent="0.2">
      <c r="A107" s="280"/>
      <c r="B107" s="429" t="s">
        <v>70</v>
      </c>
      <c r="C107" s="430"/>
      <c r="D107" s="430"/>
      <c r="E107" s="430"/>
      <c r="F107" s="430"/>
      <c r="G107" s="430"/>
      <c r="H107" s="430"/>
      <c r="I107" s="430"/>
      <c r="J107" s="430"/>
      <c r="K107" s="430"/>
      <c r="L107" s="430"/>
      <c r="M107" s="430"/>
      <c r="N107" s="430"/>
      <c r="O107" s="430"/>
      <c r="P107" s="431"/>
      <c r="Q107" s="281" t="s">
        <v>8</v>
      </c>
      <c r="R107" s="282"/>
      <c r="S107" s="145"/>
      <c r="T107" s="146"/>
      <c r="U107" s="284"/>
      <c r="V107" s="260"/>
      <c r="W107" s="143"/>
      <c r="X107" s="124"/>
    </row>
    <row r="108" spans="1:27" ht="4.5" customHeight="1" x14ac:dyDescent="0.2">
      <c r="A108" s="257"/>
      <c r="B108" s="378"/>
      <c r="C108" s="378"/>
      <c r="D108" s="378"/>
      <c r="E108" s="378"/>
      <c r="F108" s="378"/>
      <c r="G108" s="378"/>
      <c r="H108" s="378"/>
      <c r="I108" s="378"/>
      <c r="J108" s="378"/>
      <c r="K108" s="378"/>
      <c r="L108" s="378"/>
      <c r="M108" s="378"/>
      <c r="N108" s="378"/>
      <c r="O108" s="378"/>
      <c r="P108" s="378"/>
      <c r="Q108" s="258"/>
      <c r="R108" s="256"/>
      <c r="S108" s="259"/>
      <c r="T108" s="158"/>
      <c r="U108" s="283"/>
      <c r="V108" s="283"/>
      <c r="W108" s="283"/>
      <c r="X108" s="124"/>
    </row>
    <row r="109" spans="1:27" ht="15" customHeight="1" x14ac:dyDescent="0.25">
      <c r="A109" s="130" t="s">
        <v>130</v>
      </c>
      <c r="B109" s="420" t="s">
        <v>131</v>
      </c>
      <c r="C109" s="421"/>
      <c r="D109" s="421"/>
      <c r="E109" s="421"/>
      <c r="F109" s="421"/>
      <c r="G109" s="421"/>
      <c r="H109" s="421"/>
      <c r="I109" s="421"/>
      <c r="J109" s="421"/>
      <c r="K109" s="421"/>
      <c r="L109" s="421"/>
      <c r="M109" s="421"/>
      <c r="N109" s="421"/>
      <c r="O109" s="421"/>
      <c r="P109" s="422"/>
      <c r="Q109" s="131" t="s">
        <v>38</v>
      </c>
      <c r="R109" s="132">
        <f>SUM(R110:R113)</f>
        <v>56376.297922131511</v>
      </c>
      <c r="S109" s="133"/>
      <c r="T109" s="134"/>
      <c r="U109" s="135" t="s">
        <v>16</v>
      </c>
      <c r="V109" s="135">
        <v>220</v>
      </c>
      <c r="W109" s="136" t="s">
        <v>17</v>
      </c>
      <c r="X109" s="124"/>
      <c r="Y109" s="125"/>
      <c r="Z109" s="124"/>
    </row>
    <row r="110" spans="1:27" ht="15" customHeight="1" x14ac:dyDescent="0.25">
      <c r="A110" s="137"/>
      <c r="B110" s="414" t="s">
        <v>39</v>
      </c>
      <c r="C110" s="415"/>
      <c r="D110" s="415"/>
      <c r="E110" s="415"/>
      <c r="F110" s="415"/>
      <c r="G110" s="415"/>
      <c r="H110" s="415"/>
      <c r="I110" s="415"/>
      <c r="J110" s="415"/>
      <c r="K110" s="415"/>
      <c r="L110" s="415"/>
      <c r="M110" s="415"/>
      <c r="N110" s="415"/>
      <c r="O110" s="415"/>
      <c r="P110" s="416"/>
      <c r="Q110" s="138"/>
      <c r="R110" s="139"/>
      <c r="S110" s="140"/>
      <c r="T110" s="141"/>
      <c r="U110" s="135" t="s">
        <v>18</v>
      </c>
      <c r="V110" s="135">
        <v>300</v>
      </c>
      <c r="W110" s="136" t="s">
        <v>19</v>
      </c>
      <c r="X110" s="124"/>
    </row>
    <row r="111" spans="1:27" ht="15" customHeight="1" x14ac:dyDescent="0.2">
      <c r="A111" s="137" t="s">
        <v>287</v>
      </c>
      <c r="B111" s="395" t="s">
        <v>132</v>
      </c>
      <c r="C111" s="396"/>
      <c r="D111" s="396"/>
      <c r="E111" s="396"/>
      <c r="F111" s="396"/>
      <c r="G111" s="396"/>
      <c r="H111" s="396"/>
      <c r="I111" s="396"/>
      <c r="J111" s="396"/>
      <c r="K111" s="396"/>
      <c r="L111" s="396"/>
      <c r="M111" s="396"/>
      <c r="N111" s="396"/>
      <c r="O111" s="396"/>
      <c r="P111" s="397"/>
      <c r="Q111" s="274" t="s">
        <v>8</v>
      </c>
      <c r="R111" s="142">
        <f>AA111*(100-Главная!$J$3)/100</f>
        <v>56376.297922131511</v>
      </c>
      <c r="S111" s="140"/>
      <c r="T111" s="141"/>
      <c r="U111" s="135" t="s">
        <v>71</v>
      </c>
      <c r="V111" s="135">
        <v>35</v>
      </c>
      <c r="W111" s="143" t="s">
        <v>72</v>
      </c>
      <c r="X111" s="124"/>
      <c r="AA111" s="262">
        <f>VLOOKUP(A:A,Data!A:C,3,FALSE)</f>
        <v>62640.331024590567</v>
      </c>
    </row>
    <row r="112" spans="1:27" ht="15" customHeight="1" x14ac:dyDescent="0.2">
      <c r="A112" s="137" t="s">
        <v>65</v>
      </c>
      <c r="B112" s="395" t="s">
        <v>312</v>
      </c>
      <c r="C112" s="396"/>
      <c r="D112" s="396"/>
      <c r="E112" s="396"/>
      <c r="F112" s="396"/>
      <c r="G112" s="396"/>
      <c r="H112" s="396"/>
      <c r="I112" s="396"/>
      <c r="J112" s="396"/>
      <c r="K112" s="396"/>
      <c r="L112" s="396"/>
      <c r="M112" s="396"/>
      <c r="N112" s="396"/>
      <c r="O112" s="396"/>
      <c r="P112" s="397"/>
      <c r="Q112" s="138" t="s">
        <v>8</v>
      </c>
      <c r="R112" s="150"/>
      <c r="S112" s="140"/>
      <c r="T112" s="141"/>
      <c r="U112" s="135" t="s">
        <v>22</v>
      </c>
      <c r="V112" s="135">
        <v>50</v>
      </c>
      <c r="W112" s="143" t="s">
        <v>23</v>
      </c>
      <c r="X112" s="124"/>
      <c r="AA112" s="262" t="e">
        <f>VLOOKUP(A:A,Data!A:C,3,FALSE)</f>
        <v>#N/A</v>
      </c>
    </row>
    <row r="113" spans="1:27" ht="15" customHeight="1" x14ac:dyDescent="0.2">
      <c r="A113" s="406"/>
      <c r="B113" s="408" t="s">
        <v>104</v>
      </c>
      <c r="C113" s="408"/>
      <c r="D113" s="408"/>
      <c r="E113" s="408"/>
      <c r="F113" s="408"/>
      <c r="G113" s="408"/>
      <c r="H113" s="408"/>
      <c r="I113" s="408"/>
      <c r="J113" s="408"/>
      <c r="K113" s="408"/>
      <c r="L113" s="408"/>
      <c r="M113" s="408"/>
      <c r="N113" s="408"/>
      <c r="O113" s="408"/>
      <c r="P113" s="408"/>
      <c r="Q113" s="380" t="s">
        <v>8</v>
      </c>
      <c r="R113" s="410"/>
      <c r="S113" s="140"/>
      <c r="T113" s="141"/>
      <c r="U113" s="135" t="s">
        <v>83</v>
      </c>
      <c r="V113" s="135">
        <v>250</v>
      </c>
      <c r="W113" s="143" t="s">
        <v>21</v>
      </c>
      <c r="X113" s="124"/>
    </row>
    <row r="114" spans="1:27" ht="27.75" customHeight="1" x14ac:dyDescent="0.2">
      <c r="A114" s="407"/>
      <c r="B114" s="409"/>
      <c r="C114" s="409"/>
      <c r="D114" s="409"/>
      <c r="E114" s="409"/>
      <c r="F114" s="409"/>
      <c r="G114" s="409"/>
      <c r="H114" s="409"/>
      <c r="I114" s="409"/>
      <c r="J114" s="409"/>
      <c r="K114" s="409"/>
      <c r="L114" s="409"/>
      <c r="M114" s="409"/>
      <c r="N114" s="409"/>
      <c r="O114" s="409"/>
      <c r="P114" s="409"/>
      <c r="Q114" s="394"/>
      <c r="R114" s="411"/>
      <c r="S114" s="145"/>
      <c r="T114" s="146"/>
      <c r="U114" s="417" t="s">
        <v>316</v>
      </c>
      <c r="V114" s="418"/>
      <c r="W114" s="419"/>
      <c r="X114" s="124"/>
    </row>
    <row r="115" spans="1:27" ht="4.5" customHeight="1" x14ac:dyDescent="0.2">
      <c r="A115" s="257"/>
      <c r="B115" s="378"/>
      <c r="C115" s="378"/>
      <c r="D115" s="378"/>
      <c r="E115" s="378"/>
      <c r="F115" s="378"/>
      <c r="G115" s="378"/>
      <c r="H115" s="378"/>
      <c r="I115" s="378"/>
      <c r="J115" s="378"/>
      <c r="K115" s="378"/>
      <c r="L115" s="378"/>
      <c r="M115" s="378"/>
      <c r="N115" s="378"/>
      <c r="O115" s="378"/>
      <c r="P115" s="378"/>
      <c r="Q115" s="258"/>
      <c r="R115" s="256"/>
      <c r="S115" s="259"/>
      <c r="T115" s="158"/>
      <c r="U115" s="283"/>
      <c r="V115" s="283"/>
      <c r="W115" s="283"/>
      <c r="X115" s="124"/>
    </row>
    <row r="116" spans="1:27" ht="15" customHeight="1" x14ac:dyDescent="0.25">
      <c r="A116" s="285" t="s">
        <v>295</v>
      </c>
      <c r="B116" s="423" t="s">
        <v>296</v>
      </c>
      <c r="C116" s="424"/>
      <c r="D116" s="424"/>
      <c r="E116" s="424"/>
      <c r="F116" s="424"/>
      <c r="G116" s="424"/>
      <c r="H116" s="424"/>
      <c r="I116" s="424"/>
      <c r="J116" s="424"/>
      <c r="K116" s="424"/>
      <c r="L116" s="424"/>
      <c r="M116" s="424"/>
      <c r="N116" s="424"/>
      <c r="O116" s="424"/>
      <c r="P116" s="425"/>
      <c r="Q116" s="148" t="s">
        <v>38</v>
      </c>
      <c r="R116" s="149">
        <f>SUM(R117:R121)</f>
        <v>59384.857180559382</v>
      </c>
      <c r="S116" s="140"/>
      <c r="T116" s="141"/>
      <c r="U116" s="286" t="s">
        <v>16</v>
      </c>
      <c r="V116" s="286">
        <v>220</v>
      </c>
      <c r="W116" s="287" t="s">
        <v>17</v>
      </c>
      <c r="X116" s="124"/>
      <c r="Y116" s="125"/>
      <c r="Z116" s="124"/>
    </row>
    <row r="117" spans="1:27" ht="15" customHeight="1" x14ac:dyDescent="0.25">
      <c r="A117" s="137"/>
      <c r="B117" s="414" t="s">
        <v>39</v>
      </c>
      <c r="C117" s="415"/>
      <c r="D117" s="415"/>
      <c r="E117" s="415"/>
      <c r="F117" s="415"/>
      <c r="G117" s="415"/>
      <c r="H117" s="415"/>
      <c r="I117" s="415"/>
      <c r="J117" s="415"/>
      <c r="K117" s="415"/>
      <c r="L117" s="415"/>
      <c r="M117" s="415"/>
      <c r="N117" s="415"/>
      <c r="O117" s="415"/>
      <c r="P117" s="416"/>
      <c r="Q117" s="138"/>
      <c r="R117" s="139"/>
      <c r="S117" s="140"/>
      <c r="T117" s="141"/>
      <c r="U117" s="135" t="s">
        <v>18</v>
      </c>
      <c r="V117" s="135">
        <v>300</v>
      </c>
      <c r="W117" s="136" t="s">
        <v>19</v>
      </c>
      <c r="X117" s="124"/>
    </row>
    <row r="118" spans="1:27" ht="15" customHeight="1" x14ac:dyDescent="0.2">
      <c r="A118" s="137" t="s">
        <v>288</v>
      </c>
      <c r="B118" s="395" t="s">
        <v>297</v>
      </c>
      <c r="C118" s="396"/>
      <c r="D118" s="396"/>
      <c r="E118" s="396"/>
      <c r="F118" s="396"/>
      <c r="G118" s="396"/>
      <c r="H118" s="396"/>
      <c r="I118" s="396"/>
      <c r="J118" s="396"/>
      <c r="K118" s="396"/>
      <c r="L118" s="396"/>
      <c r="M118" s="396"/>
      <c r="N118" s="396"/>
      <c r="O118" s="396"/>
      <c r="P118" s="397"/>
      <c r="Q118" s="274" t="s">
        <v>8</v>
      </c>
      <c r="R118" s="142">
        <f>AA118*(100-Главная!$J$3)/100</f>
        <v>59384.857180559382</v>
      </c>
      <c r="S118" s="140"/>
      <c r="T118" s="141"/>
      <c r="U118" s="135" t="s">
        <v>71</v>
      </c>
      <c r="V118" s="135">
        <v>35</v>
      </c>
      <c r="W118" s="143" t="s">
        <v>72</v>
      </c>
      <c r="X118" s="124"/>
      <c r="AA118" s="262">
        <f>VLOOKUP(A:A,Data!A:C,3,FALSE)</f>
        <v>65983.174645065985</v>
      </c>
    </row>
    <row r="119" spans="1:27" ht="15" customHeight="1" x14ac:dyDescent="0.2">
      <c r="A119" s="137" t="s">
        <v>65</v>
      </c>
      <c r="B119" s="395" t="s">
        <v>312</v>
      </c>
      <c r="C119" s="396"/>
      <c r="D119" s="396"/>
      <c r="E119" s="396"/>
      <c r="F119" s="396"/>
      <c r="G119" s="396"/>
      <c r="H119" s="396"/>
      <c r="I119" s="396"/>
      <c r="J119" s="396"/>
      <c r="K119" s="396"/>
      <c r="L119" s="396"/>
      <c r="M119" s="396"/>
      <c r="N119" s="396"/>
      <c r="O119" s="396"/>
      <c r="P119" s="397"/>
      <c r="Q119" s="138" t="s">
        <v>8</v>
      </c>
      <c r="R119" s="150"/>
      <c r="S119" s="140"/>
      <c r="T119" s="141"/>
      <c r="U119" s="135" t="s">
        <v>22</v>
      </c>
      <c r="V119" s="135">
        <v>50</v>
      </c>
      <c r="W119" s="143" t="s">
        <v>23</v>
      </c>
      <c r="X119" s="124"/>
      <c r="AA119" s="262" t="e">
        <f>VLOOKUP(A:A,Data!A:C,3,FALSE)</f>
        <v>#N/A</v>
      </c>
    </row>
    <row r="120" spans="1:27" ht="15" customHeight="1" x14ac:dyDescent="0.2">
      <c r="A120" s="406"/>
      <c r="B120" s="408" t="s">
        <v>313</v>
      </c>
      <c r="C120" s="408"/>
      <c r="D120" s="408"/>
      <c r="E120" s="408"/>
      <c r="F120" s="408"/>
      <c r="G120" s="408"/>
      <c r="H120" s="408"/>
      <c r="I120" s="408"/>
      <c r="J120" s="408"/>
      <c r="K120" s="408"/>
      <c r="L120" s="408"/>
      <c r="M120" s="408"/>
      <c r="N120" s="408"/>
      <c r="O120" s="408"/>
      <c r="P120" s="408"/>
      <c r="Q120" s="380" t="s">
        <v>8</v>
      </c>
      <c r="R120" s="413"/>
      <c r="S120" s="140"/>
      <c r="T120" s="141"/>
      <c r="U120" s="135" t="s">
        <v>83</v>
      </c>
      <c r="V120" s="135">
        <v>250</v>
      </c>
      <c r="W120" s="143" t="s">
        <v>21</v>
      </c>
      <c r="X120" s="124"/>
    </row>
    <row r="121" spans="1:27" ht="31.5" customHeight="1" x14ac:dyDescent="0.2">
      <c r="A121" s="407"/>
      <c r="B121" s="412"/>
      <c r="C121" s="412"/>
      <c r="D121" s="412"/>
      <c r="E121" s="412"/>
      <c r="F121" s="412"/>
      <c r="G121" s="412"/>
      <c r="H121" s="412"/>
      <c r="I121" s="412"/>
      <c r="J121" s="412"/>
      <c r="K121" s="412"/>
      <c r="L121" s="412"/>
      <c r="M121" s="412"/>
      <c r="N121" s="412"/>
      <c r="O121" s="412"/>
      <c r="P121" s="412"/>
      <c r="Q121" s="394"/>
      <c r="R121" s="412"/>
      <c r="S121" s="288"/>
      <c r="T121" s="289"/>
      <c r="U121" s="417" t="s">
        <v>314</v>
      </c>
      <c r="V121" s="418"/>
      <c r="W121" s="419"/>
      <c r="X121" s="124"/>
    </row>
    <row r="122" spans="1:27" ht="4.5" hidden="1" customHeight="1" x14ac:dyDescent="0.2">
      <c r="A122" s="257"/>
      <c r="B122" s="378"/>
      <c r="C122" s="378"/>
      <c r="D122" s="378"/>
      <c r="E122" s="378"/>
      <c r="F122" s="378"/>
      <c r="G122" s="378"/>
      <c r="H122" s="378"/>
      <c r="I122" s="378"/>
      <c r="J122" s="378"/>
      <c r="K122" s="378"/>
      <c r="L122" s="378"/>
      <c r="M122" s="378"/>
      <c r="N122" s="378"/>
      <c r="O122" s="378"/>
      <c r="P122" s="378"/>
      <c r="Q122" s="258"/>
      <c r="R122" s="256"/>
      <c r="S122" s="259"/>
      <c r="T122" s="158"/>
      <c r="U122" s="283"/>
      <c r="V122" s="283"/>
      <c r="W122" s="283"/>
      <c r="X122" s="124"/>
    </row>
    <row r="123" spans="1:27" ht="15" hidden="1" customHeight="1" x14ac:dyDescent="0.25">
      <c r="A123" s="130" t="s">
        <v>300</v>
      </c>
      <c r="B123" s="420" t="s">
        <v>299</v>
      </c>
      <c r="C123" s="421"/>
      <c r="D123" s="421"/>
      <c r="E123" s="421"/>
      <c r="F123" s="421"/>
      <c r="G123" s="421"/>
      <c r="H123" s="421"/>
      <c r="I123" s="421"/>
      <c r="J123" s="421"/>
      <c r="K123" s="421"/>
      <c r="L123" s="421"/>
      <c r="M123" s="421"/>
      <c r="N123" s="421"/>
      <c r="O123" s="421"/>
      <c r="P123" s="422"/>
      <c r="Q123" s="131" t="s">
        <v>38</v>
      </c>
      <c r="R123" s="132">
        <f>SUM(R124:R128)</f>
        <v>62584.528240537409</v>
      </c>
      <c r="S123" s="140"/>
      <c r="T123" s="141"/>
      <c r="U123" s="135" t="s">
        <v>16</v>
      </c>
      <c r="V123" s="135">
        <v>220</v>
      </c>
      <c r="W123" s="136" t="s">
        <v>17</v>
      </c>
      <c r="X123" s="124"/>
      <c r="Y123" s="125"/>
      <c r="Z123" s="124"/>
    </row>
    <row r="124" spans="1:27" ht="15" hidden="1" customHeight="1" x14ac:dyDescent="0.25">
      <c r="A124" s="137"/>
      <c r="B124" s="414" t="s">
        <v>39</v>
      </c>
      <c r="C124" s="415"/>
      <c r="D124" s="415"/>
      <c r="E124" s="415"/>
      <c r="F124" s="415"/>
      <c r="G124" s="415"/>
      <c r="H124" s="415"/>
      <c r="I124" s="415"/>
      <c r="J124" s="415"/>
      <c r="K124" s="415"/>
      <c r="L124" s="415"/>
      <c r="M124" s="415"/>
      <c r="N124" s="415"/>
      <c r="O124" s="415"/>
      <c r="P124" s="416"/>
      <c r="Q124" s="138"/>
      <c r="R124" s="139"/>
      <c r="S124" s="140"/>
      <c r="T124" s="141"/>
      <c r="U124" s="135" t="s">
        <v>18</v>
      </c>
      <c r="V124" s="135">
        <v>450</v>
      </c>
      <c r="W124" s="136" t="s">
        <v>19</v>
      </c>
      <c r="X124" s="124"/>
    </row>
    <row r="125" spans="1:27" ht="15" hidden="1" customHeight="1" x14ac:dyDescent="0.2">
      <c r="A125" s="137" t="s">
        <v>233</v>
      </c>
      <c r="B125" s="395" t="s">
        <v>139</v>
      </c>
      <c r="C125" s="396"/>
      <c r="D125" s="396"/>
      <c r="E125" s="396"/>
      <c r="F125" s="396"/>
      <c r="G125" s="396"/>
      <c r="H125" s="396"/>
      <c r="I125" s="396"/>
      <c r="J125" s="396"/>
      <c r="K125" s="396"/>
      <c r="L125" s="396"/>
      <c r="M125" s="396"/>
      <c r="N125" s="396"/>
      <c r="O125" s="396"/>
      <c r="P125" s="397"/>
      <c r="Q125" s="274" t="s">
        <v>8</v>
      </c>
      <c r="R125" s="142">
        <f>AA125*(100-Главная!$J$3)/100</f>
        <v>62584.528240537409</v>
      </c>
      <c r="S125" s="140"/>
      <c r="T125" s="141"/>
      <c r="U125" s="135" t="s">
        <v>71</v>
      </c>
      <c r="V125" s="135">
        <v>50</v>
      </c>
      <c r="W125" s="143" t="s">
        <v>72</v>
      </c>
      <c r="X125" s="124"/>
      <c r="AA125" s="262">
        <f>VLOOKUP(A:A,Data!A:C,3,FALSE)</f>
        <v>69538.364711708229</v>
      </c>
    </row>
    <row r="126" spans="1:27" ht="15" hidden="1" customHeight="1" x14ac:dyDescent="0.2">
      <c r="A126" s="137" t="s">
        <v>65</v>
      </c>
      <c r="B126" s="395" t="s">
        <v>88</v>
      </c>
      <c r="C126" s="396"/>
      <c r="D126" s="396"/>
      <c r="E126" s="396"/>
      <c r="F126" s="396"/>
      <c r="G126" s="396"/>
      <c r="H126" s="396"/>
      <c r="I126" s="396"/>
      <c r="J126" s="396"/>
      <c r="K126" s="396"/>
      <c r="L126" s="396"/>
      <c r="M126" s="396"/>
      <c r="N126" s="396"/>
      <c r="O126" s="396"/>
      <c r="P126" s="397"/>
      <c r="Q126" s="138" t="s">
        <v>8</v>
      </c>
      <c r="R126" s="150"/>
      <c r="S126" s="140"/>
      <c r="T126" s="141"/>
      <c r="U126" s="135" t="s">
        <v>22</v>
      </c>
      <c r="V126" s="135">
        <v>50</v>
      </c>
      <c r="W126" s="143" t="s">
        <v>23</v>
      </c>
      <c r="X126" s="124"/>
      <c r="AA126" s="262" t="e">
        <f>VLOOKUP(A:A,Data!A:C,3,FALSE)</f>
        <v>#N/A</v>
      </c>
    </row>
    <row r="127" spans="1:27" ht="15" hidden="1" customHeight="1" x14ac:dyDescent="0.2">
      <c r="A127" s="144"/>
      <c r="B127" s="395" t="s">
        <v>68</v>
      </c>
      <c r="C127" s="396"/>
      <c r="D127" s="396"/>
      <c r="E127" s="396"/>
      <c r="F127" s="396"/>
      <c r="G127" s="396"/>
      <c r="H127" s="396"/>
      <c r="I127" s="396"/>
      <c r="J127" s="396"/>
      <c r="K127" s="396"/>
      <c r="L127" s="396"/>
      <c r="M127" s="396"/>
      <c r="N127" s="396"/>
      <c r="O127" s="396"/>
      <c r="P127" s="397"/>
      <c r="Q127" s="138" t="s">
        <v>8</v>
      </c>
      <c r="R127" s="151"/>
      <c r="S127" s="140"/>
      <c r="T127" s="141"/>
      <c r="U127" s="135" t="s">
        <v>83</v>
      </c>
      <c r="V127" s="135">
        <v>270</v>
      </c>
      <c r="W127" s="143" t="s">
        <v>21</v>
      </c>
      <c r="X127" s="124"/>
    </row>
    <row r="128" spans="1:27" ht="15" hidden="1" customHeight="1" x14ac:dyDescent="0.2">
      <c r="A128" s="280" t="s">
        <v>69</v>
      </c>
      <c r="B128" s="429" t="s">
        <v>70</v>
      </c>
      <c r="C128" s="430"/>
      <c r="D128" s="430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1"/>
      <c r="Q128" s="281" t="s">
        <v>8</v>
      </c>
      <c r="R128" s="282"/>
      <c r="S128" s="288"/>
      <c r="T128" s="289"/>
      <c r="U128" s="290"/>
      <c r="V128" s="291"/>
      <c r="W128" s="292"/>
      <c r="X128" s="124"/>
      <c r="AA128" s="262">
        <f>VLOOKUP(A:A,Data!A:C,3,FALSE)</f>
        <v>1179.0726465372279</v>
      </c>
    </row>
    <row r="129" spans="1:27" ht="4.5" customHeight="1" x14ac:dyDescent="0.2">
      <c r="A129" s="257"/>
      <c r="B129" s="378"/>
      <c r="C129" s="378"/>
      <c r="D129" s="378"/>
      <c r="E129" s="378"/>
      <c r="F129" s="378"/>
      <c r="G129" s="378"/>
      <c r="H129" s="378"/>
      <c r="I129" s="378"/>
      <c r="J129" s="378"/>
      <c r="K129" s="378"/>
      <c r="L129" s="378"/>
      <c r="M129" s="378"/>
      <c r="N129" s="378"/>
      <c r="O129" s="378"/>
      <c r="P129" s="378"/>
      <c r="Q129" s="258"/>
      <c r="R129" s="256"/>
      <c r="S129" s="259"/>
      <c r="T129" s="158"/>
      <c r="U129" s="283"/>
      <c r="V129" s="283"/>
      <c r="W129" s="283"/>
      <c r="X129" s="124"/>
    </row>
    <row r="130" spans="1:27" ht="15" customHeight="1" x14ac:dyDescent="0.25">
      <c r="A130" s="130" t="s">
        <v>302</v>
      </c>
      <c r="B130" s="420" t="s">
        <v>298</v>
      </c>
      <c r="C130" s="421"/>
      <c r="D130" s="421"/>
      <c r="E130" s="421"/>
      <c r="F130" s="421"/>
      <c r="G130" s="421"/>
      <c r="H130" s="421"/>
      <c r="I130" s="421"/>
      <c r="J130" s="421"/>
      <c r="K130" s="421"/>
      <c r="L130" s="421"/>
      <c r="M130" s="421"/>
      <c r="N130" s="421"/>
      <c r="O130" s="421"/>
      <c r="P130" s="422"/>
      <c r="Q130" s="131" t="s">
        <v>38</v>
      </c>
      <c r="R130" s="132">
        <f>SUM(R131:R135)</f>
        <v>70438.515241095287</v>
      </c>
      <c r="S130" s="140"/>
      <c r="T130" s="141"/>
      <c r="U130" s="135" t="s">
        <v>16</v>
      </c>
      <c r="V130" s="135">
        <v>220</v>
      </c>
      <c r="W130" s="136" t="s">
        <v>17</v>
      </c>
      <c r="X130" s="124"/>
      <c r="Y130" s="125"/>
      <c r="Z130" s="124"/>
    </row>
    <row r="131" spans="1:27" ht="15" customHeight="1" x14ac:dyDescent="0.25">
      <c r="A131" s="137"/>
      <c r="B131" s="414" t="s">
        <v>39</v>
      </c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416"/>
      <c r="Q131" s="138"/>
      <c r="R131" s="139"/>
      <c r="S131" s="140"/>
      <c r="T131" s="141"/>
      <c r="U131" s="135" t="s">
        <v>18</v>
      </c>
      <c r="V131" s="135">
        <v>500</v>
      </c>
      <c r="W131" s="136" t="s">
        <v>19</v>
      </c>
      <c r="X131" s="124"/>
    </row>
    <row r="132" spans="1:27" ht="15" customHeight="1" x14ac:dyDescent="0.2">
      <c r="A132" s="137" t="s">
        <v>289</v>
      </c>
      <c r="B132" s="395" t="s">
        <v>301</v>
      </c>
      <c r="C132" s="396"/>
      <c r="D132" s="396"/>
      <c r="E132" s="396"/>
      <c r="F132" s="396"/>
      <c r="G132" s="396"/>
      <c r="H132" s="396"/>
      <c r="I132" s="396"/>
      <c r="J132" s="396"/>
      <c r="K132" s="396"/>
      <c r="L132" s="396"/>
      <c r="M132" s="396"/>
      <c r="N132" s="396"/>
      <c r="O132" s="396"/>
      <c r="P132" s="397"/>
      <c r="Q132" s="274" t="s">
        <v>8</v>
      </c>
      <c r="R132" s="142">
        <f>AA132*(100-Главная!$J$3)/100</f>
        <v>70438.515241095287</v>
      </c>
      <c r="S132" s="140"/>
      <c r="T132" s="141"/>
      <c r="U132" s="135" t="s">
        <v>71</v>
      </c>
      <c r="V132" s="135">
        <v>60</v>
      </c>
      <c r="W132" s="143" t="s">
        <v>72</v>
      </c>
      <c r="X132" s="124"/>
      <c r="AA132" s="262">
        <f>VLOOKUP(A:A,Data!A:C,3,FALSE)</f>
        <v>78265.016934550324</v>
      </c>
    </row>
    <row r="133" spans="1:27" ht="15" customHeight="1" x14ac:dyDescent="0.2">
      <c r="A133" s="137" t="s">
        <v>65</v>
      </c>
      <c r="B133" s="395" t="s">
        <v>312</v>
      </c>
      <c r="C133" s="396"/>
      <c r="D133" s="396"/>
      <c r="E133" s="396"/>
      <c r="F133" s="396"/>
      <c r="G133" s="396"/>
      <c r="H133" s="396"/>
      <c r="I133" s="396"/>
      <c r="J133" s="396"/>
      <c r="K133" s="396"/>
      <c r="L133" s="396"/>
      <c r="M133" s="396"/>
      <c r="N133" s="396"/>
      <c r="O133" s="396"/>
      <c r="P133" s="397"/>
      <c r="Q133" s="138" t="s">
        <v>8</v>
      </c>
      <c r="R133" s="150"/>
      <c r="S133" s="140"/>
      <c r="T133" s="141"/>
      <c r="U133" s="135" t="s">
        <v>22</v>
      </c>
      <c r="V133" s="135">
        <v>50</v>
      </c>
      <c r="W133" s="143" t="s">
        <v>23</v>
      </c>
      <c r="X133" s="124"/>
      <c r="AA133" s="262" t="e">
        <f>VLOOKUP(A:A,Data!A:C,3,FALSE)</f>
        <v>#N/A</v>
      </c>
    </row>
    <row r="134" spans="1:27" ht="15" customHeight="1" x14ac:dyDescent="0.2">
      <c r="A134" s="406"/>
      <c r="B134" s="408" t="s">
        <v>104</v>
      </c>
      <c r="C134" s="408"/>
      <c r="D134" s="408"/>
      <c r="E134" s="408"/>
      <c r="F134" s="408"/>
      <c r="G134" s="408"/>
      <c r="H134" s="408"/>
      <c r="I134" s="408"/>
      <c r="J134" s="408"/>
      <c r="K134" s="408"/>
      <c r="L134" s="408"/>
      <c r="M134" s="408"/>
      <c r="N134" s="408"/>
      <c r="O134" s="408"/>
      <c r="P134" s="408"/>
      <c r="Q134" s="380" t="s">
        <v>8</v>
      </c>
      <c r="R134" s="413"/>
      <c r="S134" s="140"/>
      <c r="T134" s="141"/>
      <c r="U134" s="135" t="s">
        <v>83</v>
      </c>
      <c r="V134" s="135">
        <v>320</v>
      </c>
      <c r="W134" s="143" t="s">
        <v>21</v>
      </c>
      <c r="X134" s="124"/>
    </row>
    <row r="135" spans="1:27" ht="33" customHeight="1" x14ac:dyDescent="0.2">
      <c r="A135" s="407"/>
      <c r="B135" s="412"/>
      <c r="C135" s="412"/>
      <c r="D135" s="412"/>
      <c r="E135" s="412"/>
      <c r="F135" s="412"/>
      <c r="G135" s="412"/>
      <c r="H135" s="412"/>
      <c r="I135" s="412"/>
      <c r="J135" s="412"/>
      <c r="K135" s="412"/>
      <c r="L135" s="412"/>
      <c r="M135" s="412"/>
      <c r="N135" s="412"/>
      <c r="O135" s="412"/>
      <c r="P135" s="412"/>
      <c r="Q135" s="394"/>
      <c r="R135" s="412"/>
      <c r="S135" s="288"/>
      <c r="T135" s="289"/>
      <c r="U135" s="417" t="s">
        <v>316</v>
      </c>
      <c r="V135" s="418"/>
      <c r="W135" s="419"/>
      <c r="X135" s="124"/>
    </row>
    <row r="136" spans="1:27" ht="4.5" hidden="1" customHeight="1" x14ac:dyDescent="0.2">
      <c r="A136" s="257"/>
      <c r="B136" s="378"/>
      <c r="C136" s="378"/>
      <c r="D136" s="378"/>
      <c r="E136" s="378"/>
      <c r="F136" s="378"/>
      <c r="G136" s="378"/>
      <c r="H136" s="378"/>
      <c r="I136" s="378"/>
      <c r="J136" s="378"/>
      <c r="K136" s="378"/>
      <c r="L136" s="378"/>
      <c r="M136" s="378"/>
      <c r="N136" s="378"/>
      <c r="O136" s="378"/>
      <c r="P136" s="378"/>
      <c r="Q136" s="258"/>
      <c r="R136" s="256"/>
      <c r="S136" s="259"/>
      <c r="T136" s="158"/>
      <c r="U136" s="283"/>
      <c r="V136" s="283"/>
      <c r="W136" s="283"/>
      <c r="X136" s="124"/>
    </row>
    <row r="137" spans="1:27" ht="15" hidden="1" customHeight="1" x14ac:dyDescent="0.25">
      <c r="A137" s="147" t="s">
        <v>237</v>
      </c>
      <c r="B137" s="423" t="s">
        <v>236</v>
      </c>
      <c r="C137" s="424"/>
      <c r="D137" s="424"/>
      <c r="E137" s="424"/>
      <c r="F137" s="424"/>
      <c r="G137" s="424"/>
      <c r="H137" s="424"/>
      <c r="I137" s="424"/>
      <c r="J137" s="424"/>
      <c r="K137" s="424"/>
      <c r="L137" s="424"/>
      <c r="M137" s="424"/>
      <c r="N137" s="424"/>
      <c r="O137" s="424"/>
      <c r="P137" s="425"/>
      <c r="Q137" s="148" t="s">
        <v>38</v>
      </c>
      <c r="R137" s="149" t="e">
        <f>SUM(R138:R141)</f>
        <v>#N/A</v>
      </c>
      <c r="S137" s="140"/>
      <c r="T137" s="141"/>
      <c r="U137" s="286" t="s">
        <v>16</v>
      </c>
      <c r="V137" s="286">
        <v>380</v>
      </c>
      <c r="W137" s="287" t="s">
        <v>17</v>
      </c>
      <c r="X137" s="124"/>
      <c r="Y137" s="125"/>
      <c r="Z137" s="124"/>
    </row>
    <row r="138" spans="1:27" ht="15" hidden="1" customHeight="1" x14ac:dyDescent="0.25">
      <c r="A138" s="137"/>
      <c r="B138" s="414" t="s">
        <v>39</v>
      </c>
      <c r="C138" s="415"/>
      <c r="D138" s="415"/>
      <c r="E138" s="415"/>
      <c r="F138" s="415"/>
      <c r="G138" s="415"/>
      <c r="H138" s="415"/>
      <c r="I138" s="415"/>
      <c r="J138" s="415"/>
      <c r="K138" s="415"/>
      <c r="L138" s="415"/>
      <c r="M138" s="415"/>
      <c r="N138" s="415"/>
      <c r="O138" s="415"/>
      <c r="P138" s="416"/>
      <c r="Q138" s="138"/>
      <c r="R138" s="139"/>
      <c r="S138" s="140"/>
      <c r="T138" s="141"/>
      <c r="U138" s="135" t="s">
        <v>18</v>
      </c>
      <c r="V138" s="135">
        <v>550</v>
      </c>
      <c r="W138" s="136" t="s">
        <v>19</v>
      </c>
      <c r="X138" s="124"/>
    </row>
    <row r="139" spans="1:27" ht="15" hidden="1" customHeight="1" x14ac:dyDescent="0.2">
      <c r="A139" s="137" t="s">
        <v>239</v>
      </c>
      <c r="B139" s="395" t="s">
        <v>235</v>
      </c>
      <c r="C139" s="396"/>
      <c r="D139" s="396"/>
      <c r="E139" s="396"/>
      <c r="F139" s="396"/>
      <c r="G139" s="396"/>
      <c r="H139" s="396"/>
      <c r="I139" s="396"/>
      <c r="J139" s="396"/>
      <c r="K139" s="396"/>
      <c r="L139" s="396"/>
      <c r="M139" s="396"/>
      <c r="N139" s="396"/>
      <c r="O139" s="396"/>
      <c r="P139" s="397"/>
      <c r="Q139" s="274" t="s">
        <v>8</v>
      </c>
      <c r="R139" s="142" t="e">
        <f>AA139*(100-Главная!$J$3)/100</f>
        <v>#N/A</v>
      </c>
      <c r="S139" s="140"/>
      <c r="T139" s="141"/>
      <c r="U139" s="135" t="s">
        <v>71</v>
      </c>
      <c r="V139" s="135">
        <v>75</v>
      </c>
      <c r="W139" s="143" t="s">
        <v>72</v>
      </c>
      <c r="X139" s="124"/>
      <c r="AA139" s="262" t="e">
        <f>VLOOKUP(A:A,Data!A:C,3,FALSE)</f>
        <v>#N/A</v>
      </c>
    </row>
    <row r="140" spans="1:27" ht="15" hidden="1" customHeight="1" x14ac:dyDescent="0.2">
      <c r="A140" s="137" t="s">
        <v>65</v>
      </c>
      <c r="B140" s="395" t="s">
        <v>88</v>
      </c>
      <c r="C140" s="396"/>
      <c r="D140" s="396"/>
      <c r="E140" s="396"/>
      <c r="F140" s="396"/>
      <c r="G140" s="396"/>
      <c r="H140" s="396"/>
      <c r="I140" s="396"/>
      <c r="J140" s="396"/>
      <c r="K140" s="396"/>
      <c r="L140" s="396"/>
      <c r="M140" s="396"/>
      <c r="N140" s="396"/>
      <c r="O140" s="396"/>
      <c r="P140" s="397"/>
      <c r="Q140" s="138" t="s">
        <v>8</v>
      </c>
      <c r="R140" s="150"/>
      <c r="S140" s="140"/>
      <c r="T140" s="141"/>
      <c r="U140" s="135" t="s">
        <v>22</v>
      </c>
      <c r="V140" s="135">
        <v>75</v>
      </c>
      <c r="W140" s="143" t="s">
        <v>23</v>
      </c>
      <c r="X140" s="124"/>
      <c r="AA140" s="262" t="e">
        <f>VLOOKUP(A:A,Data!A:C,3,FALSE)</f>
        <v>#N/A</v>
      </c>
    </row>
    <row r="141" spans="1:27" ht="15.75" hidden="1" customHeight="1" x14ac:dyDescent="0.2">
      <c r="A141" s="355"/>
      <c r="B141" s="437" t="s">
        <v>104</v>
      </c>
      <c r="C141" s="438"/>
      <c r="D141" s="438"/>
      <c r="E141" s="438"/>
      <c r="F141" s="438"/>
      <c r="G141" s="438"/>
      <c r="H141" s="438"/>
      <c r="I141" s="438"/>
      <c r="J141" s="438"/>
      <c r="K141" s="438"/>
      <c r="L141" s="438"/>
      <c r="M141" s="438"/>
      <c r="N141" s="438"/>
      <c r="O141" s="438"/>
      <c r="P141" s="439"/>
      <c r="Q141" s="380" t="s">
        <v>8</v>
      </c>
      <c r="R141" s="361"/>
      <c r="S141" s="140"/>
      <c r="T141" s="141"/>
      <c r="U141" s="135" t="s">
        <v>83</v>
      </c>
      <c r="V141" s="135">
        <v>400</v>
      </c>
      <c r="W141" s="143" t="s">
        <v>21</v>
      </c>
      <c r="X141" s="124"/>
    </row>
    <row r="142" spans="1:27" ht="13.5" hidden="1" customHeight="1" x14ac:dyDescent="0.2">
      <c r="A142" s="432"/>
      <c r="B142" s="440"/>
      <c r="C142" s="441"/>
      <c r="D142" s="441"/>
      <c r="E142" s="441"/>
      <c r="F142" s="441"/>
      <c r="G142" s="441"/>
      <c r="H142" s="441"/>
      <c r="I142" s="441"/>
      <c r="J142" s="441"/>
      <c r="K142" s="441"/>
      <c r="L142" s="441"/>
      <c r="M142" s="441"/>
      <c r="N142" s="441"/>
      <c r="O142" s="441"/>
      <c r="P142" s="442"/>
      <c r="Q142" s="433"/>
      <c r="R142" s="426"/>
      <c r="S142" s="152"/>
      <c r="T142" s="152"/>
      <c r="U142" s="271"/>
      <c r="V142" s="271"/>
      <c r="W142" s="270"/>
      <c r="X142" s="124"/>
    </row>
    <row r="143" spans="1:27" ht="4.5" customHeight="1" x14ac:dyDescent="0.2">
      <c r="A143" s="257"/>
      <c r="B143" s="378"/>
      <c r="C143" s="378"/>
      <c r="D143" s="378"/>
      <c r="E143" s="378"/>
      <c r="F143" s="378"/>
      <c r="G143" s="378"/>
      <c r="H143" s="378"/>
      <c r="I143" s="378"/>
      <c r="J143" s="378"/>
      <c r="K143" s="378"/>
      <c r="L143" s="378"/>
      <c r="M143" s="378"/>
      <c r="N143" s="378"/>
      <c r="O143" s="378"/>
      <c r="P143" s="378"/>
      <c r="Q143" s="258"/>
      <c r="R143" s="256"/>
      <c r="S143" s="259"/>
      <c r="T143" s="158"/>
      <c r="U143" s="283"/>
      <c r="V143" s="283"/>
      <c r="W143" s="283"/>
      <c r="X143" s="124"/>
    </row>
    <row r="144" spans="1:27" ht="15" customHeight="1" x14ac:dyDescent="0.25">
      <c r="A144" s="130" t="s">
        <v>303</v>
      </c>
      <c r="B144" s="420" t="s">
        <v>304</v>
      </c>
      <c r="C144" s="421"/>
      <c r="D144" s="421"/>
      <c r="E144" s="421"/>
      <c r="F144" s="421"/>
      <c r="G144" s="421"/>
      <c r="H144" s="421"/>
      <c r="I144" s="421"/>
      <c r="J144" s="421"/>
      <c r="K144" s="421"/>
      <c r="L144" s="421"/>
      <c r="M144" s="421"/>
      <c r="N144" s="421"/>
      <c r="O144" s="421"/>
      <c r="P144" s="422"/>
      <c r="Q144" s="131" t="s">
        <v>38</v>
      </c>
      <c r="R144" s="132">
        <f>SUM(R145:R149)</f>
        <v>74273.806692438273</v>
      </c>
      <c r="S144" s="140"/>
      <c r="T144" s="141"/>
      <c r="U144" s="135" t="s">
        <v>16</v>
      </c>
      <c r="V144" s="135">
        <v>380</v>
      </c>
      <c r="W144" s="136" t="s">
        <v>17</v>
      </c>
      <c r="X144" s="124"/>
      <c r="Y144" s="125"/>
      <c r="Z144" s="124"/>
    </row>
    <row r="145" spans="1:27" ht="15" customHeight="1" x14ac:dyDescent="0.25">
      <c r="A145" s="137"/>
      <c r="B145" s="414" t="s">
        <v>39</v>
      </c>
      <c r="C145" s="415"/>
      <c r="D145" s="415"/>
      <c r="E145" s="415"/>
      <c r="F145" s="415"/>
      <c r="G145" s="415"/>
      <c r="H145" s="415"/>
      <c r="I145" s="415"/>
      <c r="J145" s="415"/>
      <c r="K145" s="415"/>
      <c r="L145" s="415"/>
      <c r="M145" s="415"/>
      <c r="N145" s="415"/>
      <c r="O145" s="415"/>
      <c r="P145" s="416"/>
      <c r="Q145" s="138"/>
      <c r="R145" s="139"/>
      <c r="S145" s="140"/>
      <c r="T145" s="141"/>
      <c r="U145" s="135" t="s">
        <v>18</v>
      </c>
      <c r="V145" s="135">
        <v>450</v>
      </c>
      <c r="W145" s="136" t="s">
        <v>19</v>
      </c>
      <c r="X145" s="124"/>
    </row>
    <row r="146" spans="1:27" ht="15" customHeight="1" x14ac:dyDescent="0.2">
      <c r="A146" s="137" t="s">
        <v>290</v>
      </c>
      <c r="B146" s="395" t="s">
        <v>305</v>
      </c>
      <c r="C146" s="396"/>
      <c r="D146" s="396"/>
      <c r="E146" s="396"/>
      <c r="F146" s="396"/>
      <c r="G146" s="396"/>
      <c r="H146" s="396"/>
      <c r="I146" s="396"/>
      <c r="J146" s="396"/>
      <c r="K146" s="396"/>
      <c r="L146" s="396"/>
      <c r="M146" s="396"/>
      <c r="N146" s="396"/>
      <c r="O146" s="396"/>
      <c r="P146" s="397"/>
      <c r="Q146" s="274" t="s">
        <v>8</v>
      </c>
      <c r="R146" s="142">
        <f>AA146*(100-Главная!$J$3)/100</f>
        <v>74273.806692438273</v>
      </c>
      <c r="S146" s="140"/>
      <c r="T146" s="141"/>
      <c r="U146" s="135" t="s">
        <v>71</v>
      </c>
      <c r="V146" s="135">
        <v>100</v>
      </c>
      <c r="W146" s="143" t="s">
        <v>72</v>
      </c>
      <c r="X146" s="124"/>
      <c r="AA146" s="262">
        <f>VLOOKUP(A:A,Data!A:C,3,FALSE)</f>
        <v>82526.451880486973</v>
      </c>
    </row>
    <row r="147" spans="1:27" ht="15" customHeight="1" x14ac:dyDescent="0.2">
      <c r="A147" s="137" t="s">
        <v>65</v>
      </c>
      <c r="B147" s="395" t="s">
        <v>312</v>
      </c>
      <c r="C147" s="396"/>
      <c r="D147" s="396"/>
      <c r="E147" s="396"/>
      <c r="F147" s="396"/>
      <c r="G147" s="396"/>
      <c r="H147" s="396"/>
      <c r="I147" s="396"/>
      <c r="J147" s="396"/>
      <c r="K147" s="396"/>
      <c r="L147" s="396"/>
      <c r="M147" s="396"/>
      <c r="N147" s="396"/>
      <c r="O147" s="396"/>
      <c r="P147" s="397"/>
      <c r="Q147" s="138" t="s">
        <v>8</v>
      </c>
      <c r="R147" s="150"/>
      <c r="S147" s="140"/>
      <c r="T147" s="141"/>
      <c r="U147" s="135" t="s">
        <v>22</v>
      </c>
      <c r="V147" s="135">
        <v>50</v>
      </c>
      <c r="W147" s="143" t="s">
        <v>23</v>
      </c>
      <c r="X147" s="124"/>
      <c r="AA147" s="262" t="e">
        <f>VLOOKUP(A:A,Data!A:C,3,FALSE)</f>
        <v>#N/A</v>
      </c>
    </row>
    <row r="148" spans="1:27" ht="15" customHeight="1" x14ac:dyDescent="0.2">
      <c r="A148" s="406"/>
      <c r="B148" s="408" t="s">
        <v>313</v>
      </c>
      <c r="C148" s="408"/>
      <c r="D148" s="408"/>
      <c r="E148" s="408"/>
      <c r="F148" s="408"/>
      <c r="G148" s="408"/>
      <c r="H148" s="408"/>
      <c r="I148" s="408"/>
      <c r="J148" s="408"/>
      <c r="K148" s="408"/>
      <c r="L148" s="408"/>
      <c r="M148" s="408"/>
      <c r="N148" s="408"/>
      <c r="O148" s="408"/>
      <c r="P148" s="408"/>
      <c r="Q148" s="380" t="s">
        <v>8</v>
      </c>
      <c r="R148" s="413"/>
      <c r="S148" s="140"/>
      <c r="T148" s="141"/>
      <c r="U148" s="135" t="s">
        <v>83</v>
      </c>
      <c r="V148" s="135">
        <v>460</v>
      </c>
      <c r="W148" s="143" t="s">
        <v>21</v>
      </c>
      <c r="X148" s="124"/>
    </row>
    <row r="149" spans="1:27" ht="33" customHeight="1" x14ac:dyDescent="0.2">
      <c r="A149" s="407"/>
      <c r="B149" s="412"/>
      <c r="C149" s="412"/>
      <c r="D149" s="412"/>
      <c r="E149" s="412"/>
      <c r="F149" s="412"/>
      <c r="G149" s="412"/>
      <c r="H149" s="412"/>
      <c r="I149" s="412"/>
      <c r="J149" s="412"/>
      <c r="K149" s="412"/>
      <c r="L149" s="412"/>
      <c r="M149" s="412"/>
      <c r="N149" s="412"/>
      <c r="O149" s="412"/>
      <c r="P149" s="412"/>
      <c r="Q149" s="394"/>
      <c r="R149" s="412"/>
      <c r="S149" s="288"/>
      <c r="T149" s="289"/>
      <c r="U149" s="417" t="s">
        <v>314</v>
      </c>
      <c r="V149" s="418"/>
      <c r="W149" s="419"/>
      <c r="X149" s="124"/>
    </row>
    <row r="150" spans="1:27" ht="4.5" customHeight="1" x14ac:dyDescent="0.2">
      <c r="A150" s="257"/>
      <c r="B150" s="378"/>
      <c r="C150" s="378"/>
      <c r="D150" s="378"/>
      <c r="E150" s="378"/>
      <c r="F150" s="378"/>
      <c r="G150" s="378"/>
      <c r="H150" s="378"/>
      <c r="I150" s="378"/>
      <c r="J150" s="378"/>
      <c r="K150" s="378"/>
      <c r="L150" s="378"/>
      <c r="M150" s="378"/>
      <c r="N150" s="378"/>
      <c r="O150" s="378"/>
      <c r="P150" s="378"/>
      <c r="Q150" s="258"/>
      <c r="R150" s="256"/>
      <c r="S150" s="259"/>
      <c r="T150" s="158"/>
      <c r="U150" s="283"/>
      <c r="V150" s="283"/>
      <c r="W150" s="283"/>
      <c r="X150" s="124"/>
    </row>
    <row r="151" spans="1:27" ht="15" hidden="1" customHeight="1" x14ac:dyDescent="0.25">
      <c r="A151" s="130" t="s">
        <v>310</v>
      </c>
      <c r="B151" s="420" t="s">
        <v>308</v>
      </c>
      <c r="C151" s="421"/>
      <c r="D151" s="421"/>
      <c r="E151" s="421"/>
      <c r="F151" s="421"/>
      <c r="G151" s="421"/>
      <c r="H151" s="421"/>
      <c r="I151" s="421"/>
      <c r="J151" s="421"/>
      <c r="K151" s="421"/>
      <c r="L151" s="421"/>
      <c r="M151" s="421"/>
      <c r="N151" s="421"/>
      <c r="O151" s="421"/>
      <c r="P151" s="422"/>
      <c r="Q151" s="131" t="s">
        <v>38</v>
      </c>
      <c r="R151" s="132">
        <f>SUM(R153:R156)</f>
        <v>102236.62451069822</v>
      </c>
      <c r="S151" s="140"/>
      <c r="T151" s="141"/>
      <c r="U151" s="135" t="s">
        <v>16</v>
      </c>
      <c r="V151" s="135">
        <v>380</v>
      </c>
      <c r="W151" s="136" t="s">
        <v>17</v>
      </c>
      <c r="X151" s="124"/>
      <c r="Y151" s="125"/>
      <c r="Z151" s="124"/>
    </row>
    <row r="152" spans="1:27" ht="15" hidden="1" customHeight="1" x14ac:dyDescent="0.25">
      <c r="A152" s="137"/>
      <c r="B152" s="414" t="s">
        <v>39</v>
      </c>
      <c r="C152" s="415"/>
      <c r="D152" s="415"/>
      <c r="E152" s="415"/>
      <c r="F152" s="415"/>
      <c r="G152" s="415"/>
      <c r="H152" s="415"/>
      <c r="I152" s="415"/>
      <c r="J152" s="415"/>
      <c r="K152" s="415"/>
      <c r="L152" s="415"/>
      <c r="M152" s="415"/>
      <c r="N152" s="415"/>
      <c r="O152" s="415"/>
      <c r="P152" s="416"/>
      <c r="Q152" s="138"/>
      <c r="R152" s="139"/>
      <c r="S152" s="140"/>
      <c r="T152" s="141"/>
      <c r="U152" s="135" t="s">
        <v>18</v>
      </c>
      <c r="V152" s="135">
        <v>1000</v>
      </c>
      <c r="W152" s="136" t="s">
        <v>19</v>
      </c>
      <c r="X152" s="124"/>
    </row>
    <row r="153" spans="1:27" ht="15" hidden="1" customHeight="1" x14ac:dyDescent="0.2">
      <c r="A153" s="137" t="s">
        <v>234</v>
      </c>
      <c r="B153" s="395" t="s">
        <v>309</v>
      </c>
      <c r="C153" s="396"/>
      <c r="D153" s="396"/>
      <c r="E153" s="396"/>
      <c r="F153" s="396"/>
      <c r="G153" s="396"/>
      <c r="H153" s="396"/>
      <c r="I153" s="396"/>
      <c r="J153" s="396"/>
      <c r="K153" s="396"/>
      <c r="L153" s="396"/>
      <c r="M153" s="396"/>
      <c r="N153" s="396"/>
      <c r="O153" s="396"/>
      <c r="P153" s="397"/>
      <c r="Q153" s="274" t="s">
        <v>8</v>
      </c>
      <c r="R153" s="142">
        <f>AA153*(100-Главная!$J$3)/100</f>
        <v>102236.62451069822</v>
      </c>
      <c r="S153" s="140"/>
      <c r="T153" s="141"/>
      <c r="U153" s="135" t="s">
        <v>71</v>
      </c>
      <c r="V153" s="135">
        <v>150</v>
      </c>
      <c r="W153" s="143" t="s">
        <v>72</v>
      </c>
      <c r="X153" s="124"/>
      <c r="AA153" s="262">
        <f>VLOOKUP(A:A,Data!A:C,3,FALSE)</f>
        <v>113596.24945633137</v>
      </c>
    </row>
    <row r="154" spans="1:27" ht="15" hidden="1" customHeight="1" x14ac:dyDescent="0.2">
      <c r="A154" s="137"/>
      <c r="B154" s="395" t="s">
        <v>103</v>
      </c>
      <c r="C154" s="396"/>
      <c r="D154" s="396"/>
      <c r="E154" s="396"/>
      <c r="F154" s="396"/>
      <c r="G154" s="396"/>
      <c r="H154" s="396"/>
      <c r="I154" s="396"/>
      <c r="J154" s="396"/>
      <c r="K154" s="396"/>
      <c r="L154" s="396"/>
      <c r="M154" s="396"/>
      <c r="N154" s="396"/>
      <c r="O154" s="396"/>
      <c r="P154" s="397"/>
      <c r="Q154" s="138" t="s">
        <v>8</v>
      </c>
      <c r="R154" s="150"/>
      <c r="S154" s="140"/>
      <c r="T154" s="141"/>
      <c r="U154" s="135" t="s">
        <v>22</v>
      </c>
      <c r="V154" s="135">
        <v>75</v>
      </c>
      <c r="W154" s="143" t="s">
        <v>23</v>
      </c>
      <c r="X154" s="124"/>
    </row>
    <row r="155" spans="1:27" ht="15" hidden="1" customHeight="1" x14ac:dyDescent="0.2">
      <c r="A155" s="355"/>
      <c r="B155" s="443" t="s">
        <v>104</v>
      </c>
      <c r="C155" s="444"/>
      <c r="D155" s="444"/>
      <c r="E155" s="444"/>
      <c r="F155" s="444"/>
      <c r="G155" s="444"/>
      <c r="H155" s="444"/>
      <c r="I155" s="444"/>
      <c r="J155" s="444"/>
      <c r="K155" s="444"/>
      <c r="L155" s="444"/>
      <c r="M155" s="444"/>
      <c r="N155" s="444"/>
      <c r="O155" s="444"/>
      <c r="P155" s="445"/>
      <c r="Q155" s="380" t="s">
        <v>8</v>
      </c>
      <c r="R155" s="361"/>
      <c r="S155" s="152"/>
      <c r="T155" s="141"/>
      <c r="U155" s="135" t="s">
        <v>83</v>
      </c>
      <c r="V155" s="135">
        <v>700</v>
      </c>
      <c r="W155" s="143" t="s">
        <v>21</v>
      </c>
      <c r="X155" s="124"/>
    </row>
    <row r="156" spans="1:27" ht="15" hidden="1" customHeight="1" x14ac:dyDescent="0.2">
      <c r="A156" s="432"/>
      <c r="B156" s="446"/>
      <c r="C156" s="447"/>
      <c r="D156" s="447"/>
      <c r="E156" s="447"/>
      <c r="F156" s="447"/>
      <c r="G156" s="447"/>
      <c r="H156" s="447"/>
      <c r="I156" s="447"/>
      <c r="J156" s="447"/>
      <c r="K156" s="447"/>
      <c r="L156" s="447"/>
      <c r="M156" s="447"/>
      <c r="N156" s="447"/>
      <c r="O156" s="447"/>
      <c r="P156" s="448"/>
      <c r="Q156" s="433"/>
      <c r="R156" s="426"/>
      <c r="S156" s="300"/>
      <c r="T156" s="289"/>
      <c r="U156" s="290"/>
      <c r="V156" s="291"/>
      <c r="W156" s="292"/>
      <c r="X156" s="124"/>
    </row>
    <row r="157" spans="1:27" ht="4.5" hidden="1" customHeight="1" x14ac:dyDescent="0.2">
      <c r="A157" s="257"/>
      <c r="B157" s="378"/>
      <c r="C157" s="378"/>
      <c r="D157" s="378"/>
      <c r="E157" s="378"/>
      <c r="F157" s="378"/>
      <c r="G157" s="378"/>
      <c r="H157" s="378"/>
      <c r="I157" s="378"/>
      <c r="J157" s="378"/>
      <c r="K157" s="378"/>
      <c r="L157" s="378"/>
      <c r="M157" s="378"/>
      <c r="N157" s="378"/>
      <c r="O157" s="378"/>
      <c r="P157" s="378"/>
      <c r="Q157" s="258"/>
      <c r="R157" s="256"/>
      <c r="S157" s="259"/>
      <c r="T157" s="158"/>
      <c r="U157" s="283"/>
      <c r="V157" s="283"/>
      <c r="W157" s="283"/>
      <c r="X157" s="124"/>
    </row>
    <row r="158" spans="1:27" ht="15" customHeight="1" x14ac:dyDescent="0.25">
      <c r="A158" s="130" t="s">
        <v>306</v>
      </c>
      <c r="B158" s="420" t="s">
        <v>307</v>
      </c>
      <c r="C158" s="421"/>
      <c r="D158" s="421"/>
      <c r="E158" s="421"/>
      <c r="F158" s="421"/>
      <c r="G158" s="421"/>
      <c r="H158" s="421"/>
      <c r="I158" s="421"/>
      <c r="J158" s="421"/>
      <c r="K158" s="421"/>
      <c r="L158" s="421"/>
      <c r="M158" s="421"/>
      <c r="N158" s="421"/>
      <c r="O158" s="421"/>
      <c r="P158" s="422"/>
      <c r="Q158" s="131" t="s">
        <v>38</v>
      </c>
      <c r="R158" s="132">
        <f>SUM(R159:R162)</f>
        <v>83863.589328677117</v>
      </c>
      <c r="S158" s="301"/>
      <c r="T158" s="141"/>
      <c r="U158" s="135" t="s">
        <v>16</v>
      </c>
      <c r="V158" s="135">
        <v>380</v>
      </c>
      <c r="W158" s="136" t="s">
        <v>17</v>
      </c>
      <c r="X158" s="124"/>
      <c r="Y158" s="125"/>
      <c r="Z158" s="124"/>
    </row>
    <row r="159" spans="1:27" ht="15" customHeight="1" x14ac:dyDescent="0.25">
      <c r="A159" s="137"/>
      <c r="B159" s="414" t="s">
        <v>39</v>
      </c>
      <c r="C159" s="415"/>
      <c r="D159" s="415"/>
      <c r="E159" s="415"/>
      <c r="F159" s="415"/>
      <c r="G159" s="415"/>
      <c r="H159" s="415"/>
      <c r="I159" s="415"/>
      <c r="J159" s="415"/>
      <c r="K159" s="415"/>
      <c r="L159" s="415"/>
      <c r="M159" s="415"/>
      <c r="N159" s="415"/>
      <c r="O159" s="415"/>
      <c r="P159" s="416"/>
      <c r="Q159" s="138"/>
      <c r="R159" s="139"/>
      <c r="S159" s="140"/>
      <c r="T159" s="141"/>
      <c r="U159" s="135" t="s">
        <v>18</v>
      </c>
      <c r="V159" s="135">
        <v>650</v>
      </c>
      <c r="W159" s="136" t="s">
        <v>19</v>
      </c>
      <c r="X159" s="124"/>
    </row>
    <row r="160" spans="1:27" ht="15" customHeight="1" x14ac:dyDescent="0.2">
      <c r="A160" s="137" t="s">
        <v>291</v>
      </c>
      <c r="B160" s="395" t="s">
        <v>311</v>
      </c>
      <c r="C160" s="396"/>
      <c r="D160" s="396"/>
      <c r="E160" s="396"/>
      <c r="F160" s="396"/>
      <c r="G160" s="396"/>
      <c r="H160" s="396"/>
      <c r="I160" s="396"/>
      <c r="J160" s="396"/>
      <c r="K160" s="396"/>
      <c r="L160" s="396"/>
      <c r="M160" s="396"/>
      <c r="N160" s="396"/>
      <c r="O160" s="396"/>
      <c r="P160" s="397"/>
      <c r="Q160" s="274" t="s">
        <v>8</v>
      </c>
      <c r="R160" s="142">
        <f>AA160*(100-Главная!$J$3)/100</f>
        <v>83863.589328677117</v>
      </c>
      <c r="S160" s="140"/>
      <c r="T160" s="141"/>
      <c r="U160" s="135" t="s">
        <v>71</v>
      </c>
      <c r="V160" s="135">
        <v>150</v>
      </c>
      <c r="W160" s="143" t="s">
        <v>72</v>
      </c>
      <c r="X160" s="124"/>
      <c r="AA160" s="262">
        <f>VLOOKUP(A:A,Data!A:C,3,FALSE)</f>
        <v>93181.765920752354</v>
      </c>
    </row>
    <row r="161" spans="1:27" ht="15" customHeight="1" x14ac:dyDescent="0.2">
      <c r="A161" s="137" t="s">
        <v>65</v>
      </c>
      <c r="B161" s="395" t="s">
        <v>312</v>
      </c>
      <c r="C161" s="396"/>
      <c r="D161" s="396"/>
      <c r="E161" s="396"/>
      <c r="F161" s="396"/>
      <c r="G161" s="396"/>
      <c r="H161" s="396"/>
      <c r="I161" s="396"/>
      <c r="J161" s="396"/>
      <c r="K161" s="396"/>
      <c r="L161" s="396"/>
      <c r="M161" s="396"/>
      <c r="N161" s="396"/>
      <c r="O161" s="396"/>
      <c r="P161" s="397"/>
      <c r="Q161" s="138" t="s">
        <v>8</v>
      </c>
      <c r="R161" s="150"/>
      <c r="S161" s="140"/>
      <c r="T161" s="141"/>
      <c r="U161" s="135" t="s">
        <v>22</v>
      </c>
      <c r="V161" s="135">
        <v>50</v>
      </c>
      <c r="W161" s="143" t="s">
        <v>23</v>
      </c>
      <c r="X161" s="124"/>
      <c r="AA161" s="262" t="e">
        <f>VLOOKUP(A:A,Data!A:C,3,FALSE)</f>
        <v>#N/A</v>
      </c>
    </row>
    <row r="162" spans="1:27" ht="15" customHeight="1" x14ac:dyDescent="0.2">
      <c r="A162" s="406"/>
      <c r="B162" s="408" t="s">
        <v>104</v>
      </c>
      <c r="C162" s="408"/>
      <c r="D162" s="408"/>
      <c r="E162" s="408"/>
      <c r="F162" s="408"/>
      <c r="G162" s="408"/>
      <c r="H162" s="408"/>
      <c r="I162" s="408"/>
      <c r="J162" s="408"/>
      <c r="K162" s="408"/>
      <c r="L162" s="408"/>
      <c r="M162" s="408"/>
      <c r="N162" s="408"/>
      <c r="O162" s="408"/>
      <c r="P162" s="408"/>
      <c r="Q162" s="380" t="s">
        <v>8</v>
      </c>
      <c r="R162" s="413"/>
      <c r="S162" s="140"/>
      <c r="T162" s="141"/>
      <c r="U162" s="135" t="s">
        <v>83</v>
      </c>
      <c r="V162" s="135">
        <v>690</v>
      </c>
      <c r="W162" s="143" t="s">
        <v>21</v>
      </c>
      <c r="X162" s="124"/>
    </row>
    <row r="163" spans="1:27" ht="33" customHeight="1" x14ac:dyDescent="0.2">
      <c r="A163" s="407"/>
      <c r="B163" s="412"/>
      <c r="C163" s="412"/>
      <c r="D163" s="412"/>
      <c r="E163" s="412"/>
      <c r="F163" s="412"/>
      <c r="G163" s="412"/>
      <c r="H163" s="412"/>
      <c r="I163" s="412"/>
      <c r="J163" s="412"/>
      <c r="K163" s="412"/>
      <c r="L163" s="412"/>
      <c r="M163" s="412"/>
      <c r="N163" s="412"/>
      <c r="O163" s="412"/>
      <c r="P163" s="412"/>
      <c r="Q163" s="394"/>
      <c r="R163" s="412"/>
      <c r="S163" s="288"/>
      <c r="T163" s="289"/>
      <c r="U163" s="417" t="s">
        <v>314</v>
      </c>
      <c r="V163" s="418"/>
      <c r="W163" s="419"/>
      <c r="X163" s="124"/>
    </row>
    <row r="164" spans="1:27" ht="6.75" customHeight="1" x14ac:dyDescent="0.2">
      <c r="A164" s="153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5"/>
      <c r="R164" s="156"/>
      <c r="S164" s="157"/>
      <c r="T164" s="158"/>
      <c r="U164" s="159"/>
      <c r="V164" s="159"/>
      <c r="W164" s="160"/>
      <c r="X164" s="124"/>
    </row>
    <row r="165" spans="1:27" ht="15" customHeight="1" x14ac:dyDescent="0.25">
      <c r="A165" s="161" t="s">
        <v>380</v>
      </c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3"/>
      <c r="Q165" s="164"/>
      <c r="R165" s="165"/>
      <c r="S165" s="166"/>
      <c r="T165" s="159"/>
      <c r="U165" s="159"/>
      <c r="V165" s="159"/>
      <c r="W165" s="160"/>
      <c r="X165" s="124"/>
      <c r="AA165" s="296"/>
    </row>
    <row r="166" spans="1:27" ht="15" hidden="1" customHeight="1" x14ac:dyDescent="0.2">
      <c r="A166" s="167" t="s">
        <v>178</v>
      </c>
      <c r="B166" s="168" t="s">
        <v>179</v>
      </c>
      <c r="C166" s="169"/>
      <c r="D166" s="169"/>
      <c r="E166" s="169"/>
      <c r="F166" s="169"/>
      <c r="G166" s="169"/>
      <c r="H166" s="169"/>
      <c r="I166" s="169"/>
      <c r="J166" s="170"/>
      <c r="K166" s="170"/>
      <c r="L166" s="170"/>
      <c r="M166" s="170"/>
      <c r="N166" s="170"/>
      <c r="O166" s="170"/>
      <c r="P166" s="171"/>
      <c r="Q166" s="138" t="s">
        <v>8</v>
      </c>
      <c r="R166" s="172">
        <f>AA166*(100-Главная!$J$3)/100</f>
        <v>973.84493902279837</v>
      </c>
      <c r="S166" s="166"/>
      <c r="T166" s="159"/>
      <c r="U166" s="159"/>
      <c r="V166" s="159"/>
      <c r="W166" s="160"/>
      <c r="X166" s="124"/>
      <c r="AA166" s="262">
        <f>VLOOKUP(A:A,Data!A:C,3,FALSE)</f>
        <v>1082.0499322475537</v>
      </c>
    </row>
    <row r="167" spans="1:27" ht="15" customHeight="1" x14ac:dyDescent="0.2">
      <c r="A167" s="167" t="s">
        <v>34</v>
      </c>
      <c r="B167" s="168" t="s">
        <v>66</v>
      </c>
      <c r="C167" s="169"/>
      <c r="D167" s="169"/>
      <c r="E167" s="169"/>
      <c r="F167" s="169"/>
      <c r="G167" s="169"/>
      <c r="H167" s="169"/>
      <c r="I167" s="169"/>
      <c r="J167" s="170"/>
      <c r="K167" s="170"/>
      <c r="L167" s="170"/>
      <c r="M167" s="170"/>
      <c r="N167" s="170"/>
      <c r="O167" s="170"/>
      <c r="P167" s="171"/>
      <c r="Q167" s="138" t="s">
        <v>8</v>
      </c>
      <c r="R167" s="172">
        <f>AA167*(100-Главная!$J$3)/100</f>
        <v>1477.0474911014476</v>
      </c>
      <c r="S167" s="166"/>
      <c r="T167" s="159"/>
      <c r="U167" s="159"/>
      <c r="V167" s="159"/>
      <c r="W167" s="160"/>
      <c r="X167" s="124"/>
      <c r="AA167" s="262">
        <f>VLOOKUP(A:A,Data!A:C,3,FALSE)</f>
        <v>1641.1638790016086</v>
      </c>
    </row>
    <row r="168" spans="1:27" ht="15" customHeight="1" x14ac:dyDescent="0.2">
      <c r="A168" s="167" t="s">
        <v>378</v>
      </c>
      <c r="B168" s="168" t="s">
        <v>379</v>
      </c>
      <c r="C168" s="169"/>
      <c r="D168" s="169"/>
      <c r="E168" s="169"/>
      <c r="F168" s="169"/>
      <c r="G168" s="169"/>
      <c r="H168" s="169"/>
      <c r="I168" s="169"/>
      <c r="J168" s="170"/>
      <c r="K168" s="170"/>
      <c r="L168" s="170"/>
      <c r="M168" s="170"/>
      <c r="N168" s="170"/>
      <c r="O168" s="170"/>
      <c r="P168" s="171"/>
      <c r="Q168" s="138" t="s">
        <v>8</v>
      </c>
      <c r="R168" s="172">
        <f>AA168*(100-Главная!$J$3)/100</f>
        <v>1477.0474911014476</v>
      </c>
      <c r="S168" s="166"/>
      <c r="T168" s="159"/>
      <c r="U168" s="159"/>
      <c r="V168" s="159"/>
      <c r="W168" s="160"/>
      <c r="X168" s="124"/>
      <c r="AA168" s="262">
        <f>VLOOKUP(A:A,Data!A:C,3,FALSE)</f>
        <v>1641.1638790016086</v>
      </c>
    </row>
    <row r="169" spans="1:27" ht="15" customHeight="1" x14ac:dyDescent="0.2">
      <c r="A169" s="167" t="s">
        <v>412</v>
      </c>
      <c r="B169" s="277" t="s">
        <v>243</v>
      </c>
      <c r="C169" s="169"/>
      <c r="D169" s="169"/>
      <c r="E169" s="169"/>
      <c r="F169" s="169"/>
      <c r="G169" s="169"/>
      <c r="H169" s="169"/>
      <c r="I169" s="169"/>
      <c r="J169" s="170"/>
      <c r="K169" s="170"/>
      <c r="L169" s="170"/>
      <c r="M169" s="170"/>
      <c r="N169" s="170"/>
      <c r="O169" s="170"/>
      <c r="P169" s="171"/>
      <c r="Q169" s="138" t="s">
        <v>38</v>
      </c>
      <c r="R169" s="172">
        <f>AA169*(100-Главная!$J$3)/100</f>
        <v>57373.970982002727</v>
      </c>
      <c r="S169" s="166"/>
      <c r="T169" s="159"/>
      <c r="U169" s="159"/>
      <c r="V169" s="159"/>
      <c r="W169" s="160"/>
      <c r="X169" s="124"/>
      <c r="AA169" s="262">
        <f>VLOOKUP(A:A,Data!A:C,3,FALSE)</f>
        <v>63748.856646669701</v>
      </c>
    </row>
    <row r="170" spans="1:27" ht="15" customHeight="1" x14ac:dyDescent="0.2">
      <c r="A170" s="167" t="s">
        <v>413</v>
      </c>
      <c r="B170" s="277" t="s">
        <v>171</v>
      </c>
      <c r="C170" s="169"/>
      <c r="D170" s="169"/>
      <c r="E170" s="169"/>
      <c r="F170" s="169"/>
      <c r="G170" s="169"/>
      <c r="H170" s="169"/>
      <c r="I170" s="169"/>
      <c r="J170" s="170"/>
      <c r="K170" s="170"/>
      <c r="L170" s="170"/>
      <c r="M170" s="170"/>
      <c r="N170" s="170"/>
      <c r="O170" s="170"/>
      <c r="P170" s="171"/>
      <c r="Q170" s="138" t="s">
        <v>38</v>
      </c>
      <c r="R170" s="172">
        <f>AA170*(100-Главная!$J$3)/100</f>
        <v>105921.17719754351</v>
      </c>
      <c r="S170" s="166"/>
      <c r="T170" s="159"/>
      <c r="U170" s="159"/>
      <c r="V170" s="159"/>
      <c r="W170" s="160"/>
      <c r="X170" s="124"/>
      <c r="AA170" s="262">
        <f>VLOOKUP(A:A,Data!A:C,3,FALSE)</f>
        <v>117690.19688615945</v>
      </c>
    </row>
    <row r="171" spans="1:27" ht="15" hidden="1" customHeight="1" x14ac:dyDescent="0.2">
      <c r="A171" s="167" t="s">
        <v>229</v>
      </c>
      <c r="B171" s="277" t="s">
        <v>230</v>
      </c>
      <c r="C171" s="169"/>
      <c r="D171" s="169"/>
      <c r="E171" s="169"/>
      <c r="F171" s="169"/>
      <c r="G171" s="169"/>
      <c r="H171" s="169"/>
      <c r="I171" s="169"/>
      <c r="J171" s="170"/>
      <c r="K171" s="170"/>
      <c r="L171" s="170"/>
      <c r="M171" s="170"/>
      <c r="N171" s="170"/>
      <c r="O171" s="170"/>
      <c r="P171" s="171"/>
      <c r="Q171" s="138" t="s">
        <v>38</v>
      </c>
      <c r="R171" s="172">
        <f>AA171*(100-Главная!$J$3)/100</f>
        <v>0</v>
      </c>
      <c r="S171" s="166"/>
      <c r="T171" s="159"/>
      <c r="U171" s="159"/>
      <c r="V171" s="159"/>
      <c r="W171" s="160"/>
      <c r="X171" s="124"/>
      <c r="AA171" s="262">
        <f>VLOOKUP(A:A,Data!A:C,3,FALSE)</f>
        <v>0</v>
      </c>
    </row>
    <row r="172" spans="1:27" ht="15" hidden="1" customHeight="1" x14ac:dyDescent="0.2">
      <c r="A172" s="167" t="s">
        <v>211</v>
      </c>
      <c r="B172" s="277" t="s">
        <v>212</v>
      </c>
      <c r="C172" s="169"/>
      <c r="D172" s="169"/>
      <c r="E172" s="169"/>
      <c r="F172" s="169"/>
      <c r="G172" s="169"/>
      <c r="H172" s="169"/>
      <c r="I172" s="169"/>
      <c r="J172" s="170"/>
      <c r="K172" s="170"/>
      <c r="L172" s="170"/>
      <c r="M172" s="170"/>
      <c r="N172" s="170"/>
      <c r="O172" s="170"/>
      <c r="P172" s="171"/>
      <c r="Q172" s="138" t="s">
        <v>8</v>
      </c>
      <c r="R172" s="172">
        <f>AA172*(100-Главная!$J$3)/100</f>
        <v>649.72329518390359</v>
      </c>
      <c r="S172" s="166"/>
      <c r="T172" s="159"/>
      <c r="U172" s="159"/>
      <c r="V172" s="159"/>
      <c r="W172" s="160"/>
      <c r="X172" s="124"/>
      <c r="AA172" s="262">
        <f>VLOOKUP(A:A,Data!A:C,3,FALSE)</f>
        <v>721.91477242655947</v>
      </c>
    </row>
    <row r="173" spans="1:27" ht="15" customHeight="1" x14ac:dyDescent="0.2">
      <c r="A173" s="167" t="s">
        <v>25</v>
      </c>
      <c r="B173" s="277" t="s">
        <v>26</v>
      </c>
      <c r="C173" s="169"/>
      <c r="D173" s="169"/>
      <c r="E173" s="169"/>
      <c r="F173" s="169"/>
      <c r="G173" s="169"/>
      <c r="H173" s="169"/>
      <c r="I173" s="169"/>
      <c r="J173" s="170"/>
      <c r="K173" s="170"/>
      <c r="L173" s="170"/>
      <c r="M173" s="170"/>
      <c r="N173" s="170"/>
      <c r="O173" s="170"/>
      <c r="P173" s="171"/>
      <c r="Q173" s="138" t="s">
        <v>85</v>
      </c>
      <c r="R173" s="172">
        <f>AA173*(100-Главная!$J$3)/100</f>
        <v>2163.7709739381935</v>
      </c>
      <c r="S173" s="166"/>
      <c r="T173" s="159"/>
      <c r="U173" s="159"/>
      <c r="V173" s="159"/>
      <c r="W173" s="160"/>
      <c r="X173" s="124"/>
      <c r="AA173" s="262">
        <f>VLOOKUP(A:A,Data!A:C,3,FALSE)</f>
        <v>2404.1899710424373</v>
      </c>
    </row>
    <row r="174" spans="1:27" ht="15" customHeight="1" x14ac:dyDescent="0.2">
      <c r="A174" s="167" t="s">
        <v>27</v>
      </c>
      <c r="B174" s="277" t="s">
        <v>170</v>
      </c>
      <c r="C174" s="169"/>
      <c r="D174" s="169"/>
      <c r="E174" s="169"/>
      <c r="F174" s="169"/>
      <c r="G174" s="169"/>
      <c r="H174" s="169"/>
      <c r="I174" s="169"/>
      <c r="J174" s="170"/>
      <c r="K174" s="170"/>
      <c r="L174" s="170"/>
      <c r="M174" s="170"/>
      <c r="N174" s="170"/>
      <c r="O174" s="170"/>
      <c r="P174" s="171"/>
      <c r="Q174" s="138" t="s">
        <v>8</v>
      </c>
      <c r="R174" s="172">
        <f>AA174*(100-Главная!$J$3)/100</f>
        <v>2604.8132107600686</v>
      </c>
      <c r="S174" s="166"/>
      <c r="T174" s="159"/>
      <c r="U174" s="159"/>
      <c r="V174" s="159"/>
      <c r="W174" s="160"/>
      <c r="X174" s="124"/>
      <c r="AA174" s="262">
        <f>VLOOKUP(A:A,Data!A:C,3,FALSE)</f>
        <v>2894.2369008445207</v>
      </c>
    </row>
    <row r="175" spans="1:27" ht="15" customHeight="1" x14ac:dyDescent="0.2">
      <c r="A175" s="167" t="s">
        <v>64</v>
      </c>
      <c r="B175" s="277" t="s">
        <v>63</v>
      </c>
      <c r="C175" s="169"/>
      <c r="D175" s="169"/>
      <c r="E175" s="169"/>
      <c r="F175" s="169"/>
      <c r="G175" s="169"/>
      <c r="H175" s="169"/>
      <c r="I175" s="169"/>
      <c r="J175" s="170"/>
      <c r="K175" s="170"/>
      <c r="L175" s="170"/>
      <c r="M175" s="170"/>
      <c r="N175" s="170"/>
      <c r="O175" s="170"/>
      <c r="P175" s="171"/>
      <c r="Q175" s="138" t="s">
        <v>8</v>
      </c>
      <c r="R175" s="172">
        <f>AA175*(100-Главная!$J$3)/100</f>
        <v>2030.5702983879623</v>
      </c>
      <c r="S175" s="166"/>
      <c r="T175" s="159"/>
      <c r="U175" s="159"/>
      <c r="V175" s="159"/>
      <c r="W175" s="160"/>
      <c r="X175" s="124"/>
      <c r="AA175" s="262">
        <f>VLOOKUP(A:A,Data!A:C,3,FALSE)</f>
        <v>2256.1892204310693</v>
      </c>
    </row>
    <row r="176" spans="1:27" ht="15" customHeight="1" x14ac:dyDescent="0.2">
      <c r="A176" s="167" t="s">
        <v>67</v>
      </c>
      <c r="B176" s="277" t="s">
        <v>318</v>
      </c>
      <c r="C176" s="169"/>
      <c r="D176" s="169"/>
      <c r="E176" s="169"/>
      <c r="F176" s="169"/>
      <c r="G176" s="169"/>
      <c r="H176" s="169"/>
      <c r="I176" s="169"/>
      <c r="J176" s="170"/>
      <c r="K176" s="170"/>
      <c r="L176" s="170"/>
      <c r="M176" s="170"/>
      <c r="N176" s="170"/>
      <c r="O176" s="170"/>
      <c r="P176" s="171"/>
      <c r="Q176" s="138" t="s">
        <v>8</v>
      </c>
      <c r="R176" s="172">
        <f>AA176*(100-Главная!$J$3)/100</f>
        <v>1477.0474911014476</v>
      </c>
      <c r="S176" s="166"/>
      <c r="T176" s="159"/>
      <c r="U176" s="159"/>
      <c r="V176" s="159"/>
      <c r="W176" s="160"/>
      <c r="X176" s="124"/>
      <c r="AA176" s="262">
        <f>VLOOKUP(A:A,Data!A:C,3,FALSE)</f>
        <v>1641.1638790016086</v>
      </c>
    </row>
    <row r="177" spans="1:27" ht="15" customHeight="1" x14ac:dyDescent="0.25">
      <c r="A177" s="346" t="s">
        <v>422</v>
      </c>
      <c r="B177" s="277" t="s">
        <v>89</v>
      </c>
      <c r="C177" s="169"/>
      <c r="D177" s="169"/>
      <c r="E177" s="169"/>
      <c r="F177" s="169"/>
      <c r="G177" s="169"/>
      <c r="H177" s="169"/>
      <c r="I177" s="169"/>
      <c r="J177" s="170"/>
      <c r="K177" s="170"/>
      <c r="L177" s="170"/>
      <c r="M177" s="170"/>
      <c r="N177" s="170"/>
      <c r="O177" s="170"/>
      <c r="P177" s="171"/>
      <c r="Q177" s="138" t="s">
        <v>75</v>
      </c>
      <c r="R177" s="172">
        <f>AA177*(100-Главная!$J$3)/100</f>
        <v>610.7250973978081</v>
      </c>
      <c r="S177" s="166"/>
      <c r="T177" s="159"/>
      <c r="U177" s="159"/>
      <c r="V177" s="159"/>
      <c r="W177" s="160"/>
      <c r="X177" s="124"/>
      <c r="AA177" s="262">
        <f>VLOOKUP(A:A,Data!A:C,3,FALSE)</f>
        <v>678.58344155312011</v>
      </c>
    </row>
    <row r="178" spans="1:27" ht="15" customHeight="1" x14ac:dyDescent="0.2">
      <c r="A178" s="167" t="s">
        <v>73</v>
      </c>
      <c r="B178" s="277" t="s">
        <v>319</v>
      </c>
      <c r="C178" s="169"/>
      <c r="D178" s="169"/>
      <c r="E178" s="169"/>
      <c r="F178" s="169"/>
      <c r="G178" s="169"/>
      <c r="H178" s="169"/>
      <c r="I178" s="169"/>
      <c r="J178" s="170"/>
      <c r="K178" s="170"/>
      <c r="L178" s="170"/>
      <c r="M178" s="170"/>
      <c r="N178" s="170"/>
      <c r="O178" s="170"/>
      <c r="P178" s="171"/>
      <c r="Q178" s="138" t="s">
        <v>85</v>
      </c>
      <c r="R178" s="172">
        <f>AA178*(100-Главная!$J$3)/100</f>
        <v>4149.9410471427454</v>
      </c>
      <c r="S178" s="166"/>
      <c r="T178" s="159"/>
      <c r="U178" s="159"/>
      <c r="V178" s="159"/>
      <c r="W178" s="160"/>
      <c r="X178" s="124"/>
      <c r="AA178" s="262">
        <f>VLOOKUP(A:A,Data!A:C,3,FALSE)</f>
        <v>4611.0456079363839</v>
      </c>
    </row>
    <row r="179" spans="1:27" ht="45" customHeight="1" x14ac:dyDescent="0.2">
      <c r="A179" s="173" t="s">
        <v>105</v>
      </c>
      <c r="B179" s="434" t="s">
        <v>134</v>
      </c>
      <c r="C179" s="435"/>
      <c r="D179" s="435"/>
      <c r="E179" s="435"/>
      <c r="F179" s="435"/>
      <c r="G179" s="435"/>
      <c r="H179" s="435"/>
      <c r="I179" s="435"/>
      <c r="J179" s="435"/>
      <c r="K179" s="435"/>
      <c r="L179" s="435"/>
      <c r="M179" s="435"/>
      <c r="N179" s="435"/>
      <c r="O179" s="435"/>
      <c r="P179" s="436"/>
      <c r="Q179" s="138" t="s">
        <v>8</v>
      </c>
      <c r="R179" s="172">
        <f>AA179*(100-Главная!$J$3)/100</f>
        <v>27442.225177984463</v>
      </c>
      <c r="S179" s="166"/>
      <c r="T179" s="159"/>
      <c r="U179" s="159"/>
      <c r="V179" s="159"/>
      <c r="W179" s="160"/>
      <c r="X179" s="124"/>
      <c r="AA179" s="262">
        <f>VLOOKUP(A:A,Data!A:C,3,FALSE)</f>
        <v>30491.361308871623</v>
      </c>
    </row>
    <row r="180" spans="1:27" ht="15" customHeight="1" x14ac:dyDescent="0.2">
      <c r="A180" s="174" t="s">
        <v>69</v>
      </c>
      <c r="B180" s="383" t="s">
        <v>86</v>
      </c>
      <c r="C180" s="384"/>
      <c r="D180" s="384"/>
      <c r="E180" s="384"/>
      <c r="F180" s="384"/>
      <c r="G180" s="384"/>
      <c r="H180" s="384"/>
      <c r="I180" s="384"/>
      <c r="J180" s="384"/>
      <c r="K180" s="384"/>
      <c r="L180" s="384"/>
      <c r="M180" s="384"/>
      <c r="N180" s="384"/>
      <c r="O180" s="384"/>
      <c r="P180" s="385"/>
      <c r="Q180" s="138" t="s">
        <v>8</v>
      </c>
      <c r="R180" s="172">
        <f>AA180*(100-Главная!$J$3)/100</f>
        <v>1061.1653818835052</v>
      </c>
      <c r="S180" s="166"/>
      <c r="T180" s="159"/>
      <c r="U180" s="159"/>
      <c r="V180" s="159"/>
      <c r="W180" s="160"/>
      <c r="X180" s="124"/>
      <c r="AA180" s="262">
        <f>VLOOKUP(A:A,Data!A:C,3,FALSE)</f>
        <v>1179.0726465372279</v>
      </c>
    </row>
    <row r="181" spans="1:27" ht="15" customHeight="1" x14ac:dyDescent="0.2">
      <c r="A181" s="174" t="s">
        <v>87</v>
      </c>
      <c r="B181" s="383" t="s">
        <v>90</v>
      </c>
      <c r="C181" s="384"/>
      <c r="D181" s="384"/>
      <c r="E181" s="384"/>
      <c r="F181" s="384"/>
      <c r="G181" s="384"/>
      <c r="H181" s="384"/>
      <c r="I181" s="384"/>
      <c r="J181" s="384"/>
      <c r="K181" s="384"/>
      <c r="L181" s="384"/>
      <c r="M181" s="384"/>
      <c r="N181" s="384"/>
      <c r="O181" s="384"/>
      <c r="P181" s="385"/>
      <c r="Q181" s="138" t="s">
        <v>8</v>
      </c>
      <c r="R181" s="172">
        <f>AA181*(100-Главная!$J$3)/100</f>
        <v>1389.7270482407414</v>
      </c>
      <c r="S181" s="166"/>
      <c r="T181" s="159"/>
      <c r="U181" s="159"/>
      <c r="V181" s="159"/>
      <c r="W181" s="160"/>
      <c r="X181" s="124"/>
      <c r="AA181" s="262">
        <f>VLOOKUP(A:A,Data!A:C,3,FALSE)</f>
        <v>1544.1411647119348</v>
      </c>
    </row>
    <row r="182" spans="1:27" ht="15" customHeight="1" x14ac:dyDescent="0.2">
      <c r="A182" s="174" t="s">
        <v>101</v>
      </c>
      <c r="B182" s="383" t="s">
        <v>102</v>
      </c>
      <c r="C182" s="384"/>
      <c r="D182" s="384"/>
      <c r="E182" s="384"/>
      <c r="F182" s="384"/>
      <c r="G182" s="384"/>
      <c r="H182" s="384"/>
      <c r="I182" s="384"/>
      <c r="J182" s="384"/>
      <c r="K182" s="384"/>
      <c r="L182" s="384"/>
      <c r="M182" s="384"/>
      <c r="N182" s="384"/>
      <c r="O182" s="384"/>
      <c r="P182" s="385"/>
      <c r="Q182" s="138" t="s">
        <v>8</v>
      </c>
      <c r="R182" s="172">
        <f>AA182*(100-Главная!$J$3)/100</f>
        <v>2061.6504560163503</v>
      </c>
      <c r="S182" s="166"/>
      <c r="T182" s="159"/>
      <c r="U182" s="159"/>
      <c r="V182" s="159"/>
      <c r="W182" s="175"/>
      <c r="X182" s="124"/>
      <c r="AA182" s="262">
        <f>VLOOKUP(A:A,Data!A:C,3,FALSE)</f>
        <v>2290.7227289070556</v>
      </c>
    </row>
    <row r="183" spans="1:27" ht="15" x14ac:dyDescent="0.25">
      <c r="A183" s="176"/>
      <c r="B183" s="177"/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8"/>
      <c r="Q183" s="179"/>
      <c r="R183" s="180"/>
      <c r="S183" s="181"/>
      <c r="T183" s="182"/>
      <c r="U183" s="182"/>
      <c r="V183" s="182"/>
      <c r="W183" s="183"/>
    </row>
    <row r="187" spans="1:27" x14ac:dyDescent="0.2">
      <c r="K187" s="297"/>
    </row>
  </sheetData>
  <mergeCells count="193">
    <mergeCell ref="A20:A22"/>
    <mergeCell ref="B20:P22"/>
    <mergeCell ref="B24:P24"/>
    <mergeCell ref="B25:P25"/>
    <mergeCell ref="A26:A28"/>
    <mergeCell ref="B26:P28"/>
    <mergeCell ref="A51:A53"/>
    <mergeCell ref="B55:P55"/>
    <mergeCell ref="B56:P56"/>
    <mergeCell ref="B30:P30"/>
    <mergeCell ref="B31:P31"/>
    <mergeCell ref="A32:A34"/>
    <mergeCell ref="B32:P34"/>
    <mergeCell ref="B36:P36"/>
    <mergeCell ref="B37:P37"/>
    <mergeCell ref="A38:A40"/>
    <mergeCell ref="B38:P40"/>
    <mergeCell ref="B23:P23"/>
    <mergeCell ref="B29:P29"/>
    <mergeCell ref="B54:P54"/>
    <mergeCell ref="B49:P49"/>
    <mergeCell ref="B42:P42"/>
    <mergeCell ref="A44:A46"/>
    <mergeCell ref="U6:W6"/>
    <mergeCell ref="B50:P50"/>
    <mergeCell ref="B6:P6"/>
    <mergeCell ref="S6:T6"/>
    <mergeCell ref="Q51:Q53"/>
    <mergeCell ref="R51:R53"/>
    <mergeCell ref="B19:P19"/>
    <mergeCell ref="R20:R22"/>
    <mergeCell ref="Q20:Q22"/>
    <mergeCell ref="B9:P9"/>
    <mergeCell ref="B10:P10"/>
    <mergeCell ref="B13:P13"/>
    <mergeCell ref="Q26:Q28"/>
    <mergeCell ref="R26:R28"/>
    <mergeCell ref="Q32:Q34"/>
    <mergeCell ref="R32:R34"/>
    <mergeCell ref="Q38:Q40"/>
    <mergeCell ref="B11:P11"/>
    <mergeCell ref="B12:P12"/>
    <mergeCell ref="B18:P18"/>
    <mergeCell ref="B43:P43"/>
    <mergeCell ref="B47:P47"/>
    <mergeCell ref="R81:R83"/>
    <mergeCell ref="B84:P84"/>
    <mergeCell ref="A93:A95"/>
    <mergeCell ref="B44:P46"/>
    <mergeCell ref="Q44:Q46"/>
    <mergeCell ref="B182:P182"/>
    <mergeCell ref="B180:P180"/>
    <mergeCell ref="B181:P181"/>
    <mergeCell ref="B123:P123"/>
    <mergeCell ref="B124:P124"/>
    <mergeCell ref="B179:P179"/>
    <mergeCell ref="B137:P137"/>
    <mergeCell ref="B138:P138"/>
    <mergeCell ref="B139:P139"/>
    <mergeCell ref="B140:P140"/>
    <mergeCell ref="B141:P142"/>
    <mergeCell ref="B152:P152"/>
    <mergeCell ref="B153:P153"/>
    <mergeCell ref="B155:P156"/>
    <mergeCell ref="B154:P154"/>
    <mergeCell ref="Q63:Q65"/>
    <mergeCell ref="B74:P74"/>
    <mergeCell ref="B102:P102"/>
    <mergeCell ref="B93:P95"/>
    <mergeCell ref="B86:P86"/>
    <mergeCell ref="B92:P92"/>
    <mergeCell ref="B80:P80"/>
    <mergeCell ref="A155:A156"/>
    <mergeCell ref="Q155:Q156"/>
    <mergeCell ref="B125:P125"/>
    <mergeCell ref="B126:P126"/>
    <mergeCell ref="B127:P127"/>
    <mergeCell ref="A141:A142"/>
    <mergeCell ref="Q141:Q142"/>
    <mergeCell ref="A87:A89"/>
    <mergeCell ref="A99:A101"/>
    <mergeCell ref="B99:P101"/>
    <mergeCell ref="Q99:Q101"/>
    <mergeCell ref="Q87:Q89"/>
    <mergeCell ref="A81:A83"/>
    <mergeCell ref="B81:P83"/>
    <mergeCell ref="Q81:Q83"/>
    <mergeCell ref="Q93:Q95"/>
    <mergeCell ref="B97:P97"/>
    <mergeCell ref="B98:P98"/>
    <mergeCell ref="B85:P85"/>
    <mergeCell ref="B109:P109"/>
    <mergeCell ref="B110:P110"/>
    <mergeCell ref="Q5:R5"/>
    <mergeCell ref="B128:P128"/>
    <mergeCell ref="B151:P151"/>
    <mergeCell ref="B106:P106"/>
    <mergeCell ref="B107:P107"/>
    <mergeCell ref="B103:P103"/>
    <mergeCell ref="B104:P104"/>
    <mergeCell ref="B8:P8"/>
    <mergeCell ref="R57:R59"/>
    <mergeCell ref="B51:P53"/>
    <mergeCell ref="B14:P14"/>
    <mergeCell ref="B16:P16"/>
    <mergeCell ref="B72:P72"/>
    <mergeCell ref="R69:R71"/>
    <mergeCell ref="R141:R142"/>
    <mergeCell ref="B15:P15"/>
    <mergeCell ref="R93:R95"/>
    <mergeCell ref="B87:P89"/>
    <mergeCell ref="B73:P73"/>
    <mergeCell ref="R87:R89"/>
    <mergeCell ref="B91:P91"/>
    <mergeCell ref="R99:R101"/>
    <mergeCell ref="B79:P79"/>
    <mergeCell ref="B105:P105"/>
    <mergeCell ref="A75:A77"/>
    <mergeCell ref="B75:P77"/>
    <mergeCell ref="Q75:Q77"/>
    <mergeCell ref="R75:R77"/>
    <mergeCell ref="R155:R156"/>
    <mergeCell ref="R44:R46"/>
    <mergeCell ref="B35:P35"/>
    <mergeCell ref="B41:P41"/>
    <mergeCell ref="R38:R40"/>
    <mergeCell ref="A69:A71"/>
    <mergeCell ref="B69:P71"/>
    <mergeCell ref="Q69:Q71"/>
    <mergeCell ref="B60:P60"/>
    <mergeCell ref="A57:A59"/>
    <mergeCell ref="B57:P59"/>
    <mergeCell ref="Q57:Q59"/>
    <mergeCell ref="B67:P67"/>
    <mergeCell ref="B68:P68"/>
    <mergeCell ref="B61:P61"/>
    <mergeCell ref="B62:P62"/>
    <mergeCell ref="A63:A65"/>
    <mergeCell ref="B63:P65"/>
    <mergeCell ref="R63:R65"/>
    <mergeCell ref="B66:P66"/>
    <mergeCell ref="U135:W135"/>
    <mergeCell ref="B122:P122"/>
    <mergeCell ref="B115:P115"/>
    <mergeCell ref="B143:P143"/>
    <mergeCell ref="B136:P136"/>
    <mergeCell ref="B144:P144"/>
    <mergeCell ref="U114:W114"/>
    <mergeCell ref="U121:W121"/>
    <mergeCell ref="B96:P96"/>
    <mergeCell ref="B108:P108"/>
    <mergeCell ref="B129:P129"/>
    <mergeCell ref="B130:P130"/>
    <mergeCell ref="B131:P131"/>
    <mergeCell ref="B132:P132"/>
    <mergeCell ref="B111:P111"/>
    <mergeCell ref="B112:P112"/>
    <mergeCell ref="B116:P116"/>
    <mergeCell ref="B117:P117"/>
    <mergeCell ref="B118:P118"/>
    <mergeCell ref="B119:P119"/>
    <mergeCell ref="B159:P159"/>
    <mergeCell ref="B160:P160"/>
    <mergeCell ref="B161:P161"/>
    <mergeCell ref="U163:W163"/>
    <mergeCell ref="A162:A163"/>
    <mergeCell ref="B162:P163"/>
    <mergeCell ref="Q162:Q163"/>
    <mergeCell ref="R162:R163"/>
    <mergeCell ref="B145:P145"/>
    <mergeCell ref="B146:P146"/>
    <mergeCell ref="B147:P147"/>
    <mergeCell ref="U149:W149"/>
    <mergeCell ref="B150:P150"/>
    <mergeCell ref="B157:P157"/>
    <mergeCell ref="B158:P158"/>
    <mergeCell ref="A148:A149"/>
    <mergeCell ref="B148:P149"/>
    <mergeCell ref="Q148:Q149"/>
    <mergeCell ref="R148:R149"/>
    <mergeCell ref="A113:A114"/>
    <mergeCell ref="B113:P114"/>
    <mergeCell ref="Q113:Q114"/>
    <mergeCell ref="R113:R114"/>
    <mergeCell ref="A134:A135"/>
    <mergeCell ref="B134:P135"/>
    <mergeCell ref="Q134:Q135"/>
    <mergeCell ref="R134:R135"/>
    <mergeCell ref="A120:A121"/>
    <mergeCell ref="B120:P121"/>
    <mergeCell ref="Q120:Q121"/>
    <mergeCell ref="R120:R121"/>
    <mergeCell ref="B133:P133"/>
  </mergeCells>
  <pageMargins left="0.39370078740157483" right="0.27559055118110237" top="0.23622047244094491" bottom="0.19685039370078741" header="0" footer="0"/>
  <pageSetup paperSize="9" scale="56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62"/>
  <sheetViews>
    <sheetView showGridLines="0" tabSelected="1" zoomScaleSheetLayoutView="75" workbookViewId="0">
      <selection activeCell="A58" sqref="A58:R58"/>
    </sheetView>
  </sheetViews>
  <sheetFormatPr defaultColWidth="9.140625" defaultRowHeight="14.25" x14ac:dyDescent="0.2"/>
  <cols>
    <col min="1" max="1" width="21" style="9" customWidth="1"/>
    <col min="2" max="15" width="3.7109375" style="9" customWidth="1"/>
    <col min="16" max="16" width="23.42578125" style="9" customWidth="1"/>
    <col min="17" max="17" width="7.5703125" style="9" customWidth="1"/>
    <col min="18" max="18" width="19.5703125" style="95" customWidth="1"/>
    <col min="19" max="19" width="6.28515625" style="9" bestFit="1" customWidth="1"/>
    <col min="20" max="20" width="21.7109375" style="9" customWidth="1"/>
    <col min="21" max="21" width="14.28515625" style="9" customWidth="1"/>
    <col min="22" max="22" width="9.28515625" style="9" customWidth="1"/>
    <col min="23" max="23" width="8.140625" style="9" customWidth="1"/>
    <col min="24" max="24" width="8.42578125" style="9" customWidth="1"/>
    <col min="25" max="26" width="3.7109375" style="9" customWidth="1"/>
    <col min="27" max="27" width="7.7109375" style="9" customWidth="1"/>
    <col min="28" max="28" width="11" style="203" customWidth="1"/>
    <col min="29" max="29" width="13.28515625" style="203" customWidth="1"/>
    <col min="30" max="30" width="12.28515625" style="224" hidden="1" customWidth="1"/>
    <col min="31" max="31" width="8.85546875" style="203" customWidth="1"/>
    <col min="32" max="32" width="3.7109375" style="203" customWidth="1"/>
    <col min="33" max="33" width="3.7109375" style="9" customWidth="1"/>
    <col min="34" max="34" width="14.140625" style="9" customWidth="1"/>
    <col min="35" max="37" width="3.7109375" style="9" customWidth="1"/>
    <col min="38" max="38" width="6.42578125" style="9" bestFit="1" customWidth="1"/>
    <col min="39" max="39" width="4.28515625" style="9" customWidth="1"/>
    <col min="40" max="40" width="6.28515625" style="9" bestFit="1" customWidth="1"/>
    <col min="41" max="41" width="3.7109375" style="9" customWidth="1"/>
    <col min="42" max="16384" width="9.140625" style="9"/>
  </cols>
  <sheetData>
    <row r="1" spans="1:32" x14ac:dyDescent="0.2">
      <c r="A1" s="306"/>
      <c r="B1" s="307"/>
      <c r="C1" s="307"/>
      <c r="D1" s="307"/>
      <c r="E1" s="307"/>
      <c r="F1" s="307"/>
      <c r="G1" s="307"/>
      <c r="H1" s="307"/>
      <c r="I1" s="307"/>
      <c r="J1" s="307"/>
      <c r="K1" s="308"/>
      <c r="L1" s="307"/>
      <c r="M1" s="307"/>
      <c r="N1" s="307"/>
      <c r="O1" s="307"/>
      <c r="P1" s="307"/>
      <c r="Q1" s="307"/>
      <c r="R1" s="337"/>
      <c r="S1" s="307"/>
      <c r="T1" s="307"/>
      <c r="U1" s="307"/>
      <c r="V1" s="307"/>
      <c r="W1" s="307"/>
      <c r="X1" s="338"/>
    </row>
    <row r="2" spans="1:32" x14ac:dyDescent="0.2">
      <c r="A2" s="312"/>
      <c r="B2" s="72"/>
      <c r="C2" s="72"/>
      <c r="D2" s="72"/>
      <c r="E2" s="72"/>
      <c r="F2" s="72"/>
      <c r="G2" s="72"/>
      <c r="H2" s="72"/>
      <c r="I2" s="72"/>
      <c r="J2" s="72"/>
      <c r="K2" s="313"/>
      <c r="L2" s="72"/>
      <c r="M2" s="72"/>
      <c r="N2" s="72"/>
      <c r="O2" s="72"/>
      <c r="P2" s="72"/>
      <c r="Q2" s="72"/>
      <c r="R2" s="339"/>
      <c r="S2" s="72"/>
      <c r="T2" s="72"/>
      <c r="U2" s="72"/>
      <c r="V2" s="72"/>
      <c r="W2" s="72"/>
      <c r="X2" s="83"/>
    </row>
    <row r="3" spans="1:32" x14ac:dyDescent="0.2">
      <c r="A3" s="312"/>
      <c r="B3" s="72"/>
      <c r="C3" s="72"/>
      <c r="D3" s="72"/>
      <c r="E3" s="72"/>
      <c r="F3" s="72"/>
      <c r="G3" s="72"/>
      <c r="H3" s="72"/>
      <c r="I3" s="72"/>
      <c r="J3" s="72"/>
      <c r="K3" s="313"/>
      <c r="L3" s="72"/>
      <c r="M3" s="72"/>
      <c r="N3" s="72"/>
      <c r="O3" s="72"/>
      <c r="P3" s="72"/>
      <c r="Q3" s="72"/>
      <c r="R3" s="339"/>
      <c r="S3" s="72"/>
      <c r="T3" s="72"/>
      <c r="U3" s="72"/>
      <c r="V3" s="72"/>
      <c r="W3" s="72"/>
      <c r="X3" s="83"/>
    </row>
    <row r="4" spans="1:32" x14ac:dyDescent="0.2">
      <c r="A4" s="312"/>
      <c r="B4" s="72"/>
      <c r="C4" s="72"/>
      <c r="D4" s="72"/>
      <c r="E4" s="72"/>
      <c r="F4" s="72"/>
      <c r="G4" s="72"/>
      <c r="H4" s="72"/>
      <c r="I4" s="72"/>
      <c r="J4" s="72"/>
      <c r="K4" s="313"/>
      <c r="L4" s="72"/>
      <c r="M4" s="72"/>
      <c r="N4" s="72"/>
      <c r="O4" s="72"/>
      <c r="P4" s="72"/>
      <c r="Q4" s="72"/>
      <c r="R4" s="339"/>
      <c r="S4" s="72"/>
      <c r="T4" s="72"/>
      <c r="U4" s="72"/>
      <c r="V4" s="72"/>
      <c r="W4" s="72"/>
      <c r="X4" s="83"/>
    </row>
    <row r="5" spans="1:32" ht="24" customHeight="1" x14ac:dyDescent="0.2">
      <c r="A5" s="312"/>
      <c r="B5" s="72"/>
      <c r="C5" s="72"/>
      <c r="D5" s="72"/>
      <c r="E5" s="72"/>
      <c r="F5" s="72"/>
      <c r="G5" s="72"/>
      <c r="H5" s="72"/>
      <c r="I5" s="72"/>
      <c r="J5" s="72"/>
      <c r="K5" s="313"/>
      <c r="L5" s="72"/>
      <c r="M5" s="72"/>
      <c r="N5" s="72"/>
      <c r="O5" s="72"/>
      <c r="P5" s="72"/>
      <c r="Q5" s="472"/>
      <c r="R5" s="472"/>
      <c r="S5" s="316"/>
      <c r="T5" s="72"/>
      <c r="U5" s="72"/>
      <c r="V5" s="72"/>
      <c r="W5" s="72"/>
      <c r="X5" s="83"/>
      <c r="Y5" s="317"/>
      <c r="Z5" s="317"/>
    </row>
    <row r="6" spans="1:32" s="5" customFormat="1" ht="30.75" customHeight="1" x14ac:dyDescent="0.2">
      <c r="A6" s="35" t="s">
        <v>0</v>
      </c>
      <c r="B6" s="473" t="s">
        <v>1</v>
      </c>
      <c r="C6" s="474"/>
      <c r="D6" s="474"/>
      <c r="E6" s="474"/>
      <c r="F6" s="474"/>
      <c r="G6" s="474"/>
      <c r="H6" s="474"/>
      <c r="I6" s="474"/>
      <c r="J6" s="474"/>
      <c r="K6" s="474"/>
      <c r="L6" s="474"/>
      <c r="M6" s="474"/>
      <c r="N6" s="474"/>
      <c r="O6" s="474"/>
      <c r="P6" s="475"/>
      <c r="Q6" s="3"/>
      <c r="R6" s="94" t="s">
        <v>2</v>
      </c>
      <c r="S6" s="462"/>
      <c r="T6" s="463"/>
      <c r="U6" s="467" t="s">
        <v>3</v>
      </c>
      <c r="V6" s="468"/>
      <c r="W6" s="468"/>
      <c r="X6" s="469"/>
      <c r="Y6" s="2"/>
      <c r="Z6" s="2"/>
      <c r="AB6" s="201"/>
      <c r="AC6" s="201"/>
      <c r="AD6" s="223" t="s">
        <v>125</v>
      </c>
      <c r="AE6" s="201"/>
      <c r="AF6" s="201"/>
    </row>
    <row r="7" spans="1:32" s="1" customFormat="1" ht="15" customHeight="1" x14ac:dyDescent="0.25">
      <c r="A7" s="184" t="s">
        <v>115</v>
      </c>
      <c r="B7" s="471" t="s">
        <v>121</v>
      </c>
      <c r="C7" s="471"/>
      <c r="D7" s="471"/>
      <c r="E7" s="471"/>
      <c r="F7" s="471"/>
      <c r="G7" s="471"/>
      <c r="H7" s="471"/>
      <c r="I7" s="471"/>
      <c r="J7" s="471"/>
      <c r="K7" s="471"/>
      <c r="L7" s="471"/>
      <c r="M7" s="471"/>
      <c r="N7" s="471"/>
      <c r="O7" s="471"/>
      <c r="P7" s="471"/>
      <c r="Q7" s="185" t="s">
        <v>4</v>
      </c>
      <c r="R7" s="216">
        <f>SUM(R9:R11)</f>
        <v>64932.841592747369</v>
      </c>
      <c r="S7" s="84"/>
      <c r="T7" s="199"/>
      <c r="U7" s="73"/>
      <c r="V7" s="19"/>
      <c r="W7" s="19"/>
      <c r="X7" s="80"/>
      <c r="AA7" s="10"/>
      <c r="AB7" s="202"/>
      <c r="AC7" s="200"/>
      <c r="AD7" s="222"/>
      <c r="AE7" s="200"/>
      <c r="AF7" s="200"/>
    </row>
    <row r="8" spans="1:32" s="1" customFormat="1" ht="15" customHeight="1" x14ac:dyDescent="0.25">
      <c r="A8" s="186"/>
      <c r="B8" s="194" t="s">
        <v>5</v>
      </c>
      <c r="C8" s="195"/>
      <c r="D8" s="195"/>
      <c r="E8" s="195"/>
      <c r="F8" s="195"/>
      <c r="G8" s="195"/>
      <c r="H8" s="195"/>
      <c r="I8" s="195"/>
      <c r="J8" s="195"/>
      <c r="K8" s="195"/>
      <c r="L8" s="195"/>
      <c r="M8" s="195"/>
      <c r="N8" s="195"/>
      <c r="O8" s="195"/>
      <c r="P8" s="196"/>
      <c r="Q8" s="188"/>
      <c r="R8" s="217"/>
      <c r="S8" s="61"/>
      <c r="T8" s="85"/>
      <c r="X8" s="80"/>
      <c r="AA8" s="10"/>
      <c r="AB8" s="200"/>
      <c r="AC8" s="200"/>
      <c r="AD8" s="222"/>
      <c r="AE8" s="200"/>
      <c r="AF8" s="200"/>
    </row>
    <row r="9" spans="1:32" s="1" customFormat="1" ht="15" customHeight="1" x14ac:dyDescent="0.25">
      <c r="A9" s="189" t="s">
        <v>6</v>
      </c>
      <c r="B9" s="452" t="s">
        <v>167</v>
      </c>
      <c r="C9" s="452"/>
      <c r="D9" s="452"/>
      <c r="E9" s="452"/>
      <c r="F9" s="452"/>
      <c r="G9" s="452"/>
      <c r="H9" s="452"/>
      <c r="I9" s="452"/>
      <c r="J9" s="452"/>
      <c r="K9" s="452"/>
      <c r="L9" s="452"/>
      <c r="M9" s="452"/>
      <c r="N9" s="452"/>
      <c r="O9" s="452"/>
      <c r="P9" s="452"/>
      <c r="Q9" s="188" t="s">
        <v>8</v>
      </c>
      <c r="R9" s="218">
        <f>AD9*(100-Главная!$J$3)/100</f>
        <v>58440.720189220498</v>
      </c>
      <c r="S9" s="61"/>
      <c r="T9" s="85"/>
      <c r="X9" s="80"/>
      <c r="AA9" s="10"/>
      <c r="AB9" s="200"/>
      <c r="AC9" s="200"/>
      <c r="AD9" s="222">
        <f>VLOOKUP(A:A,Data!A:C,3,FALSE)</f>
        <v>64934.133543578326</v>
      </c>
      <c r="AE9" s="200"/>
      <c r="AF9" s="200"/>
    </row>
    <row r="10" spans="1:32" s="1" customFormat="1" ht="15" customHeight="1" x14ac:dyDescent="0.25">
      <c r="A10" s="189"/>
      <c r="B10" s="452" t="s">
        <v>113</v>
      </c>
      <c r="C10" s="452"/>
      <c r="D10" s="452"/>
      <c r="E10" s="452"/>
      <c r="F10" s="452"/>
      <c r="G10" s="452"/>
      <c r="H10" s="452"/>
      <c r="I10" s="452"/>
      <c r="J10" s="452"/>
      <c r="K10" s="452"/>
      <c r="L10" s="452"/>
      <c r="M10" s="452"/>
      <c r="N10" s="452"/>
      <c r="O10" s="452"/>
      <c r="P10" s="452"/>
      <c r="Q10" s="188"/>
      <c r="R10" s="219"/>
      <c r="S10" s="61"/>
      <c r="T10" s="85"/>
      <c r="X10" s="80"/>
      <c r="AA10" s="10"/>
      <c r="AB10" s="200"/>
      <c r="AC10" s="200"/>
      <c r="AD10" s="222"/>
      <c r="AE10" s="200"/>
      <c r="AF10" s="200"/>
    </row>
    <row r="11" spans="1:32" s="1" customFormat="1" ht="28.5" customHeight="1" x14ac:dyDescent="0.25">
      <c r="A11" s="190" t="s">
        <v>118</v>
      </c>
      <c r="B11" s="452" t="s">
        <v>150</v>
      </c>
      <c r="C11" s="452"/>
      <c r="D11" s="452"/>
      <c r="E11" s="452"/>
      <c r="F11" s="452"/>
      <c r="G11" s="452"/>
      <c r="H11" s="452"/>
      <c r="I11" s="452"/>
      <c r="J11" s="452"/>
      <c r="K11" s="452"/>
      <c r="L11" s="452"/>
      <c r="M11" s="452"/>
      <c r="N11" s="452"/>
      <c r="O11" s="452"/>
      <c r="P11" s="452"/>
      <c r="Q11" s="188" t="s">
        <v>8</v>
      </c>
      <c r="R11" s="218">
        <f>AD11*(100-Главная!$J$3)/100</f>
        <v>6492.1214035268749</v>
      </c>
      <c r="S11" s="61"/>
      <c r="T11" s="85"/>
      <c r="X11" s="80"/>
      <c r="AA11" s="10"/>
      <c r="AB11" s="200"/>
      <c r="AC11" s="200"/>
      <c r="AD11" s="222">
        <f>VLOOKUP(A:A,Data!A:C,3,FALSE)</f>
        <v>7213.4682261409716</v>
      </c>
      <c r="AE11" s="200"/>
      <c r="AF11" s="200"/>
    </row>
    <row r="12" spans="1:32" s="1" customFormat="1" ht="15" customHeight="1" x14ac:dyDescent="0.25">
      <c r="A12" s="191" t="s">
        <v>116</v>
      </c>
      <c r="B12" s="455" t="s">
        <v>122</v>
      </c>
      <c r="C12" s="455"/>
      <c r="D12" s="455"/>
      <c r="E12" s="455"/>
      <c r="F12" s="455"/>
      <c r="G12" s="455"/>
      <c r="H12" s="455"/>
      <c r="I12" s="455"/>
      <c r="J12" s="455"/>
      <c r="K12" s="455"/>
      <c r="L12" s="455"/>
      <c r="M12" s="455"/>
      <c r="N12" s="455"/>
      <c r="O12" s="455"/>
      <c r="P12" s="455"/>
      <c r="Q12" s="192" t="s">
        <v>4</v>
      </c>
      <c r="R12" s="220">
        <f>SUM(R14:R18)</f>
        <v>69059.515154720866</v>
      </c>
      <c r="S12" s="86"/>
      <c r="T12" s="87"/>
      <c r="X12" s="104"/>
      <c r="AA12" s="10"/>
      <c r="AB12" s="202"/>
      <c r="AC12" s="200"/>
      <c r="AD12" s="222"/>
      <c r="AE12" s="200"/>
      <c r="AF12" s="200"/>
    </row>
    <row r="13" spans="1:32" s="1" customFormat="1" ht="15" customHeight="1" x14ac:dyDescent="0.25">
      <c r="A13" s="186"/>
      <c r="B13" s="194" t="s">
        <v>5</v>
      </c>
      <c r="C13" s="195"/>
      <c r="D13" s="195"/>
      <c r="E13" s="195"/>
      <c r="F13" s="195"/>
      <c r="G13" s="195"/>
      <c r="H13" s="195"/>
      <c r="I13" s="195"/>
      <c r="J13" s="195"/>
      <c r="K13" s="195"/>
      <c r="L13" s="195"/>
      <c r="M13" s="195"/>
      <c r="N13" s="195"/>
      <c r="O13" s="195"/>
      <c r="P13" s="196"/>
      <c r="Q13" s="188"/>
      <c r="R13" s="217"/>
      <c r="S13" s="86"/>
      <c r="T13" s="87"/>
      <c r="U13" s="101" t="s">
        <v>10</v>
      </c>
      <c r="V13" s="90"/>
      <c r="W13" s="233" t="s">
        <v>140</v>
      </c>
      <c r="X13" s="92" t="s">
        <v>11</v>
      </c>
      <c r="AA13" s="10"/>
      <c r="AB13" s="200"/>
      <c r="AC13" s="200"/>
      <c r="AD13" s="222"/>
      <c r="AE13" s="200"/>
      <c r="AF13" s="200"/>
    </row>
    <row r="14" spans="1:32" s="1" customFormat="1" ht="15" customHeight="1" x14ac:dyDescent="0.25">
      <c r="A14" s="189" t="s">
        <v>6</v>
      </c>
      <c r="B14" s="452" t="s">
        <v>167</v>
      </c>
      <c r="C14" s="452"/>
      <c r="D14" s="452"/>
      <c r="E14" s="452"/>
      <c r="F14" s="452"/>
      <c r="G14" s="452"/>
      <c r="H14" s="452"/>
      <c r="I14" s="452"/>
      <c r="J14" s="452"/>
      <c r="K14" s="452"/>
      <c r="L14" s="452"/>
      <c r="M14" s="452"/>
      <c r="N14" s="452"/>
      <c r="O14" s="452"/>
      <c r="P14" s="452"/>
      <c r="Q14" s="188" t="s">
        <v>8</v>
      </c>
      <c r="R14" s="218">
        <f>AD14*(100-Главная!$J$3)/100</f>
        <v>58440.720189220498</v>
      </c>
      <c r="S14" s="61"/>
      <c r="T14" s="85"/>
      <c r="U14" s="89" t="s">
        <v>128</v>
      </c>
      <c r="V14" s="90"/>
      <c r="W14" s="91">
        <v>75</v>
      </c>
      <c r="X14" s="92" t="s">
        <v>109</v>
      </c>
      <c r="AA14" s="10"/>
      <c r="AB14" s="200"/>
      <c r="AC14" s="200"/>
      <c r="AD14" s="222">
        <f>VLOOKUP(A:A,Data!A:C,3,FALSE)</f>
        <v>64934.133543578326</v>
      </c>
      <c r="AE14" s="200"/>
      <c r="AF14" s="200"/>
    </row>
    <row r="15" spans="1:32" s="1" customFormat="1" ht="15" customHeight="1" x14ac:dyDescent="0.25">
      <c r="A15" s="189"/>
      <c r="B15" s="452" t="s">
        <v>113</v>
      </c>
      <c r="C15" s="452"/>
      <c r="D15" s="452"/>
      <c r="E15" s="452"/>
      <c r="F15" s="452"/>
      <c r="G15" s="452"/>
      <c r="H15" s="452"/>
      <c r="I15" s="452"/>
      <c r="J15" s="452"/>
      <c r="K15" s="452"/>
      <c r="L15" s="452"/>
      <c r="M15" s="452"/>
      <c r="N15" s="452"/>
      <c r="O15" s="452"/>
      <c r="P15" s="452"/>
      <c r="Q15" s="188"/>
      <c r="R15" s="219"/>
      <c r="S15" s="61"/>
      <c r="T15" s="85"/>
      <c r="U15" s="101" t="s">
        <v>14</v>
      </c>
      <c r="V15" s="90"/>
      <c r="W15" s="204" t="s">
        <v>154</v>
      </c>
      <c r="X15" s="92" t="s">
        <v>15</v>
      </c>
      <c r="AA15" s="10"/>
      <c r="AB15" s="200"/>
      <c r="AC15" s="200"/>
      <c r="AD15" s="222"/>
      <c r="AE15" s="200"/>
      <c r="AF15" s="200"/>
    </row>
    <row r="16" spans="1:32" s="1" customFormat="1" ht="15" customHeight="1" x14ac:dyDescent="0.25">
      <c r="A16" s="451" t="s">
        <v>117</v>
      </c>
      <c r="B16" s="452" t="s">
        <v>151</v>
      </c>
      <c r="C16" s="452"/>
      <c r="D16" s="452"/>
      <c r="E16" s="452"/>
      <c r="F16" s="452"/>
      <c r="G16" s="452"/>
      <c r="H16" s="452"/>
      <c r="I16" s="452"/>
      <c r="J16" s="452"/>
      <c r="K16" s="452"/>
      <c r="L16" s="452"/>
      <c r="M16" s="452"/>
      <c r="N16" s="452"/>
      <c r="O16" s="452"/>
      <c r="P16" s="452"/>
      <c r="Q16" s="476" t="s">
        <v>8</v>
      </c>
      <c r="R16" s="470">
        <f>AD16*(100-Главная!$J$3)/100</f>
        <v>8212.8355632617368</v>
      </c>
      <c r="S16" s="86"/>
      <c r="T16" s="87"/>
      <c r="U16" s="89" t="s">
        <v>18</v>
      </c>
      <c r="V16" s="90"/>
      <c r="W16" s="91">
        <v>200</v>
      </c>
      <c r="X16" s="92" t="s">
        <v>19</v>
      </c>
      <c r="AA16" s="10"/>
      <c r="AB16" s="200"/>
      <c r="AC16" s="200"/>
      <c r="AD16" s="222">
        <f>VLOOKUP(A:A,Data!A:C,3,FALSE)</f>
        <v>9125.372848068595</v>
      </c>
      <c r="AE16" s="200"/>
      <c r="AF16" s="200"/>
    </row>
    <row r="17" spans="1:32" s="1" customFormat="1" ht="15" customHeight="1" x14ac:dyDescent="0.25">
      <c r="A17" s="451"/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453"/>
      <c r="P17" s="453"/>
      <c r="Q17" s="476"/>
      <c r="R17" s="470"/>
      <c r="S17" s="86"/>
      <c r="T17" s="87"/>
      <c r="U17" s="89" t="s">
        <v>20</v>
      </c>
      <c r="V17" s="90"/>
      <c r="W17" s="91">
        <v>80</v>
      </c>
      <c r="X17" s="92" t="s">
        <v>21</v>
      </c>
      <c r="AA17" s="10"/>
      <c r="AB17" s="200"/>
      <c r="AC17" s="200"/>
      <c r="AD17" s="222"/>
      <c r="AE17" s="200"/>
      <c r="AF17" s="200"/>
    </row>
    <row r="18" spans="1:32" s="1" customFormat="1" ht="15" customHeight="1" x14ac:dyDescent="0.25">
      <c r="A18" s="189" t="s">
        <v>12</v>
      </c>
      <c r="B18" s="452" t="s">
        <v>13</v>
      </c>
      <c r="C18" s="452"/>
      <c r="D18" s="452"/>
      <c r="E18" s="452"/>
      <c r="F18" s="452"/>
      <c r="G18" s="452"/>
      <c r="H18" s="452"/>
      <c r="I18" s="452"/>
      <c r="J18" s="452"/>
      <c r="K18" s="452"/>
      <c r="L18" s="452"/>
      <c r="M18" s="452"/>
      <c r="N18" s="452"/>
      <c r="O18" s="452"/>
      <c r="P18" s="452"/>
      <c r="Q18" s="188" t="s">
        <v>8</v>
      </c>
      <c r="R18" s="218">
        <f>AD18*(100-Главная!$J$3)/100</f>
        <v>2405.9594022386345</v>
      </c>
      <c r="S18" s="86"/>
      <c r="T18" s="87"/>
      <c r="U18" s="89" t="s">
        <v>22</v>
      </c>
      <c r="V18" s="90"/>
      <c r="W18" s="91">
        <v>70</v>
      </c>
      <c r="X18" s="92" t="s">
        <v>23</v>
      </c>
      <c r="AA18" s="10"/>
      <c r="AB18" s="200"/>
      <c r="AC18" s="200"/>
      <c r="AD18" s="222">
        <f>VLOOKUP(A:A,Data!A:C,3,FALSE)</f>
        <v>2673.288224709594</v>
      </c>
      <c r="AE18" s="200"/>
      <c r="AF18" s="200"/>
    </row>
    <row r="19" spans="1:32" s="1" customFormat="1" ht="15" customHeight="1" x14ac:dyDescent="0.25">
      <c r="A19" s="191" t="s">
        <v>114</v>
      </c>
      <c r="B19" s="455" t="s">
        <v>123</v>
      </c>
      <c r="C19" s="455"/>
      <c r="D19" s="455"/>
      <c r="E19" s="455"/>
      <c r="F19" s="455"/>
      <c r="G19" s="455"/>
      <c r="H19" s="455"/>
      <c r="I19" s="455"/>
      <c r="J19" s="455"/>
      <c r="K19" s="455"/>
      <c r="L19" s="455"/>
      <c r="M19" s="455"/>
      <c r="N19" s="455"/>
      <c r="O19" s="455"/>
      <c r="P19" s="455"/>
      <c r="Q19" s="192" t="s">
        <v>4</v>
      </c>
      <c r="R19" s="220">
        <f>SUM(R21:R25)</f>
        <v>69837.287815747157</v>
      </c>
      <c r="S19" s="86"/>
      <c r="T19" s="87"/>
      <c r="U19" s="101" t="s">
        <v>126</v>
      </c>
      <c r="V19" s="90"/>
      <c r="W19" s="91">
        <v>-40</v>
      </c>
      <c r="X19" s="92" t="s">
        <v>24</v>
      </c>
      <c r="AA19" s="10"/>
      <c r="AB19" s="202"/>
      <c r="AC19" s="200"/>
      <c r="AD19" s="222"/>
      <c r="AE19" s="200"/>
      <c r="AF19" s="200"/>
    </row>
    <row r="20" spans="1:32" s="1" customFormat="1" ht="15" customHeight="1" x14ac:dyDescent="0.25">
      <c r="A20" s="186"/>
      <c r="B20" s="194" t="s">
        <v>5</v>
      </c>
      <c r="C20" s="195"/>
      <c r="D20" s="195"/>
      <c r="E20" s="195"/>
      <c r="F20" s="195"/>
      <c r="G20" s="195"/>
      <c r="H20" s="195"/>
      <c r="I20" s="195"/>
      <c r="J20" s="195"/>
      <c r="K20" s="195"/>
      <c r="L20" s="195"/>
      <c r="M20" s="195"/>
      <c r="N20" s="195"/>
      <c r="O20" s="195"/>
      <c r="P20" s="196"/>
      <c r="Q20" s="188"/>
      <c r="R20" s="217"/>
      <c r="S20" s="86"/>
      <c r="T20" s="87"/>
      <c r="U20" s="101" t="s">
        <v>127</v>
      </c>
      <c r="V20" s="90"/>
      <c r="W20" s="91">
        <v>-60</v>
      </c>
      <c r="X20" s="92" t="s">
        <v>24</v>
      </c>
      <c r="AA20" s="10"/>
      <c r="AB20" s="200"/>
      <c r="AC20" s="200"/>
      <c r="AD20" s="222"/>
      <c r="AE20" s="200"/>
      <c r="AF20" s="200"/>
    </row>
    <row r="21" spans="1:32" s="1" customFormat="1" ht="15" customHeight="1" x14ac:dyDescent="0.25">
      <c r="A21" s="189" t="s">
        <v>6</v>
      </c>
      <c r="B21" s="452" t="s">
        <v>167</v>
      </c>
      <c r="C21" s="452"/>
      <c r="D21" s="452"/>
      <c r="E21" s="452"/>
      <c r="F21" s="452"/>
      <c r="G21" s="452"/>
      <c r="H21" s="452"/>
      <c r="I21" s="452"/>
      <c r="J21" s="452"/>
      <c r="K21" s="452"/>
      <c r="L21" s="452"/>
      <c r="M21" s="452"/>
      <c r="N21" s="452"/>
      <c r="O21" s="452"/>
      <c r="P21" s="452"/>
      <c r="Q21" s="188" t="s">
        <v>8</v>
      </c>
      <c r="R21" s="218">
        <f>AD21*(100-Главная!$J$3)/100</f>
        <v>58440.720189220498</v>
      </c>
      <c r="S21" s="86"/>
      <c r="T21" s="19"/>
      <c r="U21" s="119"/>
      <c r="X21" s="104"/>
      <c r="AA21" s="10"/>
      <c r="AB21" s="200"/>
      <c r="AC21" s="200"/>
      <c r="AD21" s="222">
        <f>VLOOKUP(A:A,Data!A:C,3,FALSE)</f>
        <v>64934.133543578326</v>
      </c>
      <c r="AE21" s="200"/>
      <c r="AF21" s="200"/>
    </row>
    <row r="22" spans="1:32" s="1" customFormat="1" ht="15" customHeight="1" x14ac:dyDescent="0.25">
      <c r="A22" s="189"/>
      <c r="B22" s="452" t="s">
        <v>113</v>
      </c>
      <c r="C22" s="452"/>
      <c r="D22" s="452"/>
      <c r="E22" s="452"/>
      <c r="F22" s="452"/>
      <c r="G22" s="452"/>
      <c r="H22" s="452"/>
      <c r="I22" s="452"/>
      <c r="J22" s="452"/>
      <c r="K22" s="452"/>
      <c r="L22" s="452"/>
      <c r="M22" s="452"/>
      <c r="N22" s="452"/>
      <c r="O22" s="452"/>
      <c r="P22" s="452"/>
      <c r="Q22" s="188"/>
      <c r="R22" s="219"/>
      <c r="S22" s="86"/>
      <c r="T22" s="19"/>
      <c r="U22" s="198"/>
      <c r="V22" s="102"/>
      <c r="W22" s="102"/>
      <c r="X22" s="103"/>
      <c r="AA22" s="10"/>
      <c r="AB22" s="200"/>
      <c r="AC22" s="200"/>
      <c r="AD22" s="222"/>
      <c r="AE22" s="200"/>
      <c r="AF22" s="200"/>
    </row>
    <row r="23" spans="1:32" s="1" customFormat="1" ht="15" customHeight="1" x14ac:dyDescent="0.25">
      <c r="A23" s="451" t="s">
        <v>119</v>
      </c>
      <c r="B23" s="452" t="s">
        <v>152</v>
      </c>
      <c r="C23" s="452"/>
      <c r="D23" s="452"/>
      <c r="E23" s="452"/>
      <c r="F23" s="452"/>
      <c r="G23" s="452"/>
      <c r="H23" s="452"/>
      <c r="I23" s="452"/>
      <c r="J23" s="452"/>
      <c r="K23" s="452"/>
      <c r="L23" s="452"/>
      <c r="M23" s="452"/>
      <c r="N23" s="452"/>
      <c r="O23" s="452"/>
      <c r="P23" s="452"/>
      <c r="Q23" s="476" t="s">
        <v>8</v>
      </c>
      <c r="R23" s="470">
        <f>AD23*(100-Главная!$J$3)/100</f>
        <v>8990.6082242880238</v>
      </c>
      <c r="S23" s="86"/>
      <c r="T23" s="87"/>
      <c r="X23" s="104"/>
      <c r="AA23" s="10"/>
      <c r="AB23" s="200"/>
      <c r="AC23" s="200"/>
      <c r="AD23" s="222">
        <f>VLOOKUP(A:A,Data!A:C,3,FALSE)</f>
        <v>9989.5646936533594</v>
      </c>
      <c r="AE23" s="200"/>
      <c r="AF23" s="200"/>
    </row>
    <row r="24" spans="1:32" s="1" customFormat="1" ht="15" customHeight="1" x14ac:dyDescent="0.25">
      <c r="A24" s="451"/>
      <c r="B24" s="453"/>
      <c r="C24" s="453"/>
      <c r="D24" s="453"/>
      <c r="E24" s="453"/>
      <c r="F24" s="453"/>
      <c r="G24" s="453"/>
      <c r="H24" s="453"/>
      <c r="I24" s="453"/>
      <c r="J24" s="453"/>
      <c r="K24" s="453"/>
      <c r="L24" s="453"/>
      <c r="M24" s="453"/>
      <c r="N24" s="453"/>
      <c r="O24" s="453"/>
      <c r="P24" s="453"/>
      <c r="Q24" s="476"/>
      <c r="R24" s="470"/>
      <c r="S24" s="86"/>
      <c r="T24" s="87"/>
      <c r="U24" s="102"/>
      <c r="V24" s="102"/>
      <c r="W24" s="102"/>
      <c r="X24" s="103"/>
      <c r="AA24" s="10"/>
      <c r="AB24" s="200"/>
      <c r="AC24" s="200"/>
      <c r="AD24" s="222"/>
      <c r="AE24" s="200"/>
      <c r="AF24" s="200"/>
    </row>
    <row r="25" spans="1:32" s="1" customFormat="1" ht="15" customHeight="1" x14ac:dyDescent="0.25">
      <c r="A25" s="189" t="s">
        <v>12</v>
      </c>
      <c r="B25" s="452" t="s">
        <v>13</v>
      </c>
      <c r="C25" s="452"/>
      <c r="D25" s="452"/>
      <c r="E25" s="452"/>
      <c r="F25" s="452"/>
      <c r="G25" s="452"/>
      <c r="H25" s="452"/>
      <c r="I25" s="452"/>
      <c r="J25" s="452"/>
      <c r="K25" s="452"/>
      <c r="L25" s="452"/>
      <c r="M25" s="452"/>
      <c r="N25" s="452"/>
      <c r="O25" s="452"/>
      <c r="P25" s="452"/>
      <c r="Q25" s="188" t="s">
        <v>8</v>
      </c>
      <c r="R25" s="218">
        <f>AD25*(100-Главная!$J$3)/100</f>
        <v>2405.9594022386345</v>
      </c>
      <c r="S25" s="86"/>
      <c r="T25" s="88"/>
      <c r="U25" s="19"/>
      <c r="V25" s="19"/>
      <c r="W25" s="19"/>
      <c r="X25" s="80"/>
      <c r="AA25" s="10"/>
      <c r="AB25" s="200"/>
      <c r="AC25" s="200"/>
      <c r="AD25" s="222">
        <f>VLOOKUP(A:A,Data!A:C,3,FALSE)</f>
        <v>2673.288224709594</v>
      </c>
      <c r="AE25" s="200"/>
      <c r="AF25" s="200"/>
    </row>
    <row r="26" spans="1:32" s="1" customFormat="1" ht="15" customHeight="1" x14ac:dyDescent="0.25">
      <c r="A26" s="191" t="s">
        <v>112</v>
      </c>
      <c r="B26" s="455" t="s">
        <v>124</v>
      </c>
      <c r="C26" s="455"/>
      <c r="D26" s="455"/>
      <c r="E26" s="455"/>
      <c r="F26" s="455"/>
      <c r="G26" s="455"/>
      <c r="H26" s="455"/>
      <c r="I26" s="455"/>
      <c r="J26" s="455"/>
      <c r="K26" s="455"/>
      <c r="L26" s="455"/>
      <c r="M26" s="455"/>
      <c r="N26" s="455"/>
      <c r="O26" s="455"/>
      <c r="P26" s="455"/>
      <c r="Q26" s="192" t="s">
        <v>4</v>
      </c>
      <c r="R26" s="220">
        <f>SUM(R28:R31)</f>
        <v>72296.331331987152</v>
      </c>
      <c r="S26" s="86"/>
      <c r="T26" s="87"/>
      <c r="U26" s="19"/>
      <c r="V26" s="19"/>
      <c r="W26" s="19"/>
      <c r="X26" s="80"/>
      <c r="AA26" s="10"/>
      <c r="AB26" s="202"/>
      <c r="AC26" s="200"/>
      <c r="AD26" s="222"/>
      <c r="AE26" s="200"/>
      <c r="AF26" s="200"/>
    </row>
    <row r="27" spans="1:32" s="1" customFormat="1" ht="15" customHeight="1" x14ac:dyDescent="0.25">
      <c r="A27" s="186"/>
      <c r="B27" s="187" t="s">
        <v>5</v>
      </c>
      <c r="C27" s="194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88"/>
      <c r="R27" s="217"/>
      <c r="S27" s="86"/>
      <c r="T27" s="87"/>
      <c r="U27" s="19"/>
      <c r="V27" s="19"/>
      <c r="W27" s="19"/>
      <c r="X27" s="80"/>
      <c r="AA27" s="10"/>
      <c r="AB27" s="200"/>
      <c r="AC27" s="200"/>
      <c r="AD27" s="222"/>
      <c r="AE27" s="200"/>
      <c r="AF27" s="200"/>
    </row>
    <row r="28" spans="1:32" s="1" customFormat="1" ht="15" customHeight="1" x14ac:dyDescent="0.25">
      <c r="A28" s="189" t="s">
        <v>6</v>
      </c>
      <c r="B28" s="452" t="s">
        <v>167</v>
      </c>
      <c r="C28" s="452"/>
      <c r="D28" s="452"/>
      <c r="E28" s="452"/>
      <c r="F28" s="452"/>
      <c r="G28" s="452"/>
      <c r="H28" s="452"/>
      <c r="I28" s="452"/>
      <c r="J28" s="452"/>
      <c r="K28" s="452"/>
      <c r="L28" s="452"/>
      <c r="M28" s="452"/>
      <c r="N28" s="452"/>
      <c r="O28" s="452"/>
      <c r="P28" s="452"/>
      <c r="Q28" s="188" t="s">
        <v>8</v>
      </c>
      <c r="R28" s="218">
        <f>AD28*(100-Главная!$J$3)/100</f>
        <v>58440.720189220498</v>
      </c>
      <c r="S28" s="86"/>
      <c r="T28" s="87"/>
      <c r="U28" s="19"/>
      <c r="V28" s="19"/>
      <c r="W28" s="19"/>
      <c r="X28" s="80"/>
      <c r="AA28" s="10"/>
      <c r="AB28" s="200"/>
      <c r="AC28" s="200"/>
      <c r="AD28" s="222">
        <f>VLOOKUP(A:A,Data!A:C,3,FALSE)</f>
        <v>64934.133543578326</v>
      </c>
      <c r="AE28" s="200"/>
      <c r="AF28" s="200"/>
    </row>
    <row r="29" spans="1:32" s="1" customFormat="1" ht="15" customHeight="1" x14ac:dyDescent="0.25">
      <c r="A29" s="189"/>
      <c r="B29" s="452" t="s">
        <v>113</v>
      </c>
      <c r="C29" s="452"/>
      <c r="D29" s="452"/>
      <c r="E29" s="452"/>
      <c r="F29" s="452"/>
      <c r="G29" s="452"/>
      <c r="H29" s="452"/>
      <c r="I29" s="452"/>
      <c r="J29" s="452"/>
      <c r="K29" s="452"/>
      <c r="L29" s="452"/>
      <c r="M29" s="452"/>
      <c r="N29" s="452"/>
      <c r="O29" s="452"/>
      <c r="P29" s="452"/>
      <c r="Q29" s="188"/>
      <c r="R29" s="219"/>
      <c r="S29" s="86"/>
      <c r="T29" s="87"/>
      <c r="U29" s="19"/>
      <c r="V29" s="19"/>
      <c r="W29" s="19"/>
      <c r="X29" s="80"/>
      <c r="AA29" s="10"/>
      <c r="AB29" s="200"/>
      <c r="AC29" s="200"/>
      <c r="AD29" s="222"/>
      <c r="AE29" s="200"/>
      <c r="AF29" s="200"/>
    </row>
    <row r="30" spans="1:32" s="1" customFormat="1" ht="28.5" customHeight="1" x14ac:dyDescent="0.25">
      <c r="A30" s="190" t="s">
        <v>120</v>
      </c>
      <c r="B30" s="452" t="s">
        <v>153</v>
      </c>
      <c r="C30" s="452"/>
      <c r="D30" s="452"/>
      <c r="E30" s="452"/>
      <c r="F30" s="452"/>
      <c r="G30" s="452"/>
      <c r="H30" s="452"/>
      <c r="I30" s="452"/>
      <c r="J30" s="452"/>
      <c r="K30" s="452"/>
      <c r="L30" s="452"/>
      <c r="M30" s="452"/>
      <c r="N30" s="452"/>
      <c r="O30" s="452"/>
      <c r="P30" s="452"/>
      <c r="Q30" s="188" t="s">
        <v>8</v>
      </c>
      <c r="R30" s="218">
        <f>AD30*(100-Главная!$J$3)/100</f>
        <v>11449.651740528028</v>
      </c>
      <c r="S30" s="86"/>
      <c r="T30" s="87"/>
      <c r="U30" s="19"/>
      <c r="V30" s="19"/>
      <c r="W30" s="19"/>
      <c r="X30" s="80"/>
      <c r="AA30" s="10"/>
      <c r="AB30" s="200"/>
      <c r="AC30" s="200"/>
      <c r="AD30" s="222">
        <f>VLOOKUP(A:A,Data!A:C,3,FALSE)</f>
        <v>12721.835267253364</v>
      </c>
      <c r="AE30" s="200"/>
      <c r="AF30" s="200"/>
    </row>
    <row r="31" spans="1:32" s="1" customFormat="1" ht="15" customHeight="1" x14ac:dyDescent="0.25">
      <c r="A31" s="189" t="s">
        <v>12</v>
      </c>
      <c r="B31" s="452" t="s">
        <v>13</v>
      </c>
      <c r="C31" s="452"/>
      <c r="D31" s="452"/>
      <c r="E31" s="452"/>
      <c r="F31" s="452"/>
      <c r="G31" s="452"/>
      <c r="H31" s="452"/>
      <c r="I31" s="452"/>
      <c r="J31" s="452"/>
      <c r="K31" s="452"/>
      <c r="L31" s="452"/>
      <c r="M31" s="452"/>
      <c r="N31" s="452"/>
      <c r="O31" s="452"/>
      <c r="P31" s="452"/>
      <c r="Q31" s="188" t="s">
        <v>8</v>
      </c>
      <c r="R31" s="218">
        <f>AD31*(100-Главная!$J$3)/100</f>
        <v>2405.9594022386345</v>
      </c>
      <c r="S31" s="465" t="s">
        <v>129</v>
      </c>
      <c r="T31" s="466"/>
      <c r="U31" s="19"/>
      <c r="V31" s="19"/>
      <c r="W31" s="19"/>
      <c r="X31" s="80"/>
      <c r="AA31" s="10"/>
      <c r="AB31" s="200"/>
      <c r="AC31" s="200"/>
      <c r="AD31" s="222">
        <f>VLOOKUP(A:A,Data!A:C,3,FALSE)</f>
        <v>2673.288224709594</v>
      </c>
      <c r="AE31" s="200"/>
      <c r="AF31" s="200"/>
    </row>
    <row r="32" spans="1:32" ht="15" hidden="1" customHeight="1" x14ac:dyDescent="0.25">
      <c r="A32" s="191" t="s">
        <v>111</v>
      </c>
      <c r="B32" s="455" t="s">
        <v>110</v>
      </c>
      <c r="C32" s="455"/>
      <c r="D32" s="455"/>
      <c r="E32" s="455"/>
      <c r="F32" s="455"/>
      <c r="G32" s="455"/>
      <c r="H32" s="455"/>
      <c r="I32" s="455"/>
      <c r="J32" s="455"/>
      <c r="K32" s="455"/>
      <c r="L32" s="455"/>
      <c r="M32" s="455"/>
      <c r="N32" s="455"/>
      <c r="O32" s="455"/>
      <c r="P32" s="455"/>
      <c r="Q32" s="192" t="s">
        <v>4</v>
      </c>
      <c r="R32" s="220">
        <f>SUM(R33:R39)</f>
        <v>74114.968973432493</v>
      </c>
      <c r="S32" s="7"/>
      <c r="T32" s="8"/>
      <c r="U32" s="101" t="s">
        <v>10</v>
      </c>
      <c r="V32" s="90"/>
      <c r="W32" s="91">
        <v>5</v>
      </c>
      <c r="X32" s="92" t="s">
        <v>11</v>
      </c>
      <c r="AA32" s="10"/>
      <c r="AB32" s="202"/>
      <c r="AC32" s="200"/>
      <c r="AD32" s="222"/>
      <c r="AE32" s="202"/>
      <c r="AF32" s="202"/>
    </row>
    <row r="33" spans="1:32" ht="15" hidden="1" customHeight="1" x14ac:dyDescent="0.25">
      <c r="A33" s="186"/>
      <c r="B33" s="194" t="s">
        <v>5</v>
      </c>
      <c r="C33" s="195"/>
      <c r="D33" s="195"/>
      <c r="E33" s="195"/>
      <c r="F33" s="195"/>
      <c r="G33" s="195"/>
      <c r="H33" s="195"/>
      <c r="I33" s="195"/>
      <c r="J33" s="195"/>
      <c r="K33" s="195"/>
      <c r="L33" s="195"/>
      <c r="M33" s="195"/>
      <c r="N33" s="195"/>
      <c r="O33" s="195"/>
      <c r="P33" s="197"/>
      <c r="Q33" s="188"/>
      <c r="R33" s="217"/>
      <c r="S33" s="7"/>
      <c r="T33" s="8"/>
      <c r="U33" s="101" t="s">
        <v>14</v>
      </c>
      <c r="V33" s="90"/>
      <c r="W33" s="91">
        <v>6</v>
      </c>
      <c r="X33" s="92" t="s">
        <v>15</v>
      </c>
      <c r="AA33" s="10"/>
      <c r="AC33" s="200"/>
      <c r="AD33" s="222"/>
    </row>
    <row r="34" spans="1:32" ht="15" hidden="1" customHeight="1" x14ac:dyDescent="0.25">
      <c r="A34" s="189" t="s">
        <v>6</v>
      </c>
      <c r="B34" s="452" t="s">
        <v>167</v>
      </c>
      <c r="C34" s="452"/>
      <c r="D34" s="452"/>
      <c r="E34" s="452"/>
      <c r="F34" s="452"/>
      <c r="G34" s="452"/>
      <c r="H34" s="452"/>
      <c r="I34" s="452"/>
      <c r="J34" s="452"/>
      <c r="K34" s="452"/>
      <c r="L34" s="452"/>
      <c r="M34" s="452"/>
      <c r="N34" s="452"/>
      <c r="O34" s="452"/>
      <c r="P34" s="452"/>
      <c r="Q34" s="188" t="s">
        <v>8</v>
      </c>
      <c r="R34" s="218">
        <f>AD34*(100-Главная!$J$3)/100</f>
        <v>58440.720189220498</v>
      </c>
      <c r="S34" s="7"/>
      <c r="T34" s="8"/>
      <c r="U34" s="101" t="s">
        <v>16</v>
      </c>
      <c r="V34" s="90"/>
      <c r="W34" s="91">
        <v>220</v>
      </c>
      <c r="X34" s="92" t="s">
        <v>17</v>
      </c>
      <c r="AA34" s="10"/>
      <c r="AC34" s="200"/>
      <c r="AD34" s="222">
        <f>VLOOKUP(A:A,Data!A:C,3,FALSE)</f>
        <v>64934.133543578326</v>
      </c>
    </row>
    <row r="35" spans="1:32" ht="15" hidden="1" customHeight="1" x14ac:dyDescent="0.25">
      <c r="A35" s="189"/>
      <c r="B35" s="452" t="s">
        <v>113</v>
      </c>
      <c r="C35" s="452"/>
      <c r="D35" s="452"/>
      <c r="E35" s="452"/>
      <c r="F35" s="452"/>
      <c r="G35" s="452"/>
      <c r="H35" s="452"/>
      <c r="I35" s="452"/>
      <c r="J35" s="452"/>
      <c r="K35" s="452"/>
      <c r="L35" s="452"/>
      <c r="M35" s="452"/>
      <c r="N35" s="452"/>
      <c r="O35" s="452"/>
      <c r="P35" s="452"/>
      <c r="Q35" s="188"/>
      <c r="R35" s="219"/>
      <c r="S35" s="7"/>
      <c r="T35" s="8"/>
      <c r="U35" s="101" t="s">
        <v>18</v>
      </c>
      <c r="V35" s="90"/>
      <c r="W35" s="91">
        <v>200</v>
      </c>
      <c r="X35" s="92" t="s">
        <v>19</v>
      </c>
      <c r="AA35" s="10"/>
      <c r="AC35" s="200"/>
      <c r="AD35" s="222"/>
    </row>
    <row r="36" spans="1:32" ht="15" hidden="1" customHeight="1" x14ac:dyDescent="0.25">
      <c r="A36" s="189" t="s">
        <v>9</v>
      </c>
      <c r="B36" s="452" t="s">
        <v>149</v>
      </c>
      <c r="C36" s="452"/>
      <c r="D36" s="452"/>
      <c r="E36" s="452"/>
      <c r="F36" s="452"/>
      <c r="G36" s="452"/>
      <c r="H36" s="452"/>
      <c r="I36" s="452"/>
      <c r="J36" s="452"/>
      <c r="K36" s="452"/>
      <c r="L36" s="452"/>
      <c r="M36" s="452"/>
      <c r="N36" s="452"/>
      <c r="O36" s="452"/>
      <c r="P36" s="452"/>
      <c r="Q36" s="188" t="s">
        <v>8</v>
      </c>
      <c r="R36" s="218">
        <f>AD36*(100-Главная!$J$3)/100</f>
        <v>13268.289381973365</v>
      </c>
      <c r="S36" s="7"/>
      <c r="T36" s="8"/>
      <c r="U36" s="101" t="s">
        <v>20</v>
      </c>
      <c r="V36" s="90"/>
      <c r="W36" s="91">
        <v>80</v>
      </c>
      <c r="X36" s="92" t="s">
        <v>21</v>
      </c>
      <c r="AA36" s="10"/>
      <c r="AC36" s="200"/>
      <c r="AD36" s="222">
        <f>VLOOKUP(A:A,Data!A:C,3,FALSE)</f>
        <v>14742.543757748184</v>
      </c>
    </row>
    <row r="37" spans="1:32" ht="15" hidden="1" customHeight="1" x14ac:dyDescent="0.25">
      <c r="A37" s="189" t="s">
        <v>12</v>
      </c>
      <c r="B37" s="452" t="s">
        <v>13</v>
      </c>
      <c r="C37" s="452"/>
      <c r="D37" s="452"/>
      <c r="E37" s="452"/>
      <c r="F37" s="452"/>
      <c r="G37" s="452"/>
      <c r="H37" s="452"/>
      <c r="I37" s="452"/>
      <c r="J37" s="452"/>
      <c r="K37" s="452"/>
      <c r="L37" s="452"/>
      <c r="M37" s="452"/>
      <c r="N37" s="452"/>
      <c r="O37" s="452"/>
      <c r="P37" s="452"/>
      <c r="Q37" s="188" t="s">
        <v>8</v>
      </c>
      <c r="R37" s="218">
        <f>AD37*(100-Главная!$J$3)/100</f>
        <v>2405.9594022386345</v>
      </c>
      <c r="S37" s="7"/>
      <c r="T37" s="8"/>
      <c r="U37" s="101" t="s">
        <v>22</v>
      </c>
      <c r="V37" s="90"/>
      <c r="W37" s="91">
        <v>70</v>
      </c>
      <c r="X37" s="92" t="s">
        <v>23</v>
      </c>
      <c r="AA37" s="10"/>
      <c r="AC37" s="200"/>
      <c r="AD37" s="222">
        <f>VLOOKUP(A:A,Data!A:C,3,FALSE)</f>
        <v>2673.288224709594</v>
      </c>
    </row>
    <row r="38" spans="1:32" ht="15" hidden="1" customHeight="1" x14ac:dyDescent="0.25">
      <c r="A38" s="189"/>
      <c r="B38" s="464"/>
      <c r="C38" s="464"/>
      <c r="D38" s="464"/>
      <c r="E38" s="464"/>
      <c r="F38" s="464"/>
      <c r="G38" s="464"/>
      <c r="H38" s="464"/>
      <c r="I38" s="464"/>
      <c r="J38" s="464"/>
      <c r="K38" s="464"/>
      <c r="L38" s="464"/>
      <c r="M38" s="464"/>
      <c r="N38" s="464"/>
      <c r="O38" s="464"/>
      <c r="P38" s="464"/>
      <c r="Q38" s="193"/>
      <c r="R38" s="219"/>
      <c r="S38" s="7"/>
      <c r="T38" s="93"/>
      <c r="U38" s="101" t="s">
        <v>126</v>
      </c>
      <c r="V38" s="90"/>
      <c r="W38" s="91">
        <v>-40</v>
      </c>
      <c r="X38" s="92" t="s">
        <v>24</v>
      </c>
      <c r="AA38" s="10"/>
      <c r="AC38" s="200"/>
      <c r="AD38" s="222"/>
    </row>
    <row r="39" spans="1:32" ht="15" hidden="1" customHeight="1" x14ac:dyDescent="0.25">
      <c r="A39" s="189"/>
      <c r="B39" s="464"/>
      <c r="C39" s="464"/>
      <c r="D39" s="464"/>
      <c r="E39" s="464"/>
      <c r="F39" s="464"/>
      <c r="G39" s="464"/>
      <c r="H39" s="464"/>
      <c r="I39" s="464"/>
      <c r="J39" s="464"/>
      <c r="K39" s="464"/>
      <c r="L39" s="464"/>
      <c r="M39" s="464"/>
      <c r="N39" s="464"/>
      <c r="O39" s="464"/>
      <c r="P39" s="464"/>
      <c r="Q39" s="193"/>
      <c r="R39" s="219"/>
      <c r="S39" s="7"/>
      <c r="T39" s="8"/>
      <c r="U39" s="101" t="s">
        <v>127</v>
      </c>
      <c r="V39" s="90"/>
      <c r="W39" s="91">
        <v>-60</v>
      </c>
      <c r="X39" s="92" t="s">
        <v>24</v>
      </c>
      <c r="AA39" s="10"/>
      <c r="AB39" s="202"/>
      <c r="AC39" s="200"/>
      <c r="AD39" s="222"/>
      <c r="AE39" s="202"/>
      <c r="AF39" s="202"/>
    </row>
    <row r="40" spans="1:32" s="1" customFormat="1" ht="15" customHeight="1" x14ac:dyDescent="0.25">
      <c r="A40" s="57" t="s">
        <v>29</v>
      </c>
      <c r="B40" s="16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8"/>
      <c r="Q40" s="68"/>
      <c r="R40" s="221"/>
      <c r="S40" s="114"/>
      <c r="T40" s="19"/>
      <c r="U40" s="19"/>
      <c r="V40" s="19"/>
      <c r="W40" s="19"/>
      <c r="X40" s="80"/>
      <c r="AA40" s="10"/>
      <c r="AB40" s="200"/>
      <c r="AC40" s="200"/>
      <c r="AD40" s="222"/>
      <c r="AE40" s="200"/>
      <c r="AF40" s="200"/>
    </row>
    <row r="41" spans="1:32" s="1" customFormat="1" ht="15" customHeight="1" x14ac:dyDescent="0.25">
      <c r="A41" s="59" t="s">
        <v>33</v>
      </c>
      <c r="B41" s="15" t="s">
        <v>142</v>
      </c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70" t="s">
        <v>8</v>
      </c>
      <c r="R41" s="172">
        <f>AD41*(100-Главная!$J$3)/100</f>
        <v>2174.1310264809895</v>
      </c>
      <c r="S41" s="114"/>
      <c r="T41" s="19"/>
      <c r="U41" s="19"/>
      <c r="V41" s="19"/>
      <c r="W41" s="19"/>
      <c r="X41" s="80"/>
      <c r="AA41" s="10"/>
      <c r="AB41" s="200"/>
      <c r="AC41" s="200"/>
      <c r="AD41" s="222">
        <f>VLOOKUP(A:A,Data!A:C,3,FALSE)</f>
        <v>2415.7011405344329</v>
      </c>
      <c r="AE41" s="200"/>
      <c r="AF41" s="200"/>
    </row>
    <row r="42" spans="1:32" s="1" customFormat="1" ht="17.25" customHeight="1" x14ac:dyDescent="0.25">
      <c r="A42" s="167" t="s">
        <v>378</v>
      </c>
      <c r="B42" s="168" t="s">
        <v>379</v>
      </c>
      <c r="C42" s="169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70" t="s">
        <v>8</v>
      </c>
      <c r="R42" s="172">
        <f>AD42*(100-Главная!$J$3)/100</f>
        <v>1477.0474911014476</v>
      </c>
      <c r="S42" s="114"/>
      <c r="T42" s="19"/>
      <c r="U42" s="19"/>
      <c r="V42" s="19"/>
      <c r="W42" s="19"/>
      <c r="X42" s="80"/>
      <c r="AA42" s="10"/>
      <c r="AB42" s="200"/>
      <c r="AC42" s="200"/>
      <c r="AD42" s="222">
        <f>VLOOKUP(A:A,Data!A:C,3,FALSE)</f>
        <v>1641.1638790016086</v>
      </c>
      <c r="AE42" s="200"/>
      <c r="AF42" s="200"/>
    </row>
    <row r="43" spans="1:32" s="1" customFormat="1" ht="15" hidden="1" customHeight="1" x14ac:dyDescent="0.25">
      <c r="A43" s="59" t="s">
        <v>155</v>
      </c>
      <c r="B43" s="15" t="s">
        <v>156</v>
      </c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70" t="s">
        <v>8</v>
      </c>
      <c r="R43" s="172">
        <f>AD43*(100-Главная!$J$3)/100</f>
        <v>1472.6074685831068</v>
      </c>
      <c r="S43" s="114"/>
      <c r="T43" s="19"/>
      <c r="U43" s="19"/>
      <c r="V43" s="19"/>
      <c r="W43" s="19"/>
      <c r="X43" s="80"/>
      <c r="AA43" s="10"/>
      <c r="AB43" s="200"/>
      <c r="AC43" s="200"/>
      <c r="AD43" s="222">
        <f>VLOOKUP(A:A,Data!A:C,3,FALSE)</f>
        <v>1636.2305206478964</v>
      </c>
      <c r="AE43" s="200"/>
      <c r="AF43" s="200"/>
    </row>
    <row r="44" spans="1:32" s="1" customFormat="1" ht="15" hidden="1" customHeight="1" x14ac:dyDescent="0.25">
      <c r="A44" s="58" t="s">
        <v>178</v>
      </c>
      <c r="B44" s="20" t="s">
        <v>179</v>
      </c>
      <c r="C44" s="21"/>
      <c r="D44" s="21"/>
      <c r="E44" s="21"/>
      <c r="F44" s="21"/>
      <c r="G44" s="21"/>
      <c r="H44" s="21"/>
      <c r="I44" s="21"/>
      <c r="J44" s="22"/>
      <c r="K44" s="22"/>
      <c r="L44" s="22"/>
      <c r="M44" s="22"/>
      <c r="N44" s="22"/>
      <c r="O44" s="22"/>
      <c r="P44" s="23"/>
      <c r="Q44" s="69" t="s">
        <v>8</v>
      </c>
      <c r="R44" s="172">
        <f>AD44*(100-Главная!$J$3)/100</f>
        <v>973.84493902279837</v>
      </c>
      <c r="S44" s="114"/>
      <c r="T44" s="19"/>
      <c r="U44" s="19"/>
      <c r="V44" s="19"/>
      <c r="W44" s="19"/>
      <c r="X44" s="80"/>
      <c r="AA44" s="10"/>
      <c r="AB44" s="200"/>
      <c r="AC44" s="200"/>
      <c r="AD44" s="222">
        <f>VLOOKUP(A:A,Data!A:C,3,FALSE)</f>
        <v>1082.0499322475537</v>
      </c>
      <c r="AE44" s="200"/>
      <c r="AF44" s="200"/>
    </row>
    <row r="45" spans="1:32" s="1" customFormat="1" ht="15" customHeight="1" x14ac:dyDescent="0.25">
      <c r="A45" s="58" t="s">
        <v>34</v>
      </c>
      <c r="B45" s="20" t="s">
        <v>66</v>
      </c>
      <c r="C45" s="21"/>
      <c r="D45" s="21"/>
      <c r="E45" s="21"/>
      <c r="F45" s="21"/>
      <c r="G45" s="21"/>
      <c r="H45" s="21"/>
      <c r="I45" s="21"/>
      <c r="J45" s="22"/>
      <c r="K45" s="22"/>
      <c r="L45" s="22"/>
      <c r="M45" s="22"/>
      <c r="N45" s="22"/>
      <c r="O45" s="22"/>
      <c r="P45" s="23"/>
      <c r="Q45" s="69" t="s">
        <v>8</v>
      </c>
      <c r="R45" s="172">
        <f>AD45*(100-Главная!$J$3)/100</f>
        <v>1477.0474911014476</v>
      </c>
      <c r="S45" s="114"/>
      <c r="T45" s="19"/>
      <c r="U45" s="19"/>
      <c r="V45" s="19"/>
      <c r="W45" s="19"/>
      <c r="X45" s="80"/>
      <c r="AA45" s="10"/>
      <c r="AB45" s="200"/>
      <c r="AC45" s="200"/>
      <c r="AD45" s="222">
        <f>VLOOKUP(A:A,Data!A:C,3,FALSE)</f>
        <v>1641.1638790016086</v>
      </c>
      <c r="AE45" s="200"/>
      <c r="AF45" s="200"/>
    </row>
    <row r="46" spans="1:32" s="1" customFormat="1" ht="15" customHeight="1" x14ac:dyDescent="0.25">
      <c r="A46" s="55" t="s">
        <v>412</v>
      </c>
      <c r="B46" s="15" t="s">
        <v>244</v>
      </c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3"/>
      <c r="Q46" s="30" t="s">
        <v>38</v>
      </c>
      <c r="R46" s="172">
        <f>AD46*(100-Главная!$J$3)/100</f>
        <v>57373.970982002727</v>
      </c>
      <c r="S46" s="114"/>
      <c r="T46" s="19"/>
      <c r="U46" s="19"/>
      <c r="V46" s="19"/>
      <c r="W46" s="19"/>
      <c r="X46" s="80"/>
      <c r="AA46" s="10"/>
      <c r="AB46" s="200"/>
      <c r="AC46" s="200"/>
      <c r="AD46" s="222">
        <f>VLOOKUP(A:A,Data!A:C,3,FALSE)</f>
        <v>63748.856646669701</v>
      </c>
      <c r="AE46" s="200"/>
      <c r="AF46" s="200"/>
    </row>
    <row r="47" spans="1:32" s="1" customFormat="1" ht="15" customHeight="1" x14ac:dyDescent="0.25">
      <c r="A47" s="55" t="s">
        <v>413</v>
      </c>
      <c r="B47" s="15" t="s">
        <v>172</v>
      </c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3"/>
      <c r="Q47" s="30" t="s">
        <v>38</v>
      </c>
      <c r="R47" s="172">
        <f>AD47*(100-Главная!$J$3)/100</f>
        <v>105921.17719754351</v>
      </c>
      <c r="S47" s="114"/>
      <c r="T47" s="19"/>
      <c r="U47" s="19"/>
      <c r="V47" s="19"/>
      <c r="W47" s="19"/>
      <c r="X47" s="80"/>
      <c r="AA47" s="10"/>
      <c r="AB47" s="200"/>
      <c r="AC47" s="200"/>
      <c r="AD47" s="222">
        <f>VLOOKUP(A:A,Data!A:C,3,FALSE)</f>
        <v>117690.19688615945</v>
      </c>
      <c r="AE47" s="200"/>
      <c r="AF47" s="200"/>
    </row>
    <row r="48" spans="1:32" s="1" customFormat="1" ht="15" customHeight="1" x14ac:dyDescent="0.25">
      <c r="A48" s="55" t="s">
        <v>25</v>
      </c>
      <c r="B48" s="15" t="s">
        <v>26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3"/>
      <c r="Q48" s="30" t="s">
        <v>85</v>
      </c>
      <c r="R48" s="172">
        <f>AD48*(100-Главная!$J$3)/100</f>
        <v>2163.7709739381935</v>
      </c>
      <c r="S48" s="114"/>
      <c r="T48" s="19"/>
      <c r="U48" s="19"/>
      <c r="V48" s="19"/>
      <c r="W48" s="19"/>
      <c r="X48" s="80"/>
      <c r="AA48" s="10"/>
      <c r="AB48" s="200"/>
      <c r="AC48" s="200"/>
      <c r="AD48" s="222">
        <f>VLOOKUP(A:A,Data!A:C,3,FALSE)</f>
        <v>2404.1899710424373</v>
      </c>
      <c r="AE48" s="200"/>
      <c r="AF48" s="200"/>
    </row>
    <row r="49" spans="1:32" s="1" customFormat="1" ht="15" customHeight="1" x14ac:dyDescent="0.25">
      <c r="A49" s="55" t="s">
        <v>27</v>
      </c>
      <c r="B49" s="15" t="s">
        <v>170</v>
      </c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3"/>
      <c r="Q49" s="30" t="s">
        <v>8</v>
      </c>
      <c r="R49" s="172">
        <f>AD49*(100-Главная!$J$3)/100</f>
        <v>2604.8132107600686</v>
      </c>
      <c r="S49" s="114"/>
      <c r="T49" s="26"/>
      <c r="U49" s="81"/>
      <c r="V49" s="26"/>
      <c r="W49" s="26"/>
      <c r="X49" s="82"/>
      <c r="AA49" s="10"/>
      <c r="AB49" s="200"/>
      <c r="AC49" s="200"/>
      <c r="AD49" s="222">
        <f>VLOOKUP(A:A,Data!A:C,3,FALSE)</f>
        <v>2894.2369008445207</v>
      </c>
      <c r="AE49" s="200"/>
      <c r="AF49" s="200"/>
    </row>
    <row r="50" spans="1:32" s="1" customFormat="1" ht="15" customHeight="1" x14ac:dyDescent="0.25">
      <c r="A50" s="55" t="s">
        <v>30</v>
      </c>
      <c r="B50" s="15" t="s">
        <v>96</v>
      </c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3"/>
      <c r="Q50" s="30" t="s">
        <v>38</v>
      </c>
      <c r="R50" s="172">
        <f>AD50*(100-Главная!$J$3)/100</f>
        <v>7121.707760761924</v>
      </c>
      <c r="S50" s="114"/>
      <c r="T50" s="26"/>
      <c r="U50" s="81"/>
      <c r="V50" s="26"/>
      <c r="W50" s="26"/>
      <c r="X50" s="82"/>
      <c r="AA50" s="10"/>
      <c r="AB50" s="200"/>
      <c r="AC50" s="200"/>
      <c r="AD50" s="222">
        <f>VLOOKUP(A:A,Data!A:C,3,FALSE)</f>
        <v>7913.0086230688039</v>
      </c>
      <c r="AE50" s="200"/>
      <c r="AF50" s="200"/>
    </row>
    <row r="51" spans="1:32" s="1" customFormat="1" ht="15" customHeight="1" x14ac:dyDescent="0.25">
      <c r="A51" s="55" t="s">
        <v>97</v>
      </c>
      <c r="B51" s="15" t="s">
        <v>98</v>
      </c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3"/>
      <c r="Q51" s="30" t="s">
        <v>38</v>
      </c>
      <c r="R51" s="172">
        <f>AD51*(100-Главная!$J$3)/100</f>
        <v>7121.707760761924</v>
      </c>
      <c r="S51" s="113"/>
      <c r="T51" s="19"/>
      <c r="U51" s="19"/>
      <c r="V51" s="19"/>
      <c r="W51" s="19"/>
      <c r="X51" s="80"/>
      <c r="AA51" s="10"/>
      <c r="AB51" s="200"/>
      <c r="AC51" s="200"/>
      <c r="AD51" s="222">
        <f>VLOOKUP(A:A,Data!A:C,3,FALSE)</f>
        <v>7913.0086230688039</v>
      </c>
      <c r="AE51" s="200"/>
      <c r="AF51" s="200"/>
    </row>
    <row r="52" spans="1:32" s="1" customFormat="1" ht="15" customHeight="1" x14ac:dyDescent="0.25">
      <c r="A52" s="55" t="s">
        <v>99</v>
      </c>
      <c r="B52" s="15" t="s">
        <v>100</v>
      </c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3"/>
      <c r="Q52" s="30" t="s">
        <v>38</v>
      </c>
      <c r="R52" s="172">
        <f>AD52*(100-Главная!$J$3)/100</f>
        <v>7121.707760761924</v>
      </c>
      <c r="S52" s="113"/>
      <c r="T52" s="19"/>
      <c r="U52" s="19"/>
      <c r="V52" s="19"/>
      <c r="W52" s="19"/>
      <c r="X52" s="80"/>
      <c r="AA52" s="10"/>
      <c r="AB52" s="200"/>
      <c r="AC52" s="200"/>
      <c r="AD52" s="222">
        <f>VLOOKUP(A:A,Data!A:C,3,FALSE)</f>
        <v>7913.0086230688039</v>
      </c>
      <c r="AE52" s="200"/>
      <c r="AF52" s="200"/>
    </row>
    <row r="53" spans="1:32" s="1" customFormat="1" ht="15" customHeight="1" x14ac:dyDescent="0.25">
      <c r="A53" s="55" t="s">
        <v>95</v>
      </c>
      <c r="B53" s="15" t="s">
        <v>94</v>
      </c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3"/>
      <c r="Q53" s="30" t="s">
        <v>38</v>
      </c>
      <c r="R53" s="172">
        <f>AD53*(100-Главная!$J$3)/100</f>
        <v>7121.707760761924</v>
      </c>
      <c r="S53" s="114"/>
      <c r="T53" s="72"/>
      <c r="U53" s="72"/>
      <c r="V53" s="72"/>
      <c r="W53" s="72"/>
      <c r="X53" s="83"/>
      <c r="AA53" s="10"/>
      <c r="AB53" s="200"/>
      <c r="AC53" s="200"/>
      <c r="AD53" s="222">
        <f>VLOOKUP(A:A,Data!A:C,3,FALSE)</f>
        <v>7913.0086230688039</v>
      </c>
      <c r="AE53" s="200"/>
      <c r="AF53" s="200"/>
    </row>
    <row r="54" spans="1:32" s="1" customFormat="1" ht="15" customHeight="1" x14ac:dyDescent="0.25">
      <c r="A54" s="55" t="s">
        <v>31</v>
      </c>
      <c r="B54" s="15" t="s">
        <v>32</v>
      </c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3"/>
      <c r="Q54" s="30" t="s">
        <v>38</v>
      </c>
      <c r="R54" s="172">
        <f>AD54*(100-Главная!$J$3)/100</f>
        <v>4891.4248077056973</v>
      </c>
      <c r="S54" s="114"/>
      <c r="T54" s="72"/>
      <c r="U54" s="72"/>
      <c r="V54" s="72"/>
      <c r="W54" s="72"/>
      <c r="X54" s="83"/>
      <c r="AA54" s="10"/>
      <c r="AB54" s="200"/>
      <c r="AC54" s="200"/>
      <c r="AD54" s="222">
        <f>VLOOKUP(A:A,Data!A:C,3,FALSE)</f>
        <v>5434.9164530063299</v>
      </c>
      <c r="AE54" s="200"/>
      <c r="AF54" s="200"/>
    </row>
    <row r="55" spans="1:32" s="24" customFormat="1" ht="15" customHeight="1" x14ac:dyDescent="0.25">
      <c r="A55" s="59" t="s">
        <v>61</v>
      </c>
      <c r="B55" s="15" t="s">
        <v>62</v>
      </c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30" t="s">
        <v>8</v>
      </c>
      <c r="R55" s="172">
        <f>AD55*(100-Главная!$J$3)/100</f>
        <v>6771.1006094628719</v>
      </c>
      <c r="S55" s="116"/>
      <c r="T55" s="72"/>
      <c r="U55" s="72"/>
      <c r="V55" s="72"/>
      <c r="W55" s="72"/>
      <c r="X55" s="83"/>
      <c r="AA55" s="10"/>
      <c r="AB55" s="122"/>
      <c r="AC55" s="200"/>
      <c r="AD55" s="222">
        <f>VLOOKUP(A:A,Data!A:C,3,FALSE)</f>
        <v>7523.4451216254138</v>
      </c>
      <c r="AE55" s="122"/>
      <c r="AF55" s="122"/>
    </row>
    <row r="56" spans="1:32" s="24" customFormat="1" ht="15" customHeight="1" x14ac:dyDescent="0.25">
      <c r="A56" s="62" t="s">
        <v>69</v>
      </c>
      <c r="B56" s="454" t="s">
        <v>86</v>
      </c>
      <c r="C56" s="449"/>
      <c r="D56" s="449"/>
      <c r="E56" s="449"/>
      <c r="F56" s="449"/>
      <c r="G56" s="449"/>
      <c r="H56" s="449"/>
      <c r="I56" s="449"/>
      <c r="J56" s="449"/>
      <c r="K56" s="449"/>
      <c r="L56" s="449"/>
      <c r="M56" s="449"/>
      <c r="N56" s="449"/>
      <c r="O56" s="449"/>
      <c r="P56" s="450"/>
      <c r="Q56" s="71" t="s">
        <v>8</v>
      </c>
      <c r="R56" s="172">
        <f>AD56*(100-Главная!$J$3)/100</f>
        <v>1061.1653818835052</v>
      </c>
      <c r="S56" s="116"/>
      <c r="T56" s="72"/>
      <c r="U56" s="72"/>
      <c r="V56" s="72"/>
      <c r="W56" s="72"/>
      <c r="X56" s="83"/>
      <c r="AA56" s="10"/>
      <c r="AB56" s="122"/>
      <c r="AC56" s="200"/>
      <c r="AD56" s="222">
        <f>VLOOKUP(A:A,Data!A:C,3,FALSE)</f>
        <v>1179.0726465372279</v>
      </c>
      <c r="AE56" s="122"/>
      <c r="AF56" s="122"/>
    </row>
    <row r="57" spans="1:32" s="1" customFormat="1" ht="15" customHeight="1" x14ac:dyDescent="0.25">
      <c r="A57" s="62" t="s">
        <v>87</v>
      </c>
      <c r="B57" s="454" t="s">
        <v>90</v>
      </c>
      <c r="C57" s="449"/>
      <c r="D57" s="449"/>
      <c r="E57" s="449"/>
      <c r="F57" s="449"/>
      <c r="G57" s="449"/>
      <c r="H57" s="449"/>
      <c r="I57" s="449"/>
      <c r="J57" s="449"/>
      <c r="K57" s="449"/>
      <c r="L57" s="449"/>
      <c r="M57" s="449"/>
      <c r="N57" s="449"/>
      <c r="O57" s="449"/>
      <c r="P57" s="450"/>
      <c r="Q57" s="71" t="s">
        <v>8</v>
      </c>
      <c r="R57" s="172">
        <f>AD57*(100-Главная!$J$3)/100</f>
        <v>1389.7270482407414</v>
      </c>
      <c r="S57" s="116"/>
      <c r="T57" s="72"/>
      <c r="U57" s="72"/>
      <c r="V57" s="72"/>
      <c r="W57" s="72"/>
      <c r="X57" s="83"/>
      <c r="AA57" s="10"/>
      <c r="AB57" s="200"/>
      <c r="AC57" s="200"/>
      <c r="AD57" s="222">
        <f>VLOOKUP(A:A,Data!A:C,3,FALSE)</f>
        <v>1544.1411647119348</v>
      </c>
      <c r="AE57" s="200"/>
      <c r="AF57" s="200"/>
    </row>
    <row r="58" spans="1:32" s="1" customFormat="1" ht="15" customHeight="1" x14ac:dyDescent="0.25">
      <c r="A58" s="62" t="s">
        <v>420</v>
      </c>
      <c r="B58" s="454" t="s">
        <v>421</v>
      </c>
      <c r="C58" s="449"/>
      <c r="D58" s="449"/>
      <c r="E58" s="449"/>
      <c r="F58" s="449"/>
      <c r="G58" s="449"/>
      <c r="H58" s="449"/>
      <c r="I58" s="449"/>
      <c r="J58" s="449"/>
      <c r="K58" s="449"/>
      <c r="L58" s="449"/>
      <c r="M58" s="449"/>
      <c r="N58" s="449"/>
      <c r="O58" s="449"/>
      <c r="P58" s="450"/>
      <c r="Q58" s="71" t="s">
        <v>8</v>
      </c>
      <c r="R58" s="172">
        <f>AD58*(100-Главная!$J$3)/100</f>
        <v>8750.7620392500012</v>
      </c>
      <c r="S58" s="116"/>
      <c r="T58" s="72"/>
      <c r="U58" s="72"/>
      <c r="V58" s="72"/>
      <c r="W58" s="72"/>
      <c r="X58" s="83"/>
      <c r="AA58" s="10"/>
      <c r="AB58" s="200"/>
      <c r="AC58" s="200"/>
      <c r="AD58" s="222">
        <f>VLOOKUP(A:A,Data!A:C,3,FALSE)</f>
        <v>9723.0689325000003</v>
      </c>
      <c r="AE58" s="200"/>
      <c r="AF58" s="200"/>
    </row>
    <row r="59" spans="1:32" s="1" customFormat="1" ht="15" customHeight="1" x14ac:dyDescent="0.25">
      <c r="A59" s="62" t="s">
        <v>157</v>
      </c>
      <c r="B59" s="454" t="s">
        <v>160</v>
      </c>
      <c r="C59" s="449"/>
      <c r="D59" s="449"/>
      <c r="E59" s="449"/>
      <c r="F59" s="449"/>
      <c r="G59" s="449"/>
      <c r="H59" s="449"/>
      <c r="I59" s="449"/>
      <c r="J59" s="449"/>
      <c r="K59" s="449"/>
      <c r="L59" s="449"/>
      <c r="M59" s="449"/>
      <c r="N59" s="449"/>
      <c r="O59" s="449"/>
      <c r="P59" s="450"/>
      <c r="Q59" s="71" t="s">
        <v>8</v>
      </c>
      <c r="R59" s="172">
        <f>AD59*(100-Главная!$J$3)/100</f>
        <v>30347.3383777872</v>
      </c>
      <c r="S59" s="116"/>
      <c r="T59" s="72"/>
      <c r="U59" s="72"/>
      <c r="V59" s="72"/>
      <c r="W59" s="72"/>
      <c r="X59" s="83"/>
      <c r="AA59" s="10"/>
      <c r="AB59" s="200"/>
      <c r="AC59" s="200"/>
      <c r="AD59" s="222">
        <f>VLOOKUP(A:A,Data!A:C,3,FALSE)</f>
        <v>33719.264864208002</v>
      </c>
      <c r="AE59" s="200"/>
      <c r="AF59" s="200"/>
    </row>
    <row r="60" spans="1:32" s="1" customFormat="1" ht="15" customHeight="1" x14ac:dyDescent="0.25">
      <c r="A60" s="62" t="s">
        <v>245</v>
      </c>
      <c r="B60" s="449" t="s">
        <v>246</v>
      </c>
      <c r="C60" s="449"/>
      <c r="D60" s="449"/>
      <c r="E60" s="449"/>
      <c r="F60" s="449"/>
      <c r="G60" s="449"/>
      <c r="H60" s="449"/>
      <c r="I60" s="449"/>
      <c r="J60" s="449"/>
      <c r="K60" s="449"/>
      <c r="L60" s="449"/>
      <c r="M60" s="449"/>
      <c r="N60" s="449"/>
      <c r="O60" s="449"/>
      <c r="P60" s="450"/>
      <c r="Q60" s="71" t="s">
        <v>8</v>
      </c>
      <c r="R60" s="172">
        <f>AD60*(100-Главная!$J$3)/100</f>
        <v>21431.37082882084</v>
      </c>
      <c r="S60" s="116"/>
      <c r="T60" s="72"/>
      <c r="U60" s="72"/>
      <c r="V60" s="72"/>
      <c r="W60" s="72"/>
      <c r="X60" s="83"/>
      <c r="AA60" s="10"/>
      <c r="AB60" s="200"/>
      <c r="AC60" s="200"/>
      <c r="AD60" s="222">
        <f>VLOOKUP(A:A,Data!A:C,3,FALSE)</f>
        <v>23812.634254245375</v>
      </c>
      <c r="AE60" s="200"/>
      <c r="AF60" s="200"/>
    </row>
    <row r="61" spans="1:32" s="1" customFormat="1" ht="15" customHeight="1" x14ac:dyDescent="0.25">
      <c r="A61" s="62" t="s">
        <v>159</v>
      </c>
      <c r="B61" s="449" t="s">
        <v>158</v>
      </c>
      <c r="C61" s="449"/>
      <c r="D61" s="449"/>
      <c r="E61" s="449"/>
      <c r="F61" s="449"/>
      <c r="G61" s="449"/>
      <c r="H61" s="449"/>
      <c r="I61" s="449"/>
      <c r="J61" s="449"/>
      <c r="K61" s="449"/>
      <c r="L61" s="449"/>
      <c r="M61" s="449"/>
      <c r="N61" s="449"/>
      <c r="O61" s="449"/>
      <c r="P61" s="450"/>
      <c r="Q61" s="71" t="s">
        <v>8</v>
      </c>
      <c r="R61" s="172">
        <f>AD61*(100-Главная!$J$3)/100</f>
        <v>1340.6281584505427</v>
      </c>
      <c r="S61" s="456"/>
      <c r="T61" s="457"/>
      <c r="U61" s="457"/>
      <c r="V61" s="457"/>
      <c r="W61" s="457"/>
      <c r="X61" s="458"/>
      <c r="AA61" s="10"/>
      <c r="AB61" s="200"/>
      <c r="AC61" s="200"/>
      <c r="AD61" s="222">
        <f>VLOOKUP(A:A,Data!A:C,3,FALSE)</f>
        <v>1489.5868427228254</v>
      </c>
      <c r="AE61" s="200"/>
      <c r="AF61" s="200"/>
    </row>
    <row r="62" spans="1:32" ht="15" x14ac:dyDescent="0.25">
      <c r="A62" s="273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2"/>
      <c r="Q62" s="53"/>
      <c r="R62" s="115"/>
      <c r="S62" s="459"/>
      <c r="T62" s="460"/>
      <c r="U62" s="460"/>
      <c r="V62" s="460"/>
      <c r="W62" s="460"/>
      <c r="X62" s="461"/>
      <c r="AA62" s="10"/>
    </row>
  </sheetData>
  <mergeCells count="44">
    <mergeCell ref="Q5:R5"/>
    <mergeCell ref="B57:P57"/>
    <mergeCell ref="B6:P6"/>
    <mergeCell ref="B25:P25"/>
    <mergeCell ref="B10:P10"/>
    <mergeCell ref="B34:P34"/>
    <mergeCell ref="B35:P35"/>
    <mergeCell ref="Q23:Q24"/>
    <mergeCell ref="R23:R24"/>
    <mergeCell ref="Q16:Q17"/>
    <mergeCell ref="B11:P11"/>
    <mergeCell ref="B29:P29"/>
    <mergeCell ref="B30:P30"/>
    <mergeCell ref="B15:P15"/>
    <mergeCell ref="B28:P28"/>
    <mergeCell ref="B23:P24"/>
    <mergeCell ref="S61:X62"/>
    <mergeCell ref="S6:T6"/>
    <mergeCell ref="B38:P38"/>
    <mergeCell ref="B9:P9"/>
    <mergeCell ref="S31:T31"/>
    <mergeCell ref="U6:X6"/>
    <mergeCell ref="B32:P32"/>
    <mergeCell ref="B26:P26"/>
    <mergeCell ref="R16:R17"/>
    <mergeCell ref="B7:P7"/>
    <mergeCell ref="B18:P18"/>
    <mergeCell ref="B59:P59"/>
    <mergeCell ref="B61:P61"/>
    <mergeCell ref="B12:P12"/>
    <mergeCell ref="B39:P39"/>
    <mergeCell ref="B14:P14"/>
    <mergeCell ref="B60:P60"/>
    <mergeCell ref="A16:A17"/>
    <mergeCell ref="B16:P17"/>
    <mergeCell ref="A23:A24"/>
    <mergeCell ref="B21:P21"/>
    <mergeCell ref="B22:P22"/>
    <mergeCell ref="B56:P56"/>
    <mergeCell ref="B31:P31"/>
    <mergeCell ref="B19:P19"/>
    <mergeCell ref="B36:P36"/>
    <mergeCell ref="B37:P37"/>
    <mergeCell ref="B58:P58"/>
  </mergeCells>
  <pageMargins left="0.39370078740157483" right="0.39370078740157483" top="0.39370078740157483" bottom="0.39370078740157483" header="0" footer="0"/>
  <pageSetup paperSize="9" scale="66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5"/>
  <sheetViews>
    <sheetView showGridLines="0" zoomScaleSheetLayoutView="75" workbookViewId="0">
      <selection activeCell="J39" sqref="J39"/>
    </sheetView>
  </sheetViews>
  <sheetFormatPr defaultColWidth="9.140625" defaultRowHeight="14.25" x14ac:dyDescent="0.2"/>
  <cols>
    <col min="1" max="1" width="17.42578125" style="9" bestFit="1" customWidth="1"/>
    <col min="2" max="15" width="3.7109375" style="9" customWidth="1"/>
    <col min="16" max="16" width="16.28515625" style="9" customWidth="1"/>
    <col min="17" max="17" width="7.5703125" style="9" customWidth="1"/>
    <col min="18" max="18" width="19.5703125" style="9" customWidth="1"/>
    <col min="19" max="19" width="6.28515625" style="9" bestFit="1" customWidth="1"/>
    <col min="20" max="20" width="20.7109375" style="9" customWidth="1"/>
    <col min="21" max="21" width="28.28515625" style="24" customWidth="1"/>
    <col min="22" max="22" width="9" style="24" customWidth="1"/>
    <col min="23" max="23" width="7.42578125" style="24" customWidth="1"/>
    <col min="24" max="26" width="3.7109375" style="9" customWidth="1"/>
    <col min="27" max="27" width="11" style="9" customWidth="1"/>
    <col min="28" max="28" width="13.28515625" style="209" hidden="1" customWidth="1"/>
    <col min="29" max="29" width="12.28515625" style="215" hidden="1" customWidth="1"/>
    <col min="30" max="30" width="8.85546875" style="209" hidden="1" customWidth="1"/>
    <col min="31" max="31" width="3.7109375" style="209" hidden="1" customWidth="1"/>
    <col min="32" max="32" width="3.7109375" style="9" customWidth="1"/>
    <col min="33" max="33" width="14.140625" style="9" customWidth="1"/>
    <col min="34" max="36" width="3.7109375" style="9" customWidth="1"/>
    <col min="37" max="37" width="6.42578125" style="9" bestFit="1" customWidth="1"/>
    <col min="38" max="38" width="4.28515625" style="9" customWidth="1"/>
    <col min="39" max="39" width="6.28515625" style="9" bestFit="1" customWidth="1"/>
    <col min="40" max="40" width="3.7109375" style="9" customWidth="1"/>
    <col min="41" max="16384" width="9.140625" style="9"/>
  </cols>
  <sheetData>
    <row r="1" spans="1:31" x14ac:dyDescent="0.2">
      <c r="A1" s="306"/>
      <c r="B1" s="307"/>
      <c r="C1" s="307"/>
      <c r="D1" s="307"/>
      <c r="E1" s="307"/>
      <c r="F1" s="307"/>
      <c r="G1" s="307"/>
      <c r="H1" s="307"/>
      <c r="I1" s="307"/>
      <c r="J1" s="307"/>
      <c r="K1" s="308"/>
      <c r="L1" s="307"/>
      <c r="M1" s="307"/>
      <c r="N1" s="307"/>
      <c r="O1" s="307"/>
      <c r="P1" s="307"/>
      <c r="Q1" s="307"/>
      <c r="R1" s="309"/>
      <c r="S1" s="307"/>
      <c r="T1" s="307"/>
      <c r="U1" s="310"/>
      <c r="V1" s="310"/>
      <c r="W1" s="311"/>
    </row>
    <row r="2" spans="1:31" x14ac:dyDescent="0.2">
      <c r="A2" s="312"/>
      <c r="B2" s="72"/>
      <c r="C2" s="72"/>
      <c r="D2" s="72"/>
      <c r="E2" s="72"/>
      <c r="F2" s="72"/>
      <c r="G2" s="72"/>
      <c r="H2" s="72"/>
      <c r="I2" s="72"/>
      <c r="J2" s="72"/>
      <c r="K2" s="313"/>
      <c r="L2" s="72"/>
      <c r="M2" s="72"/>
      <c r="N2" s="72"/>
      <c r="O2" s="72"/>
      <c r="P2" s="72"/>
      <c r="Q2" s="72"/>
      <c r="R2" s="8"/>
      <c r="S2" s="72"/>
      <c r="T2" s="72"/>
      <c r="U2" s="314"/>
      <c r="V2" s="314"/>
      <c r="W2" s="315"/>
    </row>
    <row r="3" spans="1:31" x14ac:dyDescent="0.2">
      <c r="A3" s="312"/>
      <c r="B3" s="72"/>
      <c r="C3" s="72"/>
      <c r="D3" s="72"/>
      <c r="E3" s="72"/>
      <c r="F3" s="72"/>
      <c r="G3" s="72"/>
      <c r="H3" s="72"/>
      <c r="I3" s="72"/>
      <c r="J3" s="72"/>
      <c r="K3" s="313"/>
      <c r="L3" s="72"/>
      <c r="M3" s="72"/>
      <c r="N3" s="72"/>
      <c r="O3" s="72"/>
      <c r="P3" s="72"/>
      <c r="Q3" s="72"/>
      <c r="R3" s="8"/>
      <c r="S3" s="72"/>
      <c r="T3" s="72"/>
      <c r="U3" s="314"/>
      <c r="V3" s="314"/>
      <c r="W3" s="315"/>
    </row>
    <row r="4" spans="1:31" x14ac:dyDescent="0.2">
      <c r="A4" s="312"/>
      <c r="B4" s="72"/>
      <c r="C4" s="72"/>
      <c r="D4" s="72"/>
      <c r="E4" s="72"/>
      <c r="F4" s="72"/>
      <c r="G4" s="72"/>
      <c r="H4" s="72"/>
      <c r="I4" s="72"/>
      <c r="K4" s="313"/>
      <c r="L4" s="72"/>
      <c r="M4" s="72"/>
      <c r="N4" s="72"/>
      <c r="O4" s="72"/>
      <c r="P4" s="72"/>
      <c r="Q4" s="72"/>
      <c r="R4" s="8"/>
      <c r="S4" s="72"/>
      <c r="T4" s="72"/>
      <c r="U4" s="314"/>
      <c r="V4" s="314"/>
      <c r="W4" s="315"/>
    </row>
    <row r="5" spans="1:31" x14ac:dyDescent="0.2">
      <c r="A5" s="312"/>
      <c r="B5" s="72"/>
      <c r="C5" s="72"/>
      <c r="D5" s="72"/>
      <c r="E5" s="72"/>
      <c r="F5" s="72"/>
      <c r="G5" s="72"/>
      <c r="H5" s="72"/>
      <c r="I5" s="72"/>
      <c r="J5" s="72"/>
      <c r="K5" s="313"/>
      <c r="L5" s="72"/>
      <c r="M5" s="72"/>
      <c r="N5" s="72"/>
      <c r="O5" s="72"/>
      <c r="P5" s="72"/>
      <c r="Q5" s="472"/>
      <c r="R5" s="472"/>
      <c r="S5" s="316"/>
      <c r="T5" s="72"/>
      <c r="U5" s="314"/>
      <c r="V5" s="314"/>
      <c r="W5" s="315"/>
      <c r="X5" s="317"/>
      <c r="Y5" s="317"/>
    </row>
    <row r="6" spans="1:31" ht="6.75" customHeight="1" x14ac:dyDescent="0.2">
      <c r="A6" s="31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8"/>
      <c r="S6" s="72"/>
      <c r="T6" s="72"/>
      <c r="U6" s="314"/>
      <c r="V6" s="314"/>
      <c r="W6" s="315"/>
      <c r="X6" s="317"/>
      <c r="Y6" s="317"/>
    </row>
    <row r="7" spans="1:31" s="5" customFormat="1" ht="30.75" customHeight="1" x14ac:dyDescent="0.2">
      <c r="A7" s="35" t="s">
        <v>0</v>
      </c>
      <c r="B7" s="473" t="s">
        <v>76</v>
      </c>
      <c r="C7" s="474"/>
      <c r="D7" s="474"/>
      <c r="E7" s="474"/>
      <c r="F7" s="474"/>
      <c r="G7" s="474"/>
      <c r="H7" s="474"/>
      <c r="I7" s="474"/>
      <c r="J7" s="474"/>
      <c r="K7" s="474"/>
      <c r="L7" s="474"/>
      <c r="M7" s="474"/>
      <c r="N7" s="474"/>
      <c r="O7" s="474"/>
      <c r="P7" s="475"/>
      <c r="Q7" s="3"/>
      <c r="R7" s="4" t="s">
        <v>2</v>
      </c>
      <c r="S7" s="462"/>
      <c r="T7" s="463"/>
      <c r="U7" s="467" t="s">
        <v>3</v>
      </c>
      <c r="V7" s="468"/>
      <c r="W7" s="477"/>
      <c r="X7" s="2"/>
      <c r="Y7" s="2"/>
      <c r="AA7" s="205"/>
      <c r="AB7" s="230"/>
      <c r="AC7" s="129" t="s">
        <v>148</v>
      </c>
      <c r="AD7" s="230"/>
      <c r="AE7" s="230"/>
    </row>
    <row r="8" spans="1:31" ht="15" customHeight="1" x14ac:dyDescent="0.25">
      <c r="A8" s="105" t="s">
        <v>184</v>
      </c>
      <c r="B8" s="478" t="s">
        <v>174</v>
      </c>
      <c r="C8" s="479"/>
      <c r="D8" s="479"/>
      <c r="E8" s="479"/>
      <c r="F8" s="479"/>
      <c r="G8" s="479"/>
      <c r="H8" s="479"/>
      <c r="I8" s="479"/>
      <c r="J8" s="479"/>
      <c r="K8" s="479"/>
      <c r="L8" s="479"/>
      <c r="M8" s="479"/>
      <c r="N8" s="479"/>
      <c r="O8" s="479"/>
      <c r="P8" s="480"/>
      <c r="Q8" s="6" t="s">
        <v>4</v>
      </c>
      <c r="R8" s="210">
        <f>R10*2+R11</f>
        <v>57598.932122932019</v>
      </c>
      <c r="S8" s="61"/>
      <c r="T8" s="8"/>
      <c r="U8" s="47" t="s">
        <v>191</v>
      </c>
      <c r="V8" s="249" t="s">
        <v>192</v>
      </c>
      <c r="W8" s="49" t="s">
        <v>17</v>
      </c>
      <c r="Z8" s="10"/>
      <c r="AA8" s="10"/>
      <c r="AB8" s="231"/>
      <c r="AC8" s="129"/>
      <c r="AD8" s="231"/>
      <c r="AE8" s="231"/>
    </row>
    <row r="9" spans="1:31" ht="15" customHeight="1" x14ac:dyDescent="0.25">
      <c r="A9" s="54"/>
      <c r="B9" s="11" t="s">
        <v>5</v>
      </c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3"/>
      <c r="Q9" s="14"/>
      <c r="R9" s="211"/>
      <c r="S9" s="61"/>
      <c r="T9" s="8"/>
      <c r="U9" s="48" t="s">
        <v>188</v>
      </c>
      <c r="V9" s="48">
        <v>350</v>
      </c>
      <c r="W9" s="50" t="s">
        <v>109</v>
      </c>
      <c r="AA9" s="10"/>
      <c r="AB9" s="231"/>
      <c r="AC9" s="129"/>
    </row>
    <row r="10" spans="1:31" ht="15" customHeight="1" x14ac:dyDescent="0.25">
      <c r="A10" s="106" t="s">
        <v>175</v>
      </c>
      <c r="B10" s="107" t="s">
        <v>183</v>
      </c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9"/>
      <c r="Q10" s="30" t="s">
        <v>193</v>
      </c>
      <c r="R10" s="212">
        <f>AC10*(100-Главная!$J$3)/100</f>
        <v>24596.244744103173</v>
      </c>
      <c r="S10" s="61"/>
      <c r="T10" s="8"/>
      <c r="U10" s="48" t="s">
        <v>195</v>
      </c>
      <c r="V10" s="48">
        <v>3000</v>
      </c>
      <c r="W10" s="50" t="s">
        <v>109</v>
      </c>
      <c r="AA10" s="10"/>
      <c r="AB10" s="231"/>
      <c r="AC10" s="129">
        <f>VLOOKUP(A:A,Data!A:C,3,FALSE)</f>
        <v>27329.160826781303</v>
      </c>
    </row>
    <row r="11" spans="1:31" ht="15" customHeight="1" x14ac:dyDescent="0.25">
      <c r="A11" s="55" t="s">
        <v>176</v>
      </c>
      <c r="B11" s="12" t="s">
        <v>194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3"/>
      <c r="Q11" s="30" t="s">
        <v>8</v>
      </c>
      <c r="R11" s="212">
        <f>AC11*(100-Главная!$J$3)/100</f>
        <v>8406.4426347256758</v>
      </c>
      <c r="S11" s="61"/>
      <c r="T11" s="8"/>
      <c r="U11" s="48" t="s">
        <v>83</v>
      </c>
      <c r="V11" s="48">
        <v>300</v>
      </c>
      <c r="W11" s="50" t="s">
        <v>21</v>
      </c>
      <c r="AA11" s="10"/>
      <c r="AB11" s="231"/>
      <c r="AC11" s="129">
        <f>VLOOKUP(A:A,Data!A:C,3,FALSE)</f>
        <v>9340.4918163618622</v>
      </c>
    </row>
    <row r="12" spans="1:31" ht="15" customHeight="1" x14ac:dyDescent="0.25">
      <c r="A12" s="56"/>
      <c r="B12" s="27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3"/>
      <c r="Q12" s="30"/>
      <c r="R12" s="212"/>
      <c r="S12" s="61"/>
      <c r="T12" s="8"/>
      <c r="U12" s="63" t="s">
        <v>22</v>
      </c>
      <c r="V12" s="63">
        <v>20</v>
      </c>
      <c r="W12" s="64" t="s">
        <v>23</v>
      </c>
      <c r="AA12" s="10"/>
      <c r="AB12" s="231"/>
      <c r="AC12" s="129" t="e">
        <f>VLOOKUP(A:A,Data!A:C,3,FALSE)</f>
        <v>#N/A</v>
      </c>
    </row>
    <row r="13" spans="1:31" ht="15" customHeight="1" x14ac:dyDescent="0.25">
      <c r="A13" s="267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68"/>
      <c r="R13" s="269"/>
      <c r="S13" s="7"/>
      <c r="T13" s="8"/>
      <c r="U13" s="239" t="s">
        <v>189</v>
      </c>
      <c r="V13" s="111"/>
      <c r="W13" s="112"/>
      <c r="AA13" s="10"/>
      <c r="AB13" s="231"/>
      <c r="AC13" s="129" t="e">
        <f>VLOOKUP(A:A,Data!A:C,3,FALSE)</f>
        <v>#N/A</v>
      </c>
    </row>
    <row r="14" spans="1:31" ht="15" customHeight="1" x14ac:dyDescent="0.25">
      <c r="A14" s="264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265"/>
      <c r="R14" s="266"/>
      <c r="S14" s="7"/>
      <c r="T14" s="8"/>
      <c r="U14" s="26"/>
      <c r="V14" s="26"/>
      <c r="W14" s="79"/>
      <c r="AA14" s="10"/>
      <c r="AB14" s="231"/>
      <c r="AC14" s="129"/>
    </row>
    <row r="15" spans="1:31" ht="15" customHeight="1" x14ac:dyDescent="0.25">
      <c r="A15" s="264"/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265"/>
      <c r="R15" s="266"/>
      <c r="S15" s="7"/>
      <c r="T15" s="8"/>
      <c r="U15" s="26"/>
      <c r="V15" s="26"/>
      <c r="W15" s="79"/>
      <c r="AA15" s="10"/>
      <c r="AB15" s="231"/>
      <c r="AC15" s="129"/>
    </row>
    <row r="16" spans="1:31" ht="6" hidden="1" customHeight="1" x14ac:dyDescent="0.25">
      <c r="A16" s="243"/>
      <c r="B16" s="244"/>
      <c r="C16" s="244"/>
      <c r="D16" s="244"/>
      <c r="E16" s="244"/>
      <c r="F16" s="244"/>
      <c r="G16" s="244"/>
      <c r="H16" s="244"/>
      <c r="I16" s="244"/>
      <c r="J16" s="244"/>
      <c r="K16" s="244"/>
      <c r="L16" s="244"/>
      <c r="M16" s="244"/>
      <c r="N16" s="244"/>
      <c r="O16" s="244"/>
      <c r="P16" s="244"/>
      <c r="Q16" s="245"/>
      <c r="R16" s="246"/>
      <c r="S16" s="7"/>
      <c r="T16" s="8"/>
      <c r="U16" s="247"/>
      <c r="V16" s="247"/>
      <c r="W16" s="248"/>
      <c r="AA16" s="10"/>
      <c r="AB16" s="231"/>
      <c r="AC16" s="129"/>
    </row>
    <row r="17" spans="1:31" ht="15" hidden="1" customHeight="1" x14ac:dyDescent="0.25">
      <c r="A17" s="240" t="s">
        <v>185</v>
      </c>
      <c r="B17" s="481" t="s">
        <v>186</v>
      </c>
      <c r="C17" s="482"/>
      <c r="D17" s="482"/>
      <c r="E17" s="482"/>
      <c r="F17" s="482"/>
      <c r="G17" s="482"/>
      <c r="H17" s="482"/>
      <c r="I17" s="482"/>
      <c r="J17" s="482"/>
      <c r="K17" s="482"/>
      <c r="L17" s="482"/>
      <c r="M17" s="482"/>
      <c r="N17" s="482"/>
      <c r="O17" s="482"/>
      <c r="P17" s="483"/>
      <c r="Q17" s="241" t="s">
        <v>4</v>
      </c>
      <c r="R17" s="242">
        <f>R19*2+R20</f>
        <v>77395.512524708538</v>
      </c>
      <c r="S17" s="61"/>
      <c r="T17" s="8"/>
      <c r="U17" s="47" t="s">
        <v>191</v>
      </c>
      <c r="V17" s="249" t="s">
        <v>192</v>
      </c>
      <c r="W17" s="234" t="s">
        <v>17</v>
      </c>
      <c r="Z17" s="10"/>
      <c r="AA17" s="10"/>
      <c r="AB17" s="231"/>
      <c r="AC17" s="129"/>
      <c r="AD17" s="231"/>
      <c r="AE17" s="231"/>
    </row>
    <row r="18" spans="1:31" ht="15" hidden="1" customHeight="1" x14ac:dyDescent="0.25">
      <c r="A18" s="54"/>
      <c r="B18" s="11" t="s">
        <v>5</v>
      </c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3"/>
      <c r="Q18" s="30"/>
      <c r="R18" s="211"/>
      <c r="S18" s="61"/>
      <c r="T18" s="8"/>
      <c r="U18" s="48" t="s">
        <v>188</v>
      </c>
      <c r="V18" s="48">
        <v>540</v>
      </c>
      <c r="W18" s="50" t="s">
        <v>109</v>
      </c>
      <c r="AA18" s="10"/>
      <c r="AB18" s="231"/>
      <c r="AC18" s="129"/>
    </row>
    <row r="19" spans="1:31" ht="15" hidden="1" customHeight="1" x14ac:dyDescent="0.25">
      <c r="A19" s="106" t="s">
        <v>182</v>
      </c>
      <c r="B19" s="107" t="s">
        <v>187</v>
      </c>
      <c r="C19" s="108"/>
      <c r="D19" s="108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108"/>
      <c r="P19" s="109"/>
      <c r="Q19" s="30" t="s">
        <v>193</v>
      </c>
      <c r="R19" s="212">
        <f>AC19*(100-Главная!$J$3)/100</f>
        <v>34494.534944991428</v>
      </c>
      <c r="S19" s="61"/>
      <c r="T19" s="8"/>
      <c r="U19" s="48" t="s">
        <v>195</v>
      </c>
      <c r="V19" s="48">
        <v>5000</v>
      </c>
      <c r="W19" s="50" t="s">
        <v>109</v>
      </c>
      <c r="AA19" s="10"/>
      <c r="AB19" s="231"/>
      <c r="AC19" s="129">
        <f>VLOOKUP(A:A,Data!A:C,3,FALSE)</f>
        <v>38327.261049990477</v>
      </c>
    </row>
    <row r="20" spans="1:31" ht="15" hidden="1" customHeight="1" x14ac:dyDescent="0.25">
      <c r="A20" s="55" t="s">
        <v>176</v>
      </c>
      <c r="B20" s="12" t="s">
        <v>194</v>
      </c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3"/>
      <c r="Q20" s="30" t="s">
        <v>8</v>
      </c>
      <c r="R20" s="212">
        <f>AC20*(100-Главная!$J$3)/100</f>
        <v>8406.4426347256758</v>
      </c>
      <c r="S20" s="61"/>
      <c r="T20" s="8"/>
      <c r="U20" s="48" t="s">
        <v>83</v>
      </c>
      <c r="V20" s="48">
        <v>500</v>
      </c>
      <c r="W20" s="50" t="s">
        <v>21</v>
      </c>
      <c r="AA20" s="10"/>
      <c r="AB20" s="231"/>
      <c r="AC20" s="129">
        <f>VLOOKUP(A:A,Data!A:C,3,FALSE)</f>
        <v>9340.4918163618622</v>
      </c>
    </row>
    <row r="21" spans="1:31" ht="15" hidden="1" customHeight="1" x14ac:dyDescent="0.25">
      <c r="A21" s="56"/>
      <c r="B21" s="27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3"/>
      <c r="Q21" s="30"/>
      <c r="R21" s="212"/>
      <c r="S21" s="61"/>
      <c r="T21" s="8"/>
      <c r="U21" s="63" t="s">
        <v>22</v>
      </c>
      <c r="V21" s="63">
        <v>50</v>
      </c>
      <c r="W21" s="64" t="s">
        <v>23</v>
      </c>
      <c r="AA21" s="10"/>
      <c r="AB21" s="231"/>
      <c r="AC21" s="129" t="e">
        <f>VLOOKUP(A:A,Data!A:C,3,FALSE)</f>
        <v>#N/A</v>
      </c>
    </row>
    <row r="22" spans="1:31" ht="14.25" hidden="1" customHeight="1" x14ac:dyDescent="0.25">
      <c r="A22" s="55"/>
      <c r="B22" s="15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3"/>
      <c r="Q22" s="30"/>
      <c r="R22" s="212"/>
      <c r="S22" s="61"/>
      <c r="T22" s="118"/>
      <c r="U22" s="235" t="s">
        <v>190</v>
      </c>
      <c r="V22" s="236"/>
      <c r="W22" s="237"/>
      <c r="AA22" s="10"/>
      <c r="AB22" s="231"/>
      <c r="AC22" s="129" t="e">
        <f>VLOOKUP(A:A,Data!A:C,3,FALSE)</f>
        <v>#N/A</v>
      </c>
    </row>
    <row r="23" spans="1:31" s="1" customFormat="1" ht="15" customHeight="1" x14ac:dyDescent="0.25">
      <c r="A23" s="57" t="s">
        <v>29</v>
      </c>
      <c r="B23" s="16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8"/>
      <c r="Q23" s="68"/>
      <c r="R23" s="213"/>
      <c r="S23" s="119"/>
      <c r="T23" s="120"/>
      <c r="U23" s="111"/>
      <c r="V23" s="111"/>
      <c r="W23" s="112"/>
      <c r="AA23" s="10"/>
      <c r="AB23" s="231"/>
      <c r="AC23" s="129"/>
      <c r="AD23" s="207"/>
      <c r="AE23" s="207"/>
    </row>
    <row r="24" spans="1:31" s="1" customFormat="1" ht="15" hidden="1" customHeight="1" x14ac:dyDescent="0.25">
      <c r="A24" s="58" t="s">
        <v>178</v>
      </c>
      <c r="B24" s="20" t="s">
        <v>180</v>
      </c>
      <c r="C24" s="21"/>
      <c r="D24" s="21"/>
      <c r="E24" s="21"/>
      <c r="F24" s="21"/>
      <c r="G24" s="21"/>
      <c r="H24" s="21"/>
      <c r="I24" s="21"/>
      <c r="J24" s="22"/>
      <c r="K24" s="22"/>
      <c r="L24" s="22"/>
      <c r="M24" s="22"/>
      <c r="N24" s="22"/>
      <c r="O24" s="22"/>
      <c r="P24" s="23"/>
      <c r="Q24" s="69" t="s">
        <v>8</v>
      </c>
      <c r="R24" s="172">
        <f>AC24*(100-Главная!$J$3)/100</f>
        <v>973.84493902279837</v>
      </c>
      <c r="S24" s="114"/>
      <c r="T24" s="19"/>
      <c r="U24" s="26"/>
      <c r="V24" s="26"/>
      <c r="W24" s="79"/>
      <c r="AA24" s="10"/>
      <c r="AB24" s="231"/>
      <c r="AC24" s="129">
        <f>VLOOKUP(A:A,Data!A:C,3,FALSE)</f>
        <v>1082.0499322475537</v>
      </c>
      <c r="AD24" s="207"/>
      <c r="AE24" s="207"/>
    </row>
    <row r="25" spans="1:31" s="1" customFormat="1" ht="15" customHeight="1" x14ac:dyDescent="0.25">
      <c r="A25" s="58" t="s">
        <v>34</v>
      </c>
      <c r="B25" s="20" t="s">
        <v>60</v>
      </c>
      <c r="C25" s="21"/>
      <c r="D25" s="21"/>
      <c r="E25" s="21"/>
      <c r="F25" s="21"/>
      <c r="G25" s="21"/>
      <c r="H25" s="21"/>
      <c r="I25" s="21"/>
      <c r="J25" s="22"/>
      <c r="K25" s="22"/>
      <c r="L25" s="22"/>
      <c r="M25" s="22"/>
      <c r="N25" s="22"/>
      <c r="O25" s="22"/>
      <c r="P25" s="23"/>
      <c r="Q25" s="69" t="s">
        <v>8</v>
      </c>
      <c r="R25" s="172">
        <f>AC25*(100-Главная!$J$3)/100</f>
        <v>1477.0474911014476</v>
      </c>
      <c r="S25" s="114"/>
      <c r="T25" s="19"/>
      <c r="U25" s="26"/>
      <c r="V25" s="26"/>
      <c r="W25" s="79"/>
      <c r="AA25" s="10"/>
      <c r="AB25" s="231"/>
      <c r="AC25" s="129">
        <f>VLOOKUP(A:A,Data!A:C,3,FALSE)</f>
        <v>1641.1638790016086</v>
      </c>
      <c r="AD25" s="207"/>
      <c r="AE25" s="207"/>
    </row>
    <row r="26" spans="1:31" s="1" customFormat="1" ht="15" customHeight="1" x14ac:dyDescent="0.25">
      <c r="A26" s="167" t="s">
        <v>378</v>
      </c>
      <c r="B26" s="168" t="s">
        <v>379</v>
      </c>
      <c r="C26" s="169"/>
      <c r="D26" s="21"/>
      <c r="E26" s="21"/>
      <c r="F26" s="21"/>
      <c r="G26" s="21"/>
      <c r="H26" s="21"/>
      <c r="I26" s="21"/>
      <c r="J26" s="22"/>
      <c r="K26" s="22"/>
      <c r="L26" s="22"/>
      <c r="M26" s="22"/>
      <c r="N26" s="22"/>
      <c r="O26" s="22"/>
      <c r="P26" s="23"/>
      <c r="Q26" s="69" t="s">
        <v>8</v>
      </c>
      <c r="R26" s="172">
        <f>AC26*(100-Главная!$J$3)/100</f>
        <v>1477.0474911014476</v>
      </c>
      <c r="S26" s="114"/>
      <c r="T26" s="19"/>
      <c r="U26" s="26"/>
      <c r="V26" s="26"/>
      <c r="W26" s="79"/>
      <c r="AA26" s="10"/>
      <c r="AB26" s="231"/>
      <c r="AC26" s="129">
        <f>VLOOKUP(A:A,Data!A:C,3,FALSE)</f>
        <v>1641.1638790016086</v>
      </c>
      <c r="AD26" s="207"/>
      <c r="AE26" s="207"/>
    </row>
    <row r="27" spans="1:31" s="1" customFormat="1" ht="15" customHeight="1" x14ac:dyDescent="0.25">
      <c r="A27" s="55" t="s">
        <v>412</v>
      </c>
      <c r="B27" s="15" t="s">
        <v>244</v>
      </c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3"/>
      <c r="Q27" s="30" t="s">
        <v>38</v>
      </c>
      <c r="R27" s="172">
        <f>AC27*(100-Главная!$J$3)/100</f>
        <v>57373.970982002727</v>
      </c>
      <c r="S27" s="114"/>
      <c r="T27" s="19"/>
      <c r="U27" s="81"/>
      <c r="V27" s="26"/>
      <c r="W27" s="79"/>
      <c r="AA27" s="10"/>
      <c r="AB27" s="231"/>
      <c r="AC27" s="129">
        <f>VLOOKUP(A:A,Data!A:C,3,FALSE)</f>
        <v>63748.856646669701</v>
      </c>
      <c r="AD27" s="207"/>
      <c r="AE27" s="207"/>
    </row>
    <row r="28" spans="1:31" s="1" customFormat="1" ht="15" customHeight="1" x14ac:dyDescent="0.25">
      <c r="A28" s="55" t="s">
        <v>413</v>
      </c>
      <c r="B28" s="15" t="s">
        <v>172</v>
      </c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3"/>
      <c r="Q28" s="30" t="s">
        <v>38</v>
      </c>
      <c r="R28" s="172">
        <f>AC28*(100-Главная!$J$3)/100</f>
        <v>105921.17719754351</v>
      </c>
      <c r="S28" s="114"/>
      <c r="T28" s="19"/>
      <c r="U28" s="81"/>
      <c r="V28" s="26"/>
      <c r="W28" s="79"/>
      <c r="AA28" s="10"/>
      <c r="AB28" s="231"/>
      <c r="AC28" s="129">
        <f>VLOOKUP(A:A,Data!A:C,3,FALSE)</f>
        <v>117690.19688615945</v>
      </c>
      <c r="AD28" s="207"/>
      <c r="AE28" s="207"/>
    </row>
    <row r="29" spans="1:31" s="1" customFormat="1" ht="15" customHeight="1" x14ac:dyDescent="0.25">
      <c r="A29" s="55" t="s">
        <v>25</v>
      </c>
      <c r="B29" s="15" t="s">
        <v>26</v>
      </c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3"/>
      <c r="Q29" s="30" t="s">
        <v>85</v>
      </c>
      <c r="R29" s="172">
        <f>AC29*(100-Главная!$J$3)/100</f>
        <v>2163.7709739381935</v>
      </c>
      <c r="S29" s="114"/>
      <c r="T29" s="19"/>
      <c r="U29" s="81"/>
      <c r="V29" s="26"/>
      <c r="W29" s="79"/>
      <c r="AA29" s="10"/>
      <c r="AB29" s="231"/>
      <c r="AC29" s="129">
        <f>VLOOKUP(A:A,Data!A:C,3,FALSE)</f>
        <v>2404.1899710424373</v>
      </c>
      <c r="AD29" s="207"/>
      <c r="AE29" s="207"/>
    </row>
    <row r="30" spans="1:31" s="1" customFormat="1" ht="15" customHeight="1" x14ac:dyDescent="0.25">
      <c r="A30" s="55" t="s">
        <v>27</v>
      </c>
      <c r="B30" s="15" t="s">
        <v>170</v>
      </c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3"/>
      <c r="Q30" s="30" t="s">
        <v>8</v>
      </c>
      <c r="R30" s="172">
        <f>AC30*(100-Главная!$J$3)/100</f>
        <v>2604.8132107600686</v>
      </c>
      <c r="S30" s="114"/>
      <c r="T30" s="19"/>
      <c r="U30" s="81"/>
      <c r="V30" s="26"/>
      <c r="W30" s="79"/>
      <c r="AA30" s="10"/>
      <c r="AB30" s="231"/>
      <c r="AC30" s="129">
        <f>VLOOKUP(A:A,Data!A:C,3,FALSE)</f>
        <v>2894.2369008445207</v>
      </c>
      <c r="AD30" s="207"/>
      <c r="AE30" s="207"/>
    </row>
    <row r="31" spans="1:31" s="24" customFormat="1" ht="15" customHeight="1" x14ac:dyDescent="0.25">
      <c r="A31" s="62" t="s">
        <v>69</v>
      </c>
      <c r="B31" s="454" t="s">
        <v>86</v>
      </c>
      <c r="C31" s="449"/>
      <c r="D31" s="449"/>
      <c r="E31" s="449"/>
      <c r="F31" s="449"/>
      <c r="G31" s="449"/>
      <c r="H31" s="449"/>
      <c r="I31" s="449"/>
      <c r="J31" s="449"/>
      <c r="K31" s="449"/>
      <c r="L31" s="449"/>
      <c r="M31" s="449"/>
      <c r="N31" s="449"/>
      <c r="O31" s="449"/>
      <c r="P31" s="450"/>
      <c r="Q31" s="71" t="s">
        <v>8</v>
      </c>
      <c r="R31" s="172">
        <f>AC31*(100-Главная!$J$3)/100</f>
        <v>1061.1653818835052</v>
      </c>
      <c r="S31" s="113"/>
      <c r="T31" s="26"/>
      <c r="U31" s="81"/>
      <c r="V31" s="26"/>
      <c r="W31" s="79"/>
      <c r="X31" s="25"/>
      <c r="AA31" s="10"/>
      <c r="AB31" s="231"/>
      <c r="AC31" s="129">
        <f>VLOOKUP(A:A,Data!A:C,3,FALSE)</f>
        <v>1179.0726465372279</v>
      </c>
      <c r="AD31" s="232"/>
      <c r="AE31" s="232"/>
    </row>
    <row r="32" spans="1:31" s="24" customFormat="1" ht="15" customHeight="1" x14ac:dyDescent="0.25">
      <c r="A32" s="62" t="s">
        <v>87</v>
      </c>
      <c r="B32" s="454" t="s">
        <v>90</v>
      </c>
      <c r="C32" s="449"/>
      <c r="D32" s="449"/>
      <c r="E32" s="449"/>
      <c r="F32" s="449"/>
      <c r="G32" s="449"/>
      <c r="H32" s="449"/>
      <c r="I32" s="449"/>
      <c r="J32" s="449"/>
      <c r="K32" s="449"/>
      <c r="L32" s="449"/>
      <c r="M32" s="449"/>
      <c r="N32" s="449"/>
      <c r="O32" s="449"/>
      <c r="P32" s="450"/>
      <c r="Q32" s="71" t="s">
        <v>8</v>
      </c>
      <c r="R32" s="172">
        <f>AC32*(100-Главная!$J$3)/100</f>
        <v>1389.7270482407414</v>
      </c>
      <c r="S32" s="113"/>
      <c r="T32" s="26"/>
      <c r="U32" s="81"/>
      <c r="V32" s="26"/>
      <c r="W32" s="79"/>
      <c r="X32" s="25"/>
      <c r="AA32" s="10"/>
      <c r="AB32" s="231"/>
      <c r="AC32" s="129">
        <f>VLOOKUP(A:A,Data!A:C,3,FALSE)</f>
        <v>1544.1411647119348</v>
      </c>
      <c r="AD32" s="232"/>
      <c r="AE32" s="232"/>
    </row>
    <row r="33" spans="1:31" s="1" customFormat="1" ht="15" customHeight="1" x14ac:dyDescent="0.25">
      <c r="A33" s="60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2"/>
      <c r="Q33" s="53"/>
      <c r="R33" s="117"/>
      <c r="S33" s="121"/>
      <c r="T33" s="96"/>
      <c r="U33" s="97"/>
      <c r="V33" s="98"/>
      <c r="W33" s="99"/>
      <c r="AA33" s="10"/>
      <c r="AB33" s="231"/>
      <c r="AC33" s="214"/>
      <c r="AD33" s="207"/>
      <c r="AE33" s="207"/>
    </row>
    <row r="34" spans="1:31" x14ac:dyDescent="0.2">
      <c r="U34" s="29"/>
      <c r="V34" s="28"/>
      <c r="W34" s="28"/>
    </row>
    <row r="35" spans="1:31" x14ac:dyDescent="0.2">
      <c r="W35" s="46"/>
    </row>
  </sheetData>
  <mergeCells count="8">
    <mergeCell ref="B32:P32"/>
    <mergeCell ref="Q5:R5"/>
    <mergeCell ref="B7:P7"/>
    <mergeCell ref="S7:T7"/>
    <mergeCell ref="U7:W7"/>
    <mergeCell ref="B8:P8"/>
    <mergeCell ref="B17:P17"/>
    <mergeCell ref="B31:P31"/>
  </mergeCells>
  <pageMargins left="0.39370078740157483" right="0.39370078740157483" top="0.39370078740157483" bottom="0.39370078740157483" header="0" footer="0"/>
  <pageSetup paperSize="9" scale="76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42"/>
  <sheetViews>
    <sheetView showGridLines="0" topLeftCell="A7" zoomScaleSheetLayoutView="75" workbookViewId="0">
      <selection activeCell="R46" sqref="R46"/>
    </sheetView>
  </sheetViews>
  <sheetFormatPr defaultColWidth="9.140625" defaultRowHeight="14.25" x14ac:dyDescent="0.2"/>
  <cols>
    <col min="1" max="1" width="17.42578125" style="9" bestFit="1" customWidth="1"/>
    <col min="2" max="15" width="3.7109375" style="9" customWidth="1"/>
    <col min="16" max="16" width="16.28515625" style="9" customWidth="1"/>
    <col min="17" max="17" width="7.5703125" style="9" customWidth="1"/>
    <col min="18" max="18" width="19.5703125" style="9" customWidth="1"/>
    <col min="19" max="19" width="6.28515625" style="9" bestFit="1" customWidth="1"/>
    <col min="20" max="20" width="18.28515625" style="9" customWidth="1"/>
    <col min="21" max="21" width="22.42578125" style="24" bestFit="1" customWidth="1"/>
    <col min="22" max="22" width="5.85546875" style="24" bestFit="1" customWidth="1"/>
    <col min="23" max="23" width="7.42578125" style="24" customWidth="1"/>
    <col min="24" max="26" width="3.7109375" style="9" customWidth="1"/>
    <col min="27" max="27" width="11" style="9" customWidth="1"/>
    <col min="28" max="28" width="13.28515625" style="209" hidden="1" customWidth="1"/>
    <col min="29" max="29" width="12.28515625" style="215" hidden="1" customWidth="1"/>
    <col min="30" max="30" width="8.85546875" style="209" hidden="1" customWidth="1"/>
    <col min="31" max="31" width="3.7109375" style="209" hidden="1" customWidth="1"/>
    <col min="32" max="32" width="3.7109375" style="9" customWidth="1"/>
    <col min="33" max="33" width="14.140625" style="9" customWidth="1"/>
    <col min="34" max="36" width="3.7109375" style="9" customWidth="1"/>
    <col min="37" max="37" width="6.42578125" style="9" bestFit="1" customWidth="1"/>
    <col min="38" max="38" width="4.28515625" style="9" customWidth="1"/>
    <col min="39" max="39" width="6.28515625" style="9" bestFit="1" customWidth="1"/>
    <col min="40" max="40" width="3.7109375" style="9" customWidth="1"/>
    <col min="41" max="16384" width="9.140625" style="9"/>
  </cols>
  <sheetData>
    <row r="1" spans="1:31" x14ac:dyDescent="0.2">
      <c r="A1" s="306"/>
      <c r="B1" s="307"/>
      <c r="C1" s="307"/>
      <c r="D1" s="307"/>
      <c r="E1" s="307"/>
      <c r="F1" s="307"/>
      <c r="G1" s="307"/>
      <c r="H1" s="307"/>
      <c r="I1" s="307"/>
      <c r="J1" s="307"/>
      <c r="K1" s="308"/>
      <c r="L1" s="307"/>
      <c r="M1" s="307"/>
      <c r="N1" s="307"/>
      <c r="O1" s="307"/>
      <c r="P1" s="307"/>
      <c r="Q1" s="307"/>
      <c r="R1" s="309"/>
      <c r="S1" s="307"/>
      <c r="T1" s="307"/>
      <c r="U1" s="310"/>
      <c r="V1" s="310"/>
      <c r="W1" s="311"/>
    </row>
    <row r="2" spans="1:31" x14ac:dyDescent="0.2">
      <c r="A2" s="312"/>
      <c r="B2" s="72"/>
      <c r="C2" s="72"/>
      <c r="D2" s="72"/>
      <c r="E2" s="72"/>
      <c r="F2" s="72"/>
      <c r="G2" s="72"/>
      <c r="H2" s="72"/>
      <c r="I2" s="72"/>
      <c r="J2" s="72"/>
      <c r="K2" s="313"/>
      <c r="L2" s="72"/>
      <c r="M2" s="72"/>
      <c r="N2" s="72"/>
      <c r="O2" s="72"/>
      <c r="P2" s="72"/>
      <c r="Q2" s="72"/>
      <c r="R2" s="8"/>
      <c r="S2" s="72"/>
      <c r="T2" s="72"/>
      <c r="U2" s="314"/>
      <c r="V2" s="314"/>
      <c r="W2" s="315"/>
    </row>
    <row r="3" spans="1:31" x14ac:dyDescent="0.2">
      <c r="A3" s="312"/>
      <c r="B3" s="72"/>
      <c r="C3" s="72"/>
      <c r="D3" s="72"/>
      <c r="E3" s="72"/>
      <c r="F3" s="72"/>
      <c r="G3" s="72"/>
      <c r="H3" s="72"/>
      <c r="I3" s="72"/>
      <c r="J3" s="72"/>
      <c r="K3" s="313"/>
      <c r="L3" s="72"/>
      <c r="M3" s="72"/>
      <c r="N3" s="72"/>
      <c r="O3" s="72"/>
      <c r="P3" s="72"/>
      <c r="Q3" s="72"/>
      <c r="R3" s="8"/>
      <c r="S3" s="72"/>
      <c r="T3" s="72"/>
      <c r="U3" s="314"/>
      <c r="V3" s="314"/>
      <c r="W3" s="315"/>
    </row>
    <row r="4" spans="1:31" x14ac:dyDescent="0.2">
      <c r="A4" s="312"/>
      <c r="B4" s="72"/>
      <c r="C4" s="72"/>
      <c r="D4" s="72"/>
      <c r="E4" s="72"/>
      <c r="F4" s="72"/>
      <c r="G4" s="72"/>
      <c r="H4" s="72"/>
      <c r="I4" s="72"/>
      <c r="J4" s="72"/>
      <c r="K4" s="313"/>
      <c r="L4" s="72"/>
      <c r="M4" s="72"/>
      <c r="N4" s="72"/>
      <c r="O4" s="72"/>
      <c r="P4" s="72"/>
      <c r="Q4" s="72"/>
      <c r="R4" s="8"/>
      <c r="S4" s="72"/>
      <c r="T4" s="72"/>
      <c r="U4" s="314"/>
      <c r="V4" s="314"/>
      <c r="W4" s="315"/>
    </row>
    <row r="5" spans="1:31" x14ac:dyDescent="0.2">
      <c r="A5" s="312"/>
      <c r="B5" s="72"/>
      <c r="C5" s="72"/>
      <c r="D5" s="72"/>
      <c r="E5" s="72"/>
      <c r="F5" s="72"/>
      <c r="G5" s="72"/>
      <c r="H5" s="72"/>
      <c r="I5" s="72"/>
      <c r="J5" s="72"/>
      <c r="K5" s="313"/>
      <c r="L5" s="72"/>
      <c r="M5" s="72"/>
      <c r="N5" s="72"/>
      <c r="O5" s="72"/>
      <c r="P5" s="72"/>
      <c r="Q5" s="487"/>
      <c r="R5" s="487"/>
      <c r="S5" s="316"/>
      <c r="T5" s="72"/>
      <c r="U5" s="314"/>
      <c r="V5" s="314"/>
      <c r="W5" s="315"/>
      <c r="X5" s="317"/>
      <c r="Y5" s="317"/>
    </row>
    <row r="6" spans="1:31" s="5" customFormat="1" ht="30.75" customHeight="1" x14ac:dyDescent="0.2">
      <c r="A6" s="35" t="s">
        <v>0</v>
      </c>
      <c r="B6" s="473" t="s">
        <v>76</v>
      </c>
      <c r="C6" s="474"/>
      <c r="D6" s="474"/>
      <c r="E6" s="474"/>
      <c r="F6" s="474"/>
      <c r="G6" s="474"/>
      <c r="H6" s="474"/>
      <c r="I6" s="474"/>
      <c r="J6" s="474"/>
      <c r="K6" s="474"/>
      <c r="L6" s="474"/>
      <c r="M6" s="474"/>
      <c r="N6" s="474"/>
      <c r="O6" s="474"/>
      <c r="P6" s="475"/>
      <c r="Q6" s="3"/>
      <c r="R6" s="4" t="s">
        <v>2</v>
      </c>
      <c r="S6" s="462"/>
      <c r="T6" s="463"/>
      <c r="U6" s="467" t="s">
        <v>3</v>
      </c>
      <c r="V6" s="468"/>
      <c r="W6" s="477"/>
      <c r="X6" s="2"/>
      <c r="Y6" s="2"/>
      <c r="AA6" s="205"/>
      <c r="AB6" s="230"/>
      <c r="AC6" s="129" t="s">
        <v>148</v>
      </c>
      <c r="AD6" s="230"/>
      <c r="AE6" s="230"/>
    </row>
    <row r="7" spans="1:31" ht="15" customHeight="1" x14ac:dyDescent="0.25">
      <c r="A7" s="105" t="s">
        <v>286</v>
      </c>
      <c r="B7" s="478" t="s">
        <v>320</v>
      </c>
      <c r="C7" s="479"/>
      <c r="D7" s="479"/>
      <c r="E7" s="479"/>
      <c r="F7" s="479"/>
      <c r="G7" s="479"/>
      <c r="H7" s="479"/>
      <c r="I7" s="479"/>
      <c r="J7" s="479"/>
      <c r="K7" s="479"/>
      <c r="L7" s="479"/>
      <c r="M7" s="479"/>
      <c r="N7" s="479"/>
      <c r="O7" s="479"/>
      <c r="P7" s="480"/>
      <c r="Q7" s="6" t="s">
        <v>4</v>
      </c>
      <c r="R7" s="210">
        <f>R9+4*R10</f>
        <v>27603.996725709534</v>
      </c>
      <c r="S7" s="61"/>
      <c r="T7" s="8"/>
      <c r="U7" s="47" t="s">
        <v>16</v>
      </c>
      <c r="V7" s="47">
        <v>220</v>
      </c>
      <c r="W7" s="49" t="s">
        <v>17</v>
      </c>
      <c r="Z7" s="10"/>
      <c r="AA7" s="10"/>
      <c r="AB7" s="231"/>
      <c r="AC7" s="129"/>
      <c r="AD7" s="231"/>
      <c r="AE7" s="231"/>
    </row>
    <row r="8" spans="1:31" ht="15" customHeight="1" x14ac:dyDescent="0.25">
      <c r="A8" s="54"/>
      <c r="B8" s="11" t="s">
        <v>5</v>
      </c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3"/>
      <c r="Q8" s="14"/>
      <c r="R8" s="211"/>
      <c r="S8" s="61"/>
      <c r="T8" s="8"/>
      <c r="U8" s="48" t="s">
        <v>18</v>
      </c>
      <c r="V8" s="48">
        <v>260</v>
      </c>
      <c r="W8" s="50" t="s">
        <v>19</v>
      </c>
      <c r="AA8" s="10"/>
      <c r="AB8" s="231"/>
      <c r="AC8" s="129"/>
    </row>
    <row r="9" spans="1:31" ht="15" customHeight="1" x14ac:dyDescent="0.25">
      <c r="A9" s="106" t="s">
        <v>284</v>
      </c>
      <c r="B9" s="107" t="s">
        <v>285</v>
      </c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108"/>
      <c r="P9" s="109"/>
      <c r="Q9" s="30" t="s">
        <v>8</v>
      </c>
      <c r="R9" s="212">
        <f>AC9*(100-Главная!$J$3)/100</f>
        <v>24004.618470841076</v>
      </c>
      <c r="S9" s="61"/>
      <c r="T9" s="8"/>
      <c r="U9" s="48" t="s">
        <v>83</v>
      </c>
      <c r="V9" s="48">
        <v>700</v>
      </c>
      <c r="W9" s="50" t="s">
        <v>21</v>
      </c>
      <c r="AA9" s="10"/>
      <c r="AB9" s="231"/>
      <c r="AC9" s="129">
        <f>VLOOKUP(A:A,Data!A:C,3,FALSE)</f>
        <v>26671.79830093453</v>
      </c>
    </row>
    <row r="10" spans="1:31" ht="15" customHeight="1" x14ac:dyDescent="0.25">
      <c r="A10" s="55" t="s">
        <v>77</v>
      </c>
      <c r="B10" s="15" t="s">
        <v>78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3"/>
      <c r="Q10" s="30" t="s">
        <v>8</v>
      </c>
      <c r="R10" s="212">
        <f>AC10*(100-Главная!$J$3)/100</f>
        <v>899.84456371711462</v>
      </c>
      <c r="S10" s="278"/>
      <c r="T10" s="279"/>
      <c r="U10" s="63" t="s">
        <v>22</v>
      </c>
      <c r="V10" s="63">
        <v>70</v>
      </c>
      <c r="W10" s="64" t="s">
        <v>23</v>
      </c>
      <c r="AA10" s="10"/>
      <c r="AB10" s="231"/>
      <c r="AC10" s="129">
        <f>VLOOKUP(A:A,Data!A:C,3,FALSE)</f>
        <v>999.82729301901622</v>
      </c>
    </row>
    <row r="11" spans="1:31" ht="15" customHeight="1" x14ac:dyDescent="0.25">
      <c r="A11" s="105" t="s">
        <v>135</v>
      </c>
      <c r="B11" s="478" t="s">
        <v>321</v>
      </c>
      <c r="C11" s="479"/>
      <c r="D11" s="479"/>
      <c r="E11" s="479"/>
      <c r="F11" s="479"/>
      <c r="G11" s="479"/>
      <c r="H11" s="479"/>
      <c r="I11" s="479"/>
      <c r="J11" s="479"/>
      <c r="K11" s="479"/>
      <c r="L11" s="479"/>
      <c r="M11" s="479"/>
      <c r="N11" s="479"/>
      <c r="O11" s="479"/>
      <c r="P11" s="480"/>
      <c r="Q11" s="6" t="s">
        <v>4</v>
      </c>
      <c r="R11" s="210">
        <f>R13+4*R14+R15+R16</f>
        <v>38099.483409928362</v>
      </c>
      <c r="S11" s="61"/>
      <c r="T11" s="8"/>
      <c r="U11" s="47" t="s">
        <v>16</v>
      </c>
      <c r="V11" s="47">
        <v>220</v>
      </c>
      <c r="W11" s="49" t="s">
        <v>17</v>
      </c>
      <c r="Z11" s="10"/>
      <c r="AA11" s="10"/>
      <c r="AB11" s="231"/>
      <c r="AC11" s="129"/>
      <c r="AD11" s="231"/>
      <c r="AE11" s="231"/>
    </row>
    <row r="12" spans="1:31" ht="15" customHeight="1" x14ac:dyDescent="0.25">
      <c r="A12" s="54"/>
      <c r="B12" s="11" t="s">
        <v>5</v>
      </c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3"/>
      <c r="Q12" s="14"/>
      <c r="R12" s="211"/>
      <c r="S12" s="61"/>
      <c r="T12" s="8"/>
      <c r="U12" s="48" t="s">
        <v>18</v>
      </c>
      <c r="V12" s="48">
        <v>370</v>
      </c>
      <c r="W12" s="50" t="s">
        <v>19</v>
      </c>
      <c r="AA12" s="10"/>
      <c r="AB12" s="231"/>
      <c r="AC12" s="129"/>
    </row>
    <row r="13" spans="1:31" ht="15" customHeight="1" x14ac:dyDescent="0.25">
      <c r="A13" s="106" t="s">
        <v>240</v>
      </c>
      <c r="B13" s="107" t="s">
        <v>137</v>
      </c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9"/>
      <c r="Q13" s="30" t="s">
        <v>8</v>
      </c>
      <c r="R13" s="212">
        <f>AC13*(100-Главная!$J$3)/100</f>
        <v>29731.520970361635</v>
      </c>
      <c r="S13" s="61"/>
      <c r="T13" s="8"/>
      <c r="U13" s="48" t="s">
        <v>81</v>
      </c>
      <c r="V13" s="48">
        <v>800</v>
      </c>
      <c r="W13" s="50" t="s">
        <v>42</v>
      </c>
      <c r="AA13" s="10"/>
      <c r="AB13" s="231"/>
      <c r="AC13" s="129">
        <f>VLOOKUP(A:A,Data!A:C,3,FALSE)</f>
        <v>33035.023300401816</v>
      </c>
    </row>
    <row r="14" spans="1:31" ht="15" customHeight="1" x14ac:dyDescent="0.25">
      <c r="A14" s="55" t="s">
        <v>77</v>
      </c>
      <c r="B14" s="15" t="s">
        <v>78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3"/>
      <c r="Q14" s="30" t="s">
        <v>8</v>
      </c>
      <c r="R14" s="212">
        <f>AC14*(100-Главная!$J$3)/100</f>
        <v>899.84456371711462</v>
      </c>
      <c r="S14" s="61"/>
      <c r="T14" s="8"/>
      <c r="U14" s="48" t="s">
        <v>84</v>
      </c>
      <c r="V14" s="48">
        <v>12</v>
      </c>
      <c r="W14" s="50" t="s">
        <v>82</v>
      </c>
      <c r="AA14" s="10"/>
      <c r="AB14" s="231"/>
      <c r="AC14" s="129">
        <f>VLOOKUP(A:A,Data!A:C,3,FALSE)</f>
        <v>999.82729301901622</v>
      </c>
    </row>
    <row r="15" spans="1:31" ht="15" customHeight="1" x14ac:dyDescent="0.25">
      <c r="A15" s="56" t="s">
        <v>27</v>
      </c>
      <c r="B15" s="27" t="s">
        <v>170</v>
      </c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3"/>
      <c r="Q15" s="30" t="s">
        <v>8</v>
      </c>
      <c r="R15" s="212">
        <f>AC15*(100-Главная!$J$3)/100</f>
        <v>2604.8132107600686</v>
      </c>
      <c r="S15" s="61"/>
      <c r="T15" s="8"/>
      <c r="U15" s="48" t="s">
        <v>83</v>
      </c>
      <c r="V15" s="48">
        <v>1200</v>
      </c>
      <c r="W15" s="50" t="s">
        <v>21</v>
      </c>
      <c r="AA15" s="10"/>
      <c r="AB15" s="231"/>
      <c r="AC15" s="129">
        <f>VLOOKUP(A:A,Data!A:C,3,FALSE)</f>
        <v>2894.2369008445207</v>
      </c>
    </row>
    <row r="16" spans="1:31" ht="15" customHeight="1" x14ac:dyDescent="0.25">
      <c r="A16" s="55" t="s">
        <v>25</v>
      </c>
      <c r="B16" s="15" t="s">
        <v>26</v>
      </c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3"/>
      <c r="Q16" s="30" t="s">
        <v>8</v>
      </c>
      <c r="R16" s="212">
        <f>AC16*(100-Главная!$J$3)/100</f>
        <v>2163.7709739381935</v>
      </c>
      <c r="S16" s="61"/>
      <c r="T16" s="8"/>
      <c r="U16" s="63" t="s">
        <v>22</v>
      </c>
      <c r="V16" s="63">
        <v>50</v>
      </c>
      <c r="W16" s="64" t="s">
        <v>23</v>
      </c>
      <c r="AA16" s="10"/>
      <c r="AB16" s="231"/>
      <c r="AC16" s="129">
        <f>VLOOKUP(A:A,Data!A:C,3,FALSE)</f>
        <v>2404.1899710424373</v>
      </c>
    </row>
    <row r="17" spans="1:31" ht="15" customHeight="1" x14ac:dyDescent="0.25">
      <c r="A17" s="105" t="s">
        <v>136</v>
      </c>
      <c r="B17" s="478" t="s">
        <v>322</v>
      </c>
      <c r="C17" s="479"/>
      <c r="D17" s="479"/>
      <c r="E17" s="479"/>
      <c r="F17" s="479"/>
      <c r="G17" s="479"/>
      <c r="H17" s="479"/>
      <c r="I17" s="479"/>
      <c r="J17" s="479"/>
      <c r="K17" s="479"/>
      <c r="L17" s="479"/>
      <c r="M17" s="479"/>
      <c r="N17" s="479"/>
      <c r="O17" s="479"/>
      <c r="P17" s="480"/>
      <c r="Q17" s="67" t="s">
        <v>4</v>
      </c>
      <c r="R17" s="210">
        <f>R19+4*R20+R21+R22</f>
        <v>41615.093239950773</v>
      </c>
      <c r="S17" s="61"/>
      <c r="T17" s="8"/>
      <c r="U17" s="65" t="s">
        <v>16</v>
      </c>
      <c r="V17" s="65">
        <v>220</v>
      </c>
      <c r="W17" s="66" t="s">
        <v>17</v>
      </c>
      <c r="Z17" s="10"/>
      <c r="AA17" s="10"/>
      <c r="AB17" s="231"/>
      <c r="AC17" s="129"/>
      <c r="AD17" s="231"/>
      <c r="AE17" s="231"/>
    </row>
    <row r="18" spans="1:31" ht="15" customHeight="1" x14ac:dyDescent="0.25">
      <c r="A18" s="54"/>
      <c r="B18" s="11" t="s">
        <v>5</v>
      </c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3"/>
      <c r="Q18" s="30"/>
      <c r="R18" s="211"/>
      <c r="S18" s="61"/>
      <c r="T18" s="8"/>
      <c r="U18" s="48" t="s">
        <v>18</v>
      </c>
      <c r="V18" s="48">
        <v>450</v>
      </c>
      <c r="W18" s="50" t="s">
        <v>19</v>
      </c>
      <c r="AA18" s="10"/>
      <c r="AB18" s="231"/>
      <c r="AC18" s="129"/>
    </row>
    <row r="19" spans="1:31" ht="15" customHeight="1" x14ac:dyDescent="0.25">
      <c r="A19" s="106" t="s">
        <v>241</v>
      </c>
      <c r="B19" s="107" t="s">
        <v>138</v>
      </c>
      <c r="C19" s="108"/>
      <c r="D19" s="108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108"/>
      <c r="P19" s="109"/>
      <c r="Q19" s="30" t="s">
        <v>8</v>
      </c>
      <c r="R19" s="212">
        <f>AC19*(100-Главная!$J$3)/100</f>
        <v>33247.130800384053</v>
      </c>
      <c r="S19" s="61"/>
      <c r="T19" s="8"/>
      <c r="U19" s="48" t="s">
        <v>81</v>
      </c>
      <c r="V19" s="48">
        <v>1000</v>
      </c>
      <c r="W19" s="50" t="s">
        <v>42</v>
      </c>
      <c r="AA19" s="10"/>
      <c r="AB19" s="231"/>
      <c r="AC19" s="129">
        <f>VLOOKUP(A:A,Data!A:C,3,FALSE)</f>
        <v>36941.256444871171</v>
      </c>
    </row>
    <row r="20" spans="1:31" ht="15" customHeight="1" x14ac:dyDescent="0.25">
      <c r="A20" s="55" t="s">
        <v>77</v>
      </c>
      <c r="B20" s="15" t="s">
        <v>78</v>
      </c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3"/>
      <c r="Q20" s="30" t="s">
        <v>8</v>
      </c>
      <c r="R20" s="212">
        <f>AC20*(100-Главная!$J$3)/100</f>
        <v>899.84456371711462</v>
      </c>
      <c r="S20" s="61"/>
      <c r="T20" s="8"/>
      <c r="U20" s="48" t="s">
        <v>84</v>
      </c>
      <c r="V20" s="48">
        <v>12</v>
      </c>
      <c r="W20" s="50" t="s">
        <v>82</v>
      </c>
      <c r="AA20" s="10"/>
      <c r="AB20" s="231"/>
      <c r="AC20" s="129">
        <f>VLOOKUP(A:A,Data!A:C,3,FALSE)</f>
        <v>999.82729301901622</v>
      </c>
    </row>
    <row r="21" spans="1:31" ht="15" customHeight="1" x14ac:dyDescent="0.25">
      <c r="A21" s="56" t="s">
        <v>27</v>
      </c>
      <c r="B21" s="27" t="s">
        <v>170</v>
      </c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3"/>
      <c r="Q21" s="30" t="s">
        <v>8</v>
      </c>
      <c r="R21" s="212">
        <f>AC21*(100-Главная!$J$3)/100</f>
        <v>2604.8132107600686</v>
      </c>
      <c r="S21" s="61"/>
      <c r="T21" s="8"/>
      <c r="U21" s="48" t="s">
        <v>83</v>
      </c>
      <c r="V21" s="48">
        <v>1500</v>
      </c>
      <c r="W21" s="50" t="s">
        <v>21</v>
      </c>
      <c r="AA21" s="10"/>
      <c r="AB21" s="231"/>
      <c r="AC21" s="129">
        <f>VLOOKUP(A:A,Data!A:C,3,FALSE)</f>
        <v>2894.2369008445207</v>
      </c>
    </row>
    <row r="22" spans="1:31" ht="15" customHeight="1" x14ac:dyDescent="0.25">
      <c r="A22" s="55" t="s">
        <v>25</v>
      </c>
      <c r="B22" s="15" t="s">
        <v>26</v>
      </c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3"/>
      <c r="Q22" s="30" t="s">
        <v>8</v>
      </c>
      <c r="R22" s="212">
        <f>AC22*(100-Главная!$J$3)/100</f>
        <v>2163.7709739381935</v>
      </c>
      <c r="S22" s="61"/>
      <c r="T22" s="118"/>
      <c r="U22" s="63" t="s">
        <v>22</v>
      </c>
      <c r="V22" s="63">
        <v>50</v>
      </c>
      <c r="W22" s="64" t="s">
        <v>23</v>
      </c>
      <c r="AA22" s="10"/>
      <c r="AB22" s="231"/>
      <c r="AC22" s="129">
        <f>VLOOKUP(A:A,Data!A:C,3,FALSE)</f>
        <v>2404.1899710424373</v>
      </c>
    </row>
    <row r="23" spans="1:31" s="1" customFormat="1" ht="15" customHeight="1" x14ac:dyDescent="0.25">
      <c r="A23" s="57" t="s">
        <v>29</v>
      </c>
      <c r="B23" s="16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8"/>
      <c r="Q23" s="68"/>
      <c r="R23" s="213"/>
      <c r="S23" s="119"/>
      <c r="T23" s="120"/>
      <c r="U23" s="111"/>
      <c r="V23" s="111"/>
      <c r="W23" s="112"/>
      <c r="AA23" s="10"/>
      <c r="AB23" s="231"/>
      <c r="AC23" s="129"/>
      <c r="AD23" s="207"/>
      <c r="AE23" s="207"/>
    </row>
    <row r="24" spans="1:31" s="1" customFormat="1" ht="15" hidden="1" customHeight="1" x14ac:dyDescent="0.25">
      <c r="A24" s="58" t="s">
        <v>178</v>
      </c>
      <c r="B24" s="20" t="s">
        <v>180</v>
      </c>
      <c r="C24" s="21"/>
      <c r="D24" s="21"/>
      <c r="E24" s="21"/>
      <c r="F24" s="21"/>
      <c r="G24" s="21"/>
      <c r="H24" s="21"/>
      <c r="I24" s="21"/>
      <c r="J24" s="22"/>
      <c r="K24" s="22"/>
      <c r="L24" s="22"/>
      <c r="M24" s="22"/>
      <c r="N24" s="22"/>
      <c r="O24" s="22"/>
      <c r="P24" s="23"/>
      <c r="Q24" s="69" t="s">
        <v>8</v>
      </c>
      <c r="R24" s="172">
        <f>AC24*(100-Главная!$J$3)/100</f>
        <v>973.84493902279837</v>
      </c>
      <c r="S24" s="114"/>
      <c r="T24" s="19"/>
      <c r="U24" s="26"/>
      <c r="V24" s="26"/>
      <c r="W24" s="79"/>
      <c r="AA24" s="10"/>
      <c r="AB24" s="231"/>
      <c r="AC24" s="129">
        <f>VLOOKUP(A:A,Data!A:C,3,FALSE)</f>
        <v>1082.0499322475537</v>
      </c>
      <c r="AD24" s="207"/>
      <c r="AE24" s="207"/>
    </row>
    <row r="25" spans="1:31" s="1" customFormat="1" ht="15" customHeight="1" x14ac:dyDescent="0.25">
      <c r="A25" s="58" t="s">
        <v>34</v>
      </c>
      <c r="B25" s="20" t="s">
        <v>60</v>
      </c>
      <c r="C25" s="21"/>
      <c r="D25" s="21"/>
      <c r="E25" s="21"/>
      <c r="F25" s="21"/>
      <c r="G25" s="21"/>
      <c r="H25" s="21"/>
      <c r="I25" s="21"/>
      <c r="J25" s="22"/>
      <c r="K25" s="22"/>
      <c r="L25" s="22"/>
      <c r="M25" s="22"/>
      <c r="N25" s="22"/>
      <c r="O25" s="22"/>
      <c r="P25" s="23"/>
      <c r="Q25" s="69" t="s">
        <v>8</v>
      </c>
      <c r="R25" s="172">
        <f>AC25*(100-Главная!$J$3)/100</f>
        <v>1477.0474911014476</v>
      </c>
      <c r="S25" s="114"/>
      <c r="T25" s="19"/>
      <c r="U25" s="26"/>
      <c r="V25" s="26"/>
      <c r="W25" s="79"/>
      <c r="AA25" s="10"/>
      <c r="AB25" s="231"/>
      <c r="AC25" s="129">
        <f>VLOOKUP(A:A,Data!A:C,3,FALSE)</f>
        <v>1641.1638790016086</v>
      </c>
      <c r="AD25" s="207"/>
      <c r="AE25" s="207"/>
    </row>
    <row r="26" spans="1:31" s="1" customFormat="1" ht="15" customHeight="1" x14ac:dyDescent="0.25">
      <c r="A26" s="167" t="s">
        <v>378</v>
      </c>
      <c r="B26" s="168" t="s">
        <v>379</v>
      </c>
      <c r="C26" s="21"/>
      <c r="D26" s="21"/>
      <c r="E26" s="21"/>
      <c r="F26" s="21"/>
      <c r="G26" s="21"/>
      <c r="H26" s="21"/>
      <c r="I26" s="21"/>
      <c r="J26" s="22"/>
      <c r="K26" s="22"/>
      <c r="L26" s="22"/>
      <c r="M26" s="22"/>
      <c r="N26" s="22"/>
      <c r="O26" s="22"/>
      <c r="P26" s="23"/>
      <c r="Q26" s="69" t="s">
        <v>8</v>
      </c>
      <c r="R26" s="172">
        <f>AC26*(100-Главная!$J$3)/100</f>
        <v>1477.0474911014476</v>
      </c>
      <c r="S26" s="114"/>
      <c r="T26" s="19"/>
      <c r="U26" s="26"/>
      <c r="V26" s="26"/>
      <c r="W26" s="79"/>
      <c r="AA26" s="10"/>
      <c r="AB26" s="231"/>
      <c r="AC26" s="129">
        <f>VLOOKUP(A:A,Data!A:C,3,FALSE)</f>
        <v>1641.1638790016086</v>
      </c>
      <c r="AD26" s="207"/>
      <c r="AE26" s="207"/>
    </row>
    <row r="27" spans="1:31" s="1" customFormat="1" ht="15" customHeight="1" x14ac:dyDescent="0.25">
      <c r="A27" s="55" t="s">
        <v>412</v>
      </c>
      <c r="B27" s="15" t="s">
        <v>244</v>
      </c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3"/>
      <c r="Q27" s="30" t="s">
        <v>38</v>
      </c>
      <c r="R27" s="172">
        <f>AC27*(100-Главная!$J$3)/100</f>
        <v>57373.970982002727</v>
      </c>
      <c r="S27" s="114"/>
      <c r="T27" s="19"/>
      <c r="U27" s="81"/>
      <c r="V27" s="26"/>
      <c r="W27" s="79"/>
      <c r="AA27" s="10"/>
      <c r="AB27" s="231"/>
      <c r="AC27" s="129">
        <f>VLOOKUP(A:A,Data!A:C,3,FALSE)</f>
        <v>63748.856646669701</v>
      </c>
      <c r="AD27" s="207"/>
      <c r="AE27" s="207"/>
    </row>
    <row r="28" spans="1:31" s="1" customFormat="1" ht="15" customHeight="1" x14ac:dyDescent="0.25">
      <c r="A28" s="55" t="s">
        <v>413</v>
      </c>
      <c r="B28" s="15" t="s">
        <v>172</v>
      </c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3"/>
      <c r="Q28" s="30" t="s">
        <v>38</v>
      </c>
      <c r="R28" s="172">
        <f>AC28*(100-Главная!$J$3)/100</f>
        <v>105921.17719754351</v>
      </c>
      <c r="S28" s="114"/>
      <c r="T28" s="19"/>
      <c r="U28" s="81"/>
      <c r="V28" s="26"/>
      <c r="W28" s="79"/>
      <c r="AA28" s="10"/>
      <c r="AB28" s="231"/>
      <c r="AC28" s="129">
        <f>VLOOKUP(A:A,Data!A:C,3,FALSE)</f>
        <v>117690.19688615945</v>
      </c>
      <c r="AD28" s="207"/>
      <c r="AE28" s="207"/>
    </row>
    <row r="29" spans="1:31" s="1" customFormat="1" ht="15" customHeight="1" x14ac:dyDescent="0.25">
      <c r="A29" s="55" t="s">
        <v>25</v>
      </c>
      <c r="B29" s="15" t="s">
        <v>26</v>
      </c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3"/>
      <c r="Q29" s="30" t="s">
        <v>85</v>
      </c>
      <c r="R29" s="172">
        <f>AC29*(100-Главная!$J$3)/100</f>
        <v>2163.7709739381935</v>
      </c>
      <c r="S29" s="114"/>
      <c r="T29" s="19"/>
      <c r="U29" s="81"/>
      <c r="V29" s="26"/>
      <c r="W29" s="79"/>
      <c r="AA29" s="10"/>
      <c r="AB29" s="231"/>
      <c r="AC29" s="129">
        <f>VLOOKUP(A:A,Data!A:C,3,FALSE)</f>
        <v>2404.1899710424373</v>
      </c>
      <c r="AD29" s="207"/>
      <c r="AE29" s="207"/>
    </row>
    <row r="30" spans="1:31" s="1" customFormat="1" ht="15" customHeight="1" x14ac:dyDescent="0.25">
      <c r="A30" s="55" t="s">
        <v>27</v>
      </c>
      <c r="B30" s="15" t="s">
        <v>170</v>
      </c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3"/>
      <c r="Q30" s="30" t="s">
        <v>8</v>
      </c>
      <c r="R30" s="172">
        <f>AC30*(100-Главная!$J$3)/100</f>
        <v>2604.8132107600686</v>
      </c>
      <c r="S30" s="114"/>
      <c r="T30" s="19"/>
      <c r="U30" s="81"/>
      <c r="V30" s="26"/>
      <c r="W30" s="79"/>
      <c r="AA30" s="10"/>
      <c r="AB30" s="231"/>
      <c r="AC30" s="129">
        <f>VLOOKUP(A:A,Data!A:C,3,FALSE)</f>
        <v>2894.2369008445207</v>
      </c>
      <c r="AD30" s="207"/>
      <c r="AE30" s="207"/>
    </row>
    <row r="31" spans="1:31" s="1" customFormat="1" ht="15" customHeight="1" x14ac:dyDescent="0.25">
      <c r="A31" s="55" t="s">
        <v>31</v>
      </c>
      <c r="B31" s="15" t="s">
        <v>32</v>
      </c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3"/>
      <c r="Q31" s="30" t="s">
        <v>38</v>
      </c>
      <c r="R31" s="172">
        <f>AC31*(100-Главная!$J$3)/100</f>
        <v>4891.4248077056973</v>
      </c>
      <c r="S31" s="114"/>
      <c r="T31" s="19"/>
      <c r="U31" s="81"/>
      <c r="V31" s="26"/>
      <c r="W31" s="79"/>
      <c r="AA31" s="10"/>
      <c r="AB31" s="231"/>
      <c r="AC31" s="129">
        <f>VLOOKUP(A:A,Data!A:C,3,FALSE)</f>
        <v>5434.9164530063299</v>
      </c>
      <c r="AD31" s="207"/>
      <c r="AE31" s="207"/>
    </row>
    <row r="32" spans="1:31" s="1" customFormat="1" ht="15" customHeight="1" x14ac:dyDescent="0.25">
      <c r="A32" s="55" t="s">
        <v>77</v>
      </c>
      <c r="B32" s="15" t="s">
        <v>78</v>
      </c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3"/>
      <c r="Q32" s="110" t="s">
        <v>8</v>
      </c>
      <c r="R32" s="172">
        <f>AC32*(100-Главная!$J$3)/100</f>
        <v>899.84456371711462</v>
      </c>
      <c r="S32" s="114"/>
      <c r="T32" s="19"/>
      <c r="U32" s="81"/>
      <c r="V32" s="26"/>
      <c r="W32" s="79"/>
      <c r="AA32" s="10"/>
      <c r="AB32" s="231"/>
      <c r="AC32" s="129">
        <f>VLOOKUP(A:A,Data!A:C,3,FALSE)</f>
        <v>999.82729301901622</v>
      </c>
      <c r="AD32" s="207"/>
      <c r="AE32" s="207"/>
    </row>
    <row r="33" spans="1:31" s="1" customFormat="1" ht="15" customHeight="1" x14ac:dyDescent="0.25">
      <c r="A33" s="59" t="s">
        <v>79</v>
      </c>
      <c r="B33" s="15" t="s">
        <v>80</v>
      </c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30" t="s">
        <v>8</v>
      </c>
      <c r="R33" s="172">
        <f>AC33*(100-Главная!$J$3)/100</f>
        <v>1238.7662826171463</v>
      </c>
      <c r="S33" s="114"/>
      <c r="T33" s="19"/>
      <c r="U33" s="81"/>
      <c r="V33" s="26"/>
      <c r="W33" s="79"/>
      <c r="AA33" s="10"/>
      <c r="AB33" s="231"/>
      <c r="AC33" s="129">
        <f>VLOOKUP(A:A,Data!A:C,3,FALSE)</f>
        <v>1376.4069806857181</v>
      </c>
      <c r="AD33" s="207"/>
      <c r="AE33" s="207"/>
    </row>
    <row r="34" spans="1:31" s="24" customFormat="1" ht="15" customHeight="1" x14ac:dyDescent="0.25">
      <c r="A34" s="62" t="s">
        <v>69</v>
      </c>
      <c r="B34" s="454" t="s">
        <v>86</v>
      </c>
      <c r="C34" s="449"/>
      <c r="D34" s="449"/>
      <c r="E34" s="449"/>
      <c r="F34" s="449"/>
      <c r="G34" s="449"/>
      <c r="H34" s="449"/>
      <c r="I34" s="449"/>
      <c r="J34" s="449"/>
      <c r="K34" s="449"/>
      <c r="L34" s="449"/>
      <c r="M34" s="449"/>
      <c r="N34" s="449"/>
      <c r="O34" s="449"/>
      <c r="P34" s="450"/>
      <c r="Q34" s="71" t="s">
        <v>8</v>
      </c>
      <c r="R34" s="172">
        <f>AC34*(100-Главная!$J$3)/100</f>
        <v>1061.1653818835052</v>
      </c>
      <c r="S34" s="113"/>
      <c r="T34" s="26"/>
      <c r="U34" s="81"/>
      <c r="V34" s="26"/>
      <c r="W34" s="79"/>
      <c r="X34" s="25"/>
      <c r="AA34" s="10"/>
      <c r="AB34" s="231"/>
      <c r="AC34" s="129">
        <f>VLOOKUP(A:A,Data!A:C,3,FALSE)</f>
        <v>1179.0726465372279</v>
      </c>
      <c r="AD34" s="232"/>
      <c r="AE34" s="232"/>
    </row>
    <row r="35" spans="1:31" s="24" customFormat="1" ht="15" customHeight="1" x14ac:dyDescent="0.25">
      <c r="A35" s="62" t="s">
        <v>87</v>
      </c>
      <c r="B35" s="454" t="s">
        <v>90</v>
      </c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50"/>
      <c r="Q35" s="71" t="s">
        <v>8</v>
      </c>
      <c r="R35" s="172">
        <f>AC35*(100-Главная!$J$3)/100</f>
        <v>1389.7270482407414</v>
      </c>
      <c r="S35" s="113"/>
      <c r="T35" s="26"/>
      <c r="U35" s="81"/>
      <c r="V35" s="26"/>
      <c r="W35" s="79"/>
      <c r="X35" s="25"/>
      <c r="AA35" s="10"/>
      <c r="AB35" s="231"/>
      <c r="AC35" s="129">
        <f>VLOOKUP(A:A,Data!A:C,3,FALSE)</f>
        <v>1544.1411647119348</v>
      </c>
      <c r="AD35" s="232"/>
      <c r="AE35" s="232"/>
    </row>
    <row r="36" spans="1:31" s="24" customFormat="1" ht="15" customHeight="1" x14ac:dyDescent="0.25">
      <c r="A36" s="484" t="s">
        <v>204</v>
      </c>
      <c r="B36" s="485"/>
      <c r="C36" s="485"/>
      <c r="D36" s="485"/>
      <c r="E36" s="485"/>
      <c r="F36" s="485"/>
      <c r="G36" s="485"/>
      <c r="H36" s="485"/>
      <c r="I36" s="485"/>
      <c r="J36" s="485"/>
      <c r="K36" s="485"/>
      <c r="L36" s="485"/>
      <c r="M36" s="485"/>
      <c r="N36" s="485"/>
      <c r="O36" s="485"/>
      <c r="P36" s="485"/>
      <c r="Q36" s="486"/>
      <c r="R36" s="252">
        <f>SUM(R37:R39)*3</f>
        <v>577.20292738433341</v>
      </c>
      <c r="S36" s="113"/>
      <c r="T36" s="26"/>
      <c r="U36" s="81"/>
      <c r="V36" s="26"/>
      <c r="W36" s="79"/>
      <c r="X36" s="25"/>
      <c r="AA36" s="10"/>
      <c r="AB36" s="231"/>
      <c r="AC36" s="129"/>
      <c r="AD36" s="232"/>
      <c r="AE36" s="232"/>
    </row>
    <row r="37" spans="1:31" s="24" customFormat="1" ht="15" customHeight="1" x14ac:dyDescent="0.25">
      <c r="A37" s="62" t="s">
        <v>199</v>
      </c>
      <c r="B37" s="454" t="s">
        <v>205</v>
      </c>
      <c r="C37" s="449"/>
      <c r="D37" s="449"/>
      <c r="E37" s="449"/>
      <c r="F37" s="449"/>
      <c r="G37" s="449"/>
      <c r="H37" s="449"/>
      <c r="I37" s="449"/>
      <c r="J37" s="449"/>
      <c r="K37" s="449"/>
      <c r="L37" s="449"/>
      <c r="M37" s="449"/>
      <c r="N37" s="449"/>
      <c r="O37" s="449"/>
      <c r="P37" s="450"/>
      <c r="Q37" s="71" t="s">
        <v>203</v>
      </c>
      <c r="R37" s="172">
        <f>AC37*(100-Главная!$J$3)/100</f>
        <v>109.52055545241197</v>
      </c>
      <c r="S37" s="113"/>
      <c r="T37" s="26"/>
      <c r="U37" s="81"/>
      <c r="V37" s="26"/>
      <c r="W37" s="79"/>
      <c r="X37" s="25"/>
      <c r="AA37" s="10"/>
      <c r="AB37" s="231"/>
      <c r="AC37" s="129">
        <f>VLOOKUP(A:A,Data!A:C,3,FALSE)</f>
        <v>121.68950605823552</v>
      </c>
      <c r="AD37" s="232"/>
      <c r="AE37" s="232"/>
    </row>
    <row r="38" spans="1:31" s="24" customFormat="1" ht="15" customHeight="1" x14ac:dyDescent="0.25">
      <c r="A38" s="251">
        <v>24619</v>
      </c>
      <c r="B38" s="454" t="s">
        <v>207</v>
      </c>
      <c r="C38" s="449"/>
      <c r="D38" s="449"/>
      <c r="E38" s="449"/>
      <c r="F38" s="449"/>
      <c r="G38" s="449"/>
      <c r="H38" s="449"/>
      <c r="I38" s="449"/>
      <c r="J38" s="449"/>
      <c r="K38" s="449"/>
      <c r="L38" s="449"/>
      <c r="M38" s="449"/>
      <c r="N38" s="449"/>
      <c r="O38" s="449"/>
      <c r="P38" s="450"/>
      <c r="Q38" s="71" t="s">
        <v>203</v>
      </c>
      <c r="R38" s="172">
        <f>AC38*(100-Главная!$J$3)/100</f>
        <v>71.040360293456416</v>
      </c>
      <c r="S38" s="113"/>
      <c r="T38" s="26"/>
      <c r="U38" s="81"/>
      <c r="V38" s="26"/>
      <c r="W38" s="79"/>
      <c r="X38" s="25"/>
      <c r="AA38" s="10"/>
      <c r="AB38" s="231"/>
      <c r="AC38" s="129">
        <f>VLOOKUP(A:A,Data!A:C,3,FALSE)</f>
        <v>78.933733659396012</v>
      </c>
      <c r="AD38" s="232"/>
      <c r="AE38" s="232"/>
    </row>
    <row r="39" spans="1:31" s="24" customFormat="1" ht="15" customHeight="1" x14ac:dyDescent="0.25">
      <c r="A39" s="251">
        <v>14016</v>
      </c>
      <c r="B39" s="454" t="s">
        <v>206</v>
      </c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  <c r="N39" s="449"/>
      <c r="O39" s="449"/>
      <c r="P39" s="450"/>
      <c r="Q39" s="71" t="s">
        <v>203</v>
      </c>
      <c r="R39" s="172">
        <f>AC39*(100-Главная!$J$3)/100</f>
        <v>11.840060048909402</v>
      </c>
      <c r="S39" s="113"/>
      <c r="T39" s="26"/>
      <c r="U39" s="81"/>
      <c r="V39" s="26"/>
      <c r="W39" s="79"/>
      <c r="X39" s="25"/>
      <c r="AA39" s="10"/>
      <c r="AB39" s="231"/>
      <c r="AC39" s="129">
        <f>VLOOKUP(A:A,Data!A:C,3,FALSE)</f>
        <v>13.155622276566003</v>
      </c>
      <c r="AD39" s="232"/>
      <c r="AE39" s="232"/>
    </row>
    <row r="40" spans="1:31" s="1" customFormat="1" ht="15" customHeight="1" x14ac:dyDescent="0.25">
      <c r="A40" s="60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2"/>
      <c r="Q40" s="53"/>
      <c r="R40" s="117"/>
      <c r="S40" s="121"/>
      <c r="T40" s="96"/>
      <c r="U40" s="97"/>
      <c r="V40" s="98"/>
      <c r="W40" s="99"/>
      <c r="AA40" s="10"/>
      <c r="AB40" s="231"/>
      <c r="AC40" s="214"/>
      <c r="AD40" s="207"/>
      <c r="AE40" s="207"/>
    </row>
    <row r="41" spans="1:31" x14ac:dyDescent="0.2">
      <c r="U41" s="29"/>
      <c r="V41" s="28"/>
      <c r="W41" s="28"/>
    </row>
    <row r="42" spans="1:31" x14ac:dyDescent="0.2">
      <c r="W42" s="46"/>
    </row>
  </sheetData>
  <mergeCells count="13">
    <mergeCell ref="S6:T6"/>
    <mergeCell ref="U6:W6"/>
    <mergeCell ref="B11:P11"/>
    <mergeCell ref="B17:P17"/>
    <mergeCell ref="B34:P34"/>
    <mergeCell ref="B7:P7"/>
    <mergeCell ref="B39:P39"/>
    <mergeCell ref="B38:P38"/>
    <mergeCell ref="A36:Q36"/>
    <mergeCell ref="Q5:R5"/>
    <mergeCell ref="B35:P35"/>
    <mergeCell ref="B6:P6"/>
    <mergeCell ref="B37:P37"/>
  </mergeCells>
  <pageMargins left="0.39370078740157483" right="0.39370078740157483" top="0.39370078740157483" bottom="0.39370078740157483" header="0" footer="0"/>
  <pageSetup paperSize="9" scale="82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35"/>
  <sheetViews>
    <sheetView showGridLines="0" topLeftCell="A6" zoomScaleSheetLayoutView="75" workbookViewId="0">
      <selection activeCell="T40" sqref="T40"/>
    </sheetView>
  </sheetViews>
  <sheetFormatPr defaultColWidth="9.140625" defaultRowHeight="14.25" x14ac:dyDescent="0.2"/>
  <cols>
    <col min="1" max="1" width="17.42578125" style="9" bestFit="1" customWidth="1"/>
    <col min="2" max="15" width="3.7109375" style="9" customWidth="1"/>
    <col min="16" max="16" width="8.42578125" style="9" customWidth="1"/>
    <col min="17" max="17" width="7.85546875" style="9" customWidth="1"/>
    <col min="18" max="18" width="18.85546875" style="9" customWidth="1"/>
    <col min="19" max="19" width="6.28515625" style="9" bestFit="1" customWidth="1"/>
    <col min="20" max="20" width="18.28515625" style="9" customWidth="1"/>
    <col min="21" max="21" width="14.28515625" style="9" customWidth="1"/>
    <col min="22" max="22" width="9.28515625" style="9" customWidth="1"/>
    <col min="23" max="23" width="7.140625" style="9" customWidth="1"/>
    <col min="24" max="24" width="16.7109375" style="9" customWidth="1"/>
    <col min="25" max="27" width="3.7109375" style="342" customWidth="1"/>
    <col min="28" max="28" width="11" style="342" hidden="1" customWidth="1"/>
    <col min="29" max="29" width="13.28515625" style="209" hidden="1" customWidth="1"/>
    <col min="30" max="30" width="8.85546875" style="342" hidden="1" customWidth="1"/>
    <col min="31" max="32" width="3.7109375" style="342" hidden="1" customWidth="1"/>
    <col min="33" max="33" width="14.140625" style="342" customWidth="1"/>
    <col min="34" max="36" width="3.7109375" style="342" customWidth="1"/>
    <col min="37" max="37" width="6.42578125" style="9" bestFit="1" customWidth="1"/>
    <col min="38" max="38" width="4.28515625" style="9" customWidth="1"/>
    <col min="39" max="39" width="6.28515625" style="9" bestFit="1" customWidth="1"/>
    <col min="40" max="40" width="3.7109375" style="9" customWidth="1"/>
    <col min="41" max="16384" width="9.140625" style="9"/>
  </cols>
  <sheetData>
    <row r="1" spans="1:36" x14ac:dyDescent="0.2">
      <c r="A1" s="306"/>
      <c r="B1" s="307"/>
      <c r="C1" s="307"/>
      <c r="D1" s="307"/>
      <c r="E1" s="307"/>
      <c r="F1" s="307"/>
      <c r="G1" s="307"/>
      <c r="H1" s="307"/>
      <c r="I1" s="307"/>
      <c r="J1" s="307"/>
      <c r="K1" s="72"/>
      <c r="L1" s="308"/>
      <c r="M1" s="307"/>
      <c r="N1" s="307"/>
      <c r="O1" s="307"/>
      <c r="P1" s="307"/>
      <c r="Q1" s="307"/>
      <c r="R1" s="309"/>
      <c r="S1" s="307"/>
      <c r="T1" s="307"/>
      <c r="U1" s="307"/>
      <c r="V1" s="307"/>
      <c r="W1" s="307"/>
      <c r="X1" s="338"/>
    </row>
    <row r="2" spans="1:36" x14ac:dyDescent="0.2">
      <c r="A2" s="312"/>
      <c r="B2" s="72"/>
      <c r="C2" s="72"/>
      <c r="D2" s="72"/>
      <c r="E2" s="72"/>
      <c r="F2" s="72"/>
      <c r="G2" s="72"/>
      <c r="H2" s="72"/>
      <c r="I2" s="72"/>
      <c r="J2" s="72"/>
      <c r="K2" s="313"/>
      <c r="L2" s="313"/>
      <c r="M2" s="72"/>
      <c r="N2" s="72"/>
      <c r="O2" s="72"/>
      <c r="P2" s="72"/>
      <c r="Q2" s="72"/>
      <c r="R2" s="8"/>
      <c r="S2" s="72"/>
      <c r="T2" s="72"/>
      <c r="U2" s="72"/>
      <c r="V2" s="72"/>
      <c r="W2" s="72"/>
      <c r="X2" s="83"/>
    </row>
    <row r="3" spans="1:36" x14ac:dyDescent="0.2">
      <c r="A3" s="312"/>
      <c r="B3" s="72"/>
      <c r="C3" s="72"/>
      <c r="D3" s="72"/>
      <c r="E3" s="72"/>
      <c r="F3" s="72"/>
      <c r="G3" s="72"/>
      <c r="H3" s="72"/>
      <c r="I3" s="72"/>
      <c r="J3" s="72"/>
      <c r="K3" s="72"/>
      <c r="L3" s="313"/>
      <c r="M3" s="72"/>
      <c r="N3" s="72"/>
      <c r="O3" s="72"/>
      <c r="P3" s="72"/>
      <c r="Q3" s="72"/>
      <c r="R3" s="8"/>
      <c r="S3" s="72"/>
      <c r="T3" s="72"/>
      <c r="U3" s="72"/>
      <c r="V3" s="72"/>
      <c r="W3" s="72"/>
      <c r="X3" s="83"/>
    </row>
    <row r="4" spans="1:36" x14ac:dyDescent="0.2">
      <c r="A4" s="312"/>
      <c r="B4" s="72"/>
      <c r="C4" s="72"/>
      <c r="D4" s="72"/>
      <c r="E4" s="72"/>
      <c r="F4" s="72"/>
      <c r="G4" s="72"/>
      <c r="H4" s="72"/>
      <c r="I4" s="72"/>
      <c r="J4" s="72"/>
      <c r="K4" s="72"/>
      <c r="L4" s="313"/>
      <c r="M4" s="72"/>
      <c r="N4" s="72"/>
      <c r="O4" s="72"/>
      <c r="P4" s="72"/>
      <c r="Q4" s="72"/>
      <c r="R4" s="8"/>
      <c r="S4" s="72"/>
      <c r="T4" s="72"/>
      <c r="U4" s="72"/>
      <c r="V4" s="72"/>
      <c r="W4" s="72"/>
      <c r="X4" s="83"/>
    </row>
    <row r="5" spans="1:36" x14ac:dyDescent="0.2">
      <c r="A5" s="312"/>
      <c r="B5" s="72"/>
      <c r="C5" s="72"/>
      <c r="D5" s="72"/>
      <c r="E5" s="72"/>
      <c r="F5" s="72"/>
      <c r="G5" s="72"/>
      <c r="H5" s="72"/>
      <c r="I5" s="72"/>
      <c r="J5" s="72"/>
      <c r="K5" s="72"/>
      <c r="L5" s="313"/>
      <c r="M5" s="72"/>
      <c r="N5" s="72"/>
      <c r="O5" s="72"/>
      <c r="P5" s="72"/>
      <c r="Q5" s="72"/>
      <c r="R5" s="8"/>
      <c r="S5" s="340"/>
      <c r="T5" s="72"/>
      <c r="U5" s="72"/>
      <c r="V5" s="72"/>
      <c r="W5" s="72"/>
      <c r="X5" s="83"/>
      <c r="Y5" s="343"/>
      <c r="Z5" s="343"/>
    </row>
    <row r="6" spans="1:36" s="5" customFormat="1" ht="30.75" customHeight="1" x14ac:dyDescent="0.2">
      <c r="A6" s="35" t="s">
        <v>0</v>
      </c>
      <c r="B6" s="473" t="s">
        <v>55</v>
      </c>
      <c r="C6" s="474"/>
      <c r="D6" s="474"/>
      <c r="E6" s="474"/>
      <c r="F6" s="474"/>
      <c r="G6" s="474"/>
      <c r="H6" s="474"/>
      <c r="I6" s="474"/>
      <c r="J6" s="474"/>
      <c r="K6" s="474"/>
      <c r="L6" s="474"/>
      <c r="M6" s="474"/>
      <c r="N6" s="474"/>
      <c r="O6" s="474"/>
      <c r="P6" s="475"/>
      <c r="Q6" s="3" t="s">
        <v>58</v>
      </c>
      <c r="R6" s="4" t="s">
        <v>2</v>
      </c>
      <c r="S6" s="462"/>
      <c r="T6" s="463"/>
      <c r="U6" s="467" t="s">
        <v>54</v>
      </c>
      <c r="V6" s="494"/>
      <c r="W6" s="494"/>
      <c r="X6" s="495"/>
      <c r="Y6" s="344"/>
      <c r="Z6" s="344"/>
      <c r="AA6" s="345"/>
      <c r="AB6" s="345"/>
      <c r="AC6" s="208" t="s">
        <v>148</v>
      </c>
      <c r="AD6" s="345"/>
      <c r="AE6" s="345"/>
      <c r="AF6" s="345"/>
      <c r="AG6" s="345"/>
      <c r="AH6" s="345"/>
      <c r="AI6" s="345"/>
      <c r="AJ6" s="345"/>
    </row>
    <row r="7" spans="1:36" ht="81.75" customHeight="1" x14ac:dyDescent="0.2">
      <c r="A7" s="36" t="s">
        <v>56</v>
      </c>
      <c r="B7" s="31" t="s">
        <v>57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3"/>
      <c r="Q7" s="30" t="s">
        <v>8</v>
      </c>
      <c r="R7" s="100">
        <f>AC7*(100-Главная!$J$3)/100</f>
        <v>993.08503660227598</v>
      </c>
      <c r="S7" s="42"/>
      <c r="T7" s="43"/>
      <c r="U7" s="496" t="s">
        <v>382</v>
      </c>
      <c r="V7" s="497"/>
      <c r="W7" s="497"/>
      <c r="X7" s="498"/>
      <c r="AC7" s="208">
        <f>VLOOKUP(A:A,Data!A:C,3,FALSE)</f>
        <v>1103.4278184469733</v>
      </c>
    </row>
    <row r="8" spans="1:36" ht="81.75" hidden="1" customHeight="1" x14ac:dyDescent="0.2">
      <c r="A8" s="37" t="s">
        <v>178</v>
      </c>
      <c r="B8" s="38" t="s">
        <v>59</v>
      </c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40"/>
      <c r="Q8" s="41" t="s">
        <v>8</v>
      </c>
      <c r="R8" s="206">
        <f>AC8*(100-Главная!$J$3)/100</f>
        <v>973.84493902279837</v>
      </c>
      <c r="S8" s="84"/>
      <c r="T8" s="227"/>
      <c r="U8" s="488" t="s">
        <v>181</v>
      </c>
      <c r="V8" s="489"/>
      <c r="W8" s="489"/>
      <c r="X8" s="490"/>
      <c r="AC8" s="129">
        <f>VLOOKUP(A:A,Data!A:C,3,FALSE)</f>
        <v>1082.0499322475537</v>
      </c>
    </row>
    <row r="9" spans="1:36" ht="81.75" customHeight="1" x14ac:dyDescent="0.2">
      <c r="A9" s="37" t="s">
        <v>378</v>
      </c>
      <c r="B9" s="38" t="s">
        <v>59</v>
      </c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40"/>
      <c r="Q9" s="41" t="s">
        <v>8</v>
      </c>
      <c r="R9" s="206">
        <f>AC9*(100-Главная!$J$3)/100</f>
        <v>1477.0474911014476</v>
      </c>
      <c r="S9" s="84"/>
      <c r="T9" s="227"/>
      <c r="U9" s="488" t="s">
        <v>381</v>
      </c>
      <c r="V9" s="489"/>
      <c r="W9" s="489"/>
      <c r="X9" s="490"/>
      <c r="AC9" s="129">
        <f>VLOOKUP(A:A,Data!A:C,3,FALSE)</f>
        <v>1641.1638790016086</v>
      </c>
    </row>
    <row r="10" spans="1:36" ht="81.75" customHeight="1" x14ac:dyDescent="0.2">
      <c r="A10" s="37" t="s">
        <v>412</v>
      </c>
      <c r="B10" s="38" t="s">
        <v>242</v>
      </c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40"/>
      <c r="Q10" s="41" t="s">
        <v>418</v>
      </c>
      <c r="R10" s="206">
        <f>AC10*(100-Главная!$J$3)/100</f>
        <v>57373.970982002727</v>
      </c>
      <c r="S10" s="61"/>
      <c r="T10" s="272"/>
      <c r="U10" s="488" t="s">
        <v>381</v>
      </c>
      <c r="V10" s="489"/>
      <c r="W10" s="489"/>
      <c r="X10" s="490"/>
      <c r="AC10" s="129">
        <f>VLOOKUP(A:A,Data!A:C,3,FALSE)</f>
        <v>63748.856646669701</v>
      </c>
    </row>
    <row r="11" spans="1:36" ht="81.75" customHeight="1" x14ac:dyDescent="0.2">
      <c r="A11" s="37" t="s">
        <v>413</v>
      </c>
      <c r="B11" s="38" t="s">
        <v>173</v>
      </c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40"/>
      <c r="Q11" s="41" t="s">
        <v>418</v>
      </c>
      <c r="R11" s="206">
        <f>AC11*(100-Главная!$J$3)/100</f>
        <v>105921.17719754351</v>
      </c>
      <c r="S11" s="278"/>
      <c r="T11" s="341"/>
      <c r="U11" s="488" t="s">
        <v>381</v>
      </c>
      <c r="V11" s="489"/>
      <c r="W11" s="489"/>
      <c r="X11" s="490"/>
      <c r="AC11" s="129">
        <f>VLOOKUP(A:A,Data!A:C,3,FALSE)</f>
        <v>117690.19688615945</v>
      </c>
    </row>
    <row r="12" spans="1:36" ht="81.75" customHeight="1" x14ac:dyDescent="0.2">
      <c r="A12" s="37" t="s">
        <v>34</v>
      </c>
      <c r="B12" s="38" t="s">
        <v>59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40"/>
      <c r="Q12" s="41" t="s">
        <v>419</v>
      </c>
      <c r="R12" s="206">
        <f>AC12*(100-Главная!$J$3)/100</f>
        <v>1477.0474911014476</v>
      </c>
      <c r="S12" s="84"/>
      <c r="T12" s="227"/>
      <c r="U12" s="488" t="s">
        <v>383</v>
      </c>
      <c r="V12" s="489"/>
      <c r="W12" s="489"/>
      <c r="X12" s="490"/>
      <c r="AC12" s="129">
        <f>VLOOKUP(A:A,Data!A:C,3,FALSE)</f>
        <v>1641.1638790016086</v>
      </c>
    </row>
    <row r="13" spans="1:36" ht="81.75" hidden="1" customHeight="1" x14ac:dyDescent="0.2">
      <c r="A13" s="37" t="s">
        <v>238</v>
      </c>
      <c r="B13" s="38" t="s">
        <v>242</v>
      </c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40"/>
      <c r="Q13" s="41" t="s">
        <v>38</v>
      </c>
      <c r="R13" s="206">
        <f>AC13*(100-Главная!$J$3)/100</f>
        <v>57373.970982002727</v>
      </c>
      <c r="S13" s="61"/>
      <c r="T13" s="272"/>
      <c r="U13" s="488" t="s">
        <v>383</v>
      </c>
      <c r="V13" s="489"/>
      <c r="W13" s="489"/>
      <c r="X13" s="490"/>
      <c r="AC13" s="129">
        <f>VLOOKUP(A:A,Data!A:C,3,FALSE)</f>
        <v>63748.856646669701</v>
      </c>
    </row>
    <row r="14" spans="1:36" ht="81.75" hidden="1" customHeight="1" x14ac:dyDescent="0.2">
      <c r="A14" s="37" t="s">
        <v>168</v>
      </c>
      <c r="B14" s="38" t="s">
        <v>173</v>
      </c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40"/>
      <c r="Q14" s="41" t="s">
        <v>38</v>
      </c>
      <c r="R14" s="206">
        <f>AC14*(100-Главная!$J$3)/100</f>
        <v>105921.17719754351</v>
      </c>
      <c r="S14" s="228"/>
      <c r="T14" s="229"/>
      <c r="U14" s="488" t="s">
        <v>384</v>
      </c>
      <c r="V14" s="489"/>
      <c r="W14" s="489"/>
      <c r="X14" s="490"/>
      <c r="AC14" s="129">
        <f>VLOOKUP(A:A,Data!A:C,3,FALSE)</f>
        <v>117690.19688615945</v>
      </c>
    </row>
    <row r="15" spans="1:36" ht="117.75" customHeight="1" x14ac:dyDescent="0.2">
      <c r="A15" s="37" t="s">
        <v>33</v>
      </c>
      <c r="B15" s="38" t="s">
        <v>143</v>
      </c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40"/>
      <c r="Q15" s="41" t="s">
        <v>8</v>
      </c>
      <c r="R15" s="206">
        <f>AC15*(100-Главная!$J$3)/100</f>
        <v>2174.1310264809895</v>
      </c>
      <c r="S15" s="44"/>
      <c r="T15" s="45"/>
      <c r="U15" s="491" t="s">
        <v>423</v>
      </c>
      <c r="V15" s="492"/>
      <c r="W15" s="492"/>
      <c r="X15" s="493"/>
      <c r="AC15" s="129">
        <f>VLOOKUP(A:A,Data!A:C,3,FALSE)</f>
        <v>2415.7011405344329</v>
      </c>
    </row>
    <row r="16" spans="1:36" ht="92.25" hidden="1" customHeight="1" x14ac:dyDescent="0.2">
      <c r="A16" s="37" t="s">
        <v>155</v>
      </c>
      <c r="B16" s="38" t="s">
        <v>169</v>
      </c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40"/>
      <c r="Q16" s="41" t="s">
        <v>8</v>
      </c>
      <c r="R16" s="206">
        <f>AC16*(100-Главная!$J$3)/100</f>
        <v>1472.6074685831068</v>
      </c>
      <c r="S16" s="44"/>
      <c r="T16" s="45"/>
      <c r="U16" s="488" t="s">
        <v>385</v>
      </c>
      <c r="V16" s="489"/>
      <c r="W16" s="489"/>
      <c r="X16" s="490"/>
      <c r="AC16" s="129">
        <f>VLOOKUP(A:A,Data!A:C,3,FALSE)</f>
        <v>1636.2305206478964</v>
      </c>
    </row>
    <row r="20" spans="18:20" x14ac:dyDescent="0.2">
      <c r="R20" s="34"/>
    </row>
    <row r="27" spans="18:20" x14ac:dyDescent="0.2">
      <c r="S27" s="1"/>
      <c r="T27" s="1"/>
    </row>
    <row r="28" spans="18:20" x14ac:dyDescent="0.2">
      <c r="S28" s="19"/>
      <c r="T28" s="19"/>
    </row>
    <row r="29" spans="18:20" x14ac:dyDescent="0.2">
      <c r="S29" s="1"/>
      <c r="T29" s="1"/>
    </row>
    <row r="30" spans="18:20" x14ac:dyDescent="0.2">
      <c r="S30" s="1"/>
      <c r="T30" s="1"/>
    </row>
    <row r="31" spans="18:20" x14ac:dyDescent="0.2">
      <c r="S31" s="1"/>
      <c r="T31" s="1"/>
    </row>
    <row r="32" spans="18:20" x14ac:dyDescent="0.2">
      <c r="S32" s="1"/>
      <c r="T32" s="1"/>
    </row>
    <row r="33" spans="19:20" x14ac:dyDescent="0.2">
      <c r="S33" s="1"/>
      <c r="T33" s="1"/>
    </row>
    <row r="34" spans="19:20" x14ac:dyDescent="0.2">
      <c r="S34" s="1"/>
      <c r="T34" s="1"/>
    </row>
    <row r="35" spans="19:20" x14ac:dyDescent="0.2">
      <c r="S35" s="1"/>
      <c r="T35" s="1"/>
    </row>
  </sheetData>
  <mergeCells count="13">
    <mergeCell ref="U16:X16"/>
    <mergeCell ref="U15:X15"/>
    <mergeCell ref="U12:X12"/>
    <mergeCell ref="B6:P6"/>
    <mergeCell ref="S6:T6"/>
    <mergeCell ref="U6:X6"/>
    <mergeCell ref="U7:X7"/>
    <mergeCell ref="U14:X14"/>
    <mergeCell ref="U8:X8"/>
    <mergeCell ref="U13:X13"/>
    <mergeCell ref="U9:X9"/>
    <mergeCell ref="U10:X10"/>
    <mergeCell ref="U11:X11"/>
  </mergeCells>
  <pageMargins left="0.39370078740157483" right="0.39370078740157483" top="0.39370078740157483" bottom="0.39370078740157483" header="0" footer="0"/>
  <pageSetup paperSize="9" scale="80" orientation="landscape" r:id="rId1"/>
  <headerFooter alignWithMargins="0">
    <oddHeader>&amp;R&amp;A цены от &amp;D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0"/>
  <sheetViews>
    <sheetView workbookViewId="0">
      <selection activeCell="C1" sqref="A1:C1048576"/>
    </sheetView>
  </sheetViews>
  <sheetFormatPr defaultColWidth="9.140625" defaultRowHeight="12.75" x14ac:dyDescent="0.2"/>
  <cols>
    <col min="1" max="1" width="18.42578125" style="349" customWidth="1"/>
    <col min="2" max="2" width="102.28515625" style="349" customWidth="1"/>
    <col min="3" max="3" width="18" style="351" customWidth="1"/>
    <col min="4" max="4" width="12.5703125" style="347" customWidth="1"/>
    <col min="5" max="16384" width="9.140625" style="226"/>
  </cols>
  <sheetData>
    <row r="1" spans="1:3" x14ac:dyDescent="0.2">
      <c r="A1" s="349" t="s">
        <v>87</v>
      </c>
      <c r="B1" s="349" t="s">
        <v>90</v>
      </c>
      <c r="C1" s="350">
        <v>1544.1411647119348</v>
      </c>
    </row>
    <row r="2" spans="1:3" x14ac:dyDescent="0.2">
      <c r="A2" s="349" t="s">
        <v>69</v>
      </c>
      <c r="B2" s="349" t="s">
        <v>86</v>
      </c>
      <c r="C2" s="350">
        <v>1179.0726465372279</v>
      </c>
    </row>
    <row r="3" spans="1:3" x14ac:dyDescent="0.2">
      <c r="A3" s="349" t="s">
        <v>106</v>
      </c>
      <c r="B3" s="349" t="s">
        <v>107</v>
      </c>
      <c r="C3" s="350">
        <v>0</v>
      </c>
    </row>
    <row r="4" spans="1:3" x14ac:dyDescent="0.2">
      <c r="A4" s="349" t="s">
        <v>159</v>
      </c>
      <c r="B4" s="349" t="s">
        <v>158</v>
      </c>
      <c r="C4" s="350">
        <v>1489.5868427228254</v>
      </c>
    </row>
    <row r="5" spans="1:3" x14ac:dyDescent="0.2">
      <c r="A5" s="349" t="s">
        <v>157</v>
      </c>
      <c r="B5" s="349" t="s">
        <v>160</v>
      </c>
      <c r="C5" s="350">
        <v>33719.264864208002</v>
      </c>
    </row>
    <row r="6" spans="1:3" x14ac:dyDescent="0.2">
      <c r="A6" s="349" t="s">
        <v>245</v>
      </c>
      <c r="B6" s="349" t="s">
        <v>246</v>
      </c>
      <c r="C6" s="350">
        <v>23812.634254245375</v>
      </c>
    </row>
    <row r="7" spans="1:3" x14ac:dyDescent="0.2">
      <c r="A7" s="349" t="s">
        <v>420</v>
      </c>
      <c r="B7" s="351" t="s">
        <v>421</v>
      </c>
      <c r="C7" s="351">
        <v>9723.0689325000003</v>
      </c>
    </row>
    <row r="8" spans="1:3" x14ac:dyDescent="0.2">
      <c r="A8" s="349" t="s">
        <v>6</v>
      </c>
      <c r="B8" s="349" t="s">
        <v>7</v>
      </c>
      <c r="C8" s="350">
        <v>64934.133543578326</v>
      </c>
    </row>
    <row r="9" spans="1:3" x14ac:dyDescent="0.2">
      <c r="A9" s="349" t="s">
        <v>30</v>
      </c>
      <c r="B9" s="349" t="s">
        <v>96</v>
      </c>
      <c r="C9" s="350">
        <v>7913.0086230688039</v>
      </c>
    </row>
    <row r="10" spans="1:3" x14ac:dyDescent="0.2">
      <c r="A10" s="349" t="s">
        <v>97</v>
      </c>
      <c r="B10" s="349" t="s">
        <v>98</v>
      </c>
      <c r="C10" s="350">
        <v>7913.0086230688039</v>
      </c>
    </row>
    <row r="11" spans="1:3" x14ac:dyDescent="0.2">
      <c r="A11" s="349" t="s">
        <v>99</v>
      </c>
      <c r="B11" s="349" t="s">
        <v>100</v>
      </c>
      <c r="C11" s="350">
        <v>7913.0086230688039</v>
      </c>
    </row>
    <row r="12" spans="1:3" x14ac:dyDescent="0.2">
      <c r="A12" s="349" t="s">
        <v>95</v>
      </c>
      <c r="B12" s="349" t="s">
        <v>94</v>
      </c>
      <c r="C12" s="350">
        <v>7913.0086230688039</v>
      </c>
    </row>
    <row r="13" spans="1:3" x14ac:dyDescent="0.2">
      <c r="A13" s="349" t="s">
        <v>9</v>
      </c>
      <c r="B13" s="349" t="s">
        <v>165</v>
      </c>
      <c r="C13" s="350">
        <v>14742.543757748184</v>
      </c>
    </row>
    <row r="14" spans="1:3" x14ac:dyDescent="0.2">
      <c r="A14" s="349" t="s">
        <v>118</v>
      </c>
      <c r="B14" s="349" t="s">
        <v>161</v>
      </c>
      <c r="C14" s="350">
        <v>7213.4682261409716</v>
      </c>
    </row>
    <row r="15" spans="1:3" x14ac:dyDescent="0.2">
      <c r="A15" s="349" t="s">
        <v>117</v>
      </c>
      <c r="B15" s="349" t="s">
        <v>162</v>
      </c>
      <c r="C15" s="350">
        <v>9125.372848068595</v>
      </c>
    </row>
    <row r="16" spans="1:3" x14ac:dyDescent="0.2">
      <c r="A16" s="349" t="s">
        <v>119</v>
      </c>
      <c r="B16" s="349" t="s">
        <v>163</v>
      </c>
      <c r="C16" s="350">
        <v>9989.5646936533594</v>
      </c>
    </row>
    <row r="17" spans="1:3" x14ac:dyDescent="0.2">
      <c r="A17" s="349" t="s">
        <v>120</v>
      </c>
      <c r="B17" s="349" t="s">
        <v>164</v>
      </c>
      <c r="C17" s="350">
        <v>12721.835267253364</v>
      </c>
    </row>
    <row r="18" spans="1:3" x14ac:dyDescent="0.2">
      <c r="A18" s="349" t="s">
        <v>12</v>
      </c>
      <c r="B18" s="349" t="s">
        <v>13</v>
      </c>
      <c r="C18" s="350">
        <v>2673.288224709594</v>
      </c>
    </row>
    <row r="19" spans="1:3" x14ac:dyDescent="0.2">
      <c r="A19" s="349" t="s">
        <v>61</v>
      </c>
      <c r="B19" s="349" t="s">
        <v>62</v>
      </c>
      <c r="C19" s="350">
        <v>7523.4451216254138</v>
      </c>
    </row>
    <row r="20" spans="1:3" x14ac:dyDescent="0.2">
      <c r="A20" s="349" t="s">
        <v>31</v>
      </c>
      <c r="B20" s="349" t="s">
        <v>32</v>
      </c>
      <c r="C20" s="350">
        <v>5434.9164530063299</v>
      </c>
    </row>
    <row r="21" spans="1:3" x14ac:dyDescent="0.2">
      <c r="A21" s="349" t="s">
        <v>287</v>
      </c>
      <c r="C21" s="350">
        <v>62640.331024590567</v>
      </c>
    </row>
    <row r="22" spans="1:3" x14ac:dyDescent="0.2">
      <c r="A22" s="349" t="s">
        <v>288</v>
      </c>
      <c r="C22" s="350">
        <v>65983.174645065985</v>
      </c>
    </row>
    <row r="23" spans="1:3" x14ac:dyDescent="0.2">
      <c r="A23" s="349" t="s">
        <v>233</v>
      </c>
      <c r="B23" s="349" t="s">
        <v>139</v>
      </c>
      <c r="C23" s="350">
        <v>69538.364711708229</v>
      </c>
    </row>
    <row r="24" spans="1:3" x14ac:dyDescent="0.2">
      <c r="A24" s="349" t="s">
        <v>289</v>
      </c>
      <c r="C24" s="350">
        <v>78265.016934550324</v>
      </c>
    </row>
    <row r="25" spans="1:3" x14ac:dyDescent="0.2">
      <c r="A25" s="349" t="s">
        <v>290</v>
      </c>
      <c r="C25" s="350">
        <v>82526.451880486973</v>
      </c>
    </row>
    <row r="26" spans="1:3" x14ac:dyDescent="0.2">
      <c r="A26" s="349" t="s">
        <v>234</v>
      </c>
      <c r="B26" s="349" t="s">
        <v>133</v>
      </c>
      <c r="C26" s="350">
        <v>113596.24945633137</v>
      </c>
    </row>
    <row r="27" spans="1:3" x14ac:dyDescent="0.2">
      <c r="A27" s="349" t="s">
        <v>291</v>
      </c>
      <c r="C27" s="350">
        <v>93181.765920752354</v>
      </c>
    </row>
    <row r="28" spans="1:3" x14ac:dyDescent="0.2">
      <c r="A28" s="349" t="s">
        <v>105</v>
      </c>
      <c r="B28" s="349" t="s">
        <v>134</v>
      </c>
      <c r="C28" s="350">
        <v>30491.361308871623</v>
      </c>
    </row>
    <row r="29" spans="1:3" x14ac:dyDescent="0.2">
      <c r="A29" s="349" t="s">
        <v>422</v>
      </c>
      <c r="B29" s="349" t="s">
        <v>89</v>
      </c>
      <c r="C29" s="350">
        <v>678.58344155312011</v>
      </c>
    </row>
    <row r="30" spans="1:3" x14ac:dyDescent="0.2">
      <c r="A30" s="349" t="s">
        <v>27</v>
      </c>
      <c r="B30" s="349" t="s">
        <v>28</v>
      </c>
      <c r="C30" s="350">
        <v>2894.2369008445207</v>
      </c>
    </row>
    <row r="31" spans="1:3" x14ac:dyDescent="0.2">
      <c r="A31" s="349" t="s">
        <v>64</v>
      </c>
      <c r="B31" s="349" t="s">
        <v>63</v>
      </c>
      <c r="C31" s="350">
        <v>2256.1892204310693</v>
      </c>
    </row>
    <row r="32" spans="1:3" x14ac:dyDescent="0.2">
      <c r="A32" s="349" t="s">
        <v>25</v>
      </c>
      <c r="B32" s="349" t="s">
        <v>166</v>
      </c>
      <c r="C32" s="350">
        <v>2404.1899710424373</v>
      </c>
    </row>
    <row r="33" spans="1:3" x14ac:dyDescent="0.2">
      <c r="A33" s="349" t="s">
        <v>73</v>
      </c>
      <c r="B33" s="349" t="s">
        <v>74</v>
      </c>
      <c r="C33" s="350">
        <v>4611.0456079363839</v>
      </c>
    </row>
    <row r="34" spans="1:3" x14ac:dyDescent="0.2">
      <c r="A34" s="349" t="s">
        <v>155</v>
      </c>
      <c r="B34" s="349" t="s">
        <v>156</v>
      </c>
      <c r="C34" s="350">
        <v>1636.2305206478964</v>
      </c>
    </row>
    <row r="35" spans="1:3" x14ac:dyDescent="0.2">
      <c r="A35" s="349" t="s">
        <v>33</v>
      </c>
      <c r="B35" s="349" t="s">
        <v>142</v>
      </c>
      <c r="C35" s="350">
        <v>2415.7011405344329</v>
      </c>
    </row>
    <row r="36" spans="1:3" x14ac:dyDescent="0.2">
      <c r="A36" s="349" t="s">
        <v>79</v>
      </c>
      <c r="B36" s="349" t="s">
        <v>80</v>
      </c>
      <c r="C36" s="350">
        <v>1376.4069806857181</v>
      </c>
    </row>
    <row r="37" spans="1:3" x14ac:dyDescent="0.2">
      <c r="A37" s="349" t="s">
        <v>77</v>
      </c>
      <c r="B37" s="349" t="s">
        <v>78</v>
      </c>
      <c r="C37" s="350">
        <v>999.82729301901622</v>
      </c>
    </row>
    <row r="38" spans="1:3" x14ac:dyDescent="0.2">
      <c r="A38" s="349" t="s">
        <v>101</v>
      </c>
      <c r="B38" s="349" t="s">
        <v>102</v>
      </c>
      <c r="C38" s="350">
        <v>2290.7227289070556</v>
      </c>
    </row>
    <row r="39" spans="1:3" x14ac:dyDescent="0.2">
      <c r="A39" s="349" t="s">
        <v>240</v>
      </c>
      <c r="B39" s="349" t="s">
        <v>137</v>
      </c>
      <c r="C39" s="350">
        <v>33035.023300401816</v>
      </c>
    </row>
    <row r="40" spans="1:3" x14ac:dyDescent="0.2">
      <c r="A40" s="349" t="s">
        <v>241</v>
      </c>
      <c r="B40" s="349" t="s">
        <v>138</v>
      </c>
      <c r="C40" s="350">
        <v>36941.256444871171</v>
      </c>
    </row>
    <row r="41" spans="1:3" x14ac:dyDescent="0.2">
      <c r="A41" s="349" t="s">
        <v>284</v>
      </c>
      <c r="B41" s="349" t="s">
        <v>285</v>
      </c>
      <c r="C41" s="350">
        <v>26671.79830093453</v>
      </c>
    </row>
    <row r="42" spans="1:3" x14ac:dyDescent="0.2">
      <c r="A42" s="349" t="s">
        <v>175</v>
      </c>
      <c r="B42" s="349" t="s">
        <v>183</v>
      </c>
      <c r="C42" s="350">
        <v>27329.160826781303</v>
      </c>
    </row>
    <row r="43" spans="1:3" x14ac:dyDescent="0.2">
      <c r="A43" s="349" t="s">
        <v>182</v>
      </c>
      <c r="B43" s="349" t="s">
        <v>187</v>
      </c>
      <c r="C43" s="350">
        <v>38327.261049990477</v>
      </c>
    </row>
    <row r="44" spans="1:3" x14ac:dyDescent="0.2">
      <c r="A44" s="349" t="s">
        <v>176</v>
      </c>
      <c r="B44" s="349" t="s">
        <v>177</v>
      </c>
      <c r="C44" s="350">
        <v>9340.4918163618622</v>
      </c>
    </row>
    <row r="45" spans="1:3" x14ac:dyDescent="0.2">
      <c r="A45" s="349" t="s">
        <v>108</v>
      </c>
      <c r="B45" s="349" t="s">
        <v>141</v>
      </c>
      <c r="C45" s="350">
        <v>1641.1638790016086</v>
      </c>
    </row>
    <row r="46" spans="1:3" x14ac:dyDescent="0.2">
      <c r="A46" s="349" t="s">
        <v>67</v>
      </c>
      <c r="B46" s="349" t="s">
        <v>91</v>
      </c>
      <c r="C46" s="350">
        <v>1641.1638790016086</v>
      </c>
    </row>
    <row r="47" spans="1:3" x14ac:dyDescent="0.2">
      <c r="A47" s="349" t="s">
        <v>34</v>
      </c>
      <c r="B47" s="349" t="s">
        <v>66</v>
      </c>
      <c r="C47" s="350">
        <v>1641.1638790016086</v>
      </c>
    </row>
    <row r="48" spans="1:3" x14ac:dyDescent="0.2">
      <c r="A48" s="349" t="s">
        <v>378</v>
      </c>
      <c r="B48" s="349" t="s">
        <v>379</v>
      </c>
      <c r="C48" s="350">
        <v>1641.1638790016086</v>
      </c>
    </row>
    <row r="49" spans="1:3" x14ac:dyDescent="0.2">
      <c r="A49" s="349" t="s">
        <v>56</v>
      </c>
      <c r="B49" s="349" t="s">
        <v>57</v>
      </c>
      <c r="C49" s="350">
        <v>1103.4278184469733</v>
      </c>
    </row>
    <row r="50" spans="1:3" x14ac:dyDescent="0.2">
      <c r="A50" s="349" t="s">
        <v>238</v>
      </c>
      <c r="B50" s="349" t="s">
        <v>66</v>
      </c>
      <c r="C50" s="350">
        <v>63748.856646669701</v>
      </c>
    </row>
    <row r="51" spans="1:3" x14ac:dyDescent="0.2">
      <c r="A51" s="349" t="s">
        <v>168</v>
      </c>
      <c r="B51" s="349" t="s">
        <v>66</v>
      </c>
      <c r="C51" s="350">
        <v>117690.19688615945</v>
      </c>
    </row>
    <row r="52" spans="1:3" x14ac:dyDescent="0.2">
      <c r="A52" s="349" t="s">
        <v>229</v>
      </c>
      <c r="B52" s="349" t="s">
        <v>66</v>
      </c>
      <c r="C52" s="350">
        <v>0</v>
      </c>
    </row>
    <row r="53" spans="1:3" x14ac:dyDescent="0.2">
      <c r="A53" s="349" t="s">
        <v>412</v>
      </c>
      <c r="B53" s="349" t="s">
        <v>66</v>
      </c>
      <c r="C53" s="350">
        <v>63748.856646669701</v>
      </c>
    </row>
    <row r="54" spans="1:3" x14ac:dyDescent="0.2">
      <c r="A54" s="349" t="s">
        <v>413</v>
      </c>
      <c r="B54" s="349" t="s">
        <v>66</v>
      </c>
      <c r="C54" s="350">
        <v>117690.19688615945</v>
      </c>
    </row>
    <row r="55" spans="1:3" x14ac:dyDescent="0.2">
      <c r="A55" s="349" t="s">
        <v>178</v>
      </c>
      <c r="B55" s="349" t="s">
        <v>179</v>
      </c>
      <c r="C55" s="350">
        <v>1082.0499322475537</v>
      </c>
    </row>
    <row r="56" spans="1:3" x14ac:dyDescent="0.2">
      <c r="A56" s="349" t="s">
        <v>199</v>
      </c>
      <c r="B56" s="349" t="s">
        <v>200</v>
      </c>
      <c r="C56" s="350">
        <v>121.68950605823552</v>
      </c>
    </row>
    <row r="57" spans="1:3" x14ac:dyDescent="0.2">
      <c r="A57" s="349" t="s">
        <v>211</v>
      </c>
      <c r="B57" s="349" t="s">
        <v>212</v>
      </c>
      <c r="C57" s="350">
        <v>721.91477242655947</v>
      </c>
    </row>
    <row r="58" spans="1:3" x14ac:dyDescent="0.2">
      <c r="A58" s="349">
        <v>24619</v>
      </c>
      <c r="B58" s="349" t="s">
        <v>201</v>
      </c>
      <c r="C58" s="350">
        <v>78.933733659396012</v>
      </c>
    </row>
    <row r="59" spans="1:3" x14ac:dyDescent="0.2">
      <c r="A59" s="349">
        <v>14016</v>
      </c>
      <c r="B59" s="349" t="s">
        <v>202</v>
      </c>
      <c r="C59" s="350">
        <v>13.155622276566003</v>
      </c>
    </row>
    <row r="60" spans="1:3" x14ac:dyDescent="0.2">
      <c r="A60" s="349" t="s">
        <v>209</v>
      </c>
      <c r="C60" s="350">
        <v>16959.882903864131</v>
      </c>
    </row>
    <row r="61" spans="1:3" x14ac:dyDescent="0.2">
      <c r="A61" s="349" t="s">
        <v>208</v>
      </c>
      <c r="C61" s="350">
        <v>19808.831575021573</v>
      </c>
    </row>
    <row r="62" spans="1:3" x14ac:dyDescent="0.2">
      <c r="A62" s="349" t="s">
        <v>210</v>
      </c>
      <c r="C62" s="350">
        <v>22568.009568669295</v>
      </c>
    </row>
    <row r="63" spans="1:3" x14ac:dyDescent="0.2">
      <c r="A63" s="349" t="s">
        <v>251</v>
      </c>
      <c r="C63" s="350">
        <v>23694.377503461033</v>
      </c>
    </row>
    <row r="64" spans="1:3" x14ac:dyDescent="0.2">
      <c r="A64" s="349" t="s">
        <v>252</v>
      </c>
      <c r="C64" s="350">
        <v>24878.334174768435</v>
      </c>
    </row>
    <row r="65" spans="1:3" x14ac:dyDescent="0.2">
      <c r="A65" s="349" t="s">
        <v>196</v>
      </c>
      <c r="B65" s="349" t="s">
        <v>144</v>
      </c>
      <c r="C65" s="350">
        <v>18784.135671028613</v>
      </c>
    </row>
    <row r="66" spans="1:3" x14ac:dyDescent="0.2">
      <c r="A66" s="349" t="s">
        <v>198</v>
      </c>
      <c r="B66" s="349" t="s">
        <v>37</v>
      </c>
      <c r="C66" s="350">
        <v>21541.57502959593</v>
      </c>
    </row>
    <row r="67" spans="1:3" x14ac:dyDescent="0.2">
      <c r="A67" s="349" t="s">
        <v>219</v>
      </c>
      <c r="C67" s="350">
        <v>24312.609527820408</v>
      </c>
    </row>
    <row r="68" spans="1:3" x14ac:dyDescent="0.2">
      <c r="A68" s="349" t="s">
        <v>254</v>
      </c>
      <c r="C68" s="350">
        <v>25540.604644698618</v>
      </c>
    </row>
    <row r="69" spans="1:3" x14ac:dyDescent="0.2">
      <c r="A69" s="349" t="s">
        <v>279</v>
      </c>
      <c r="C69" s="350">
        <v>24255.020791304742</v>
      </c>
    </row>
    <row r="70" spans="1:3" x14ac:dyDescent="0.2">
      <c r="A70" s="349" t="s">
        <v>253</v>
      </c>
      <c r="C70" s="350">
        <v>28237.112542726347</v>
      </c>
    </row>
    <row r="71" spans="1:3" x14ac:dyDescent="0.2">
      <c r="A71" s="349" t="s">
        <v>269</v>
      </c>
      <c r="B71" s="349" t="s">
        <v>270</v>
      </c>
      <c r="C71" s="350">
        <v>22955.886646965995</v>
      </c>
    </row>
    <row r="72" spans="1:3" x14ac:dyDescent="0.2">
      <c r="A72" s="349" t="s">
        <v>273</v>
      </c>
      <c r="B72" s="349" t="s">
        <v>271</v>
      </c>
      <c r="C72" s="350">
        <v>25791.285027178579</v>
      </c>
    </row>
    <row r="73" spans="1:3" x14ac:dyDescent="0.2">
      <c r="A73" s="349" t="s">
        <v>274</v>
      </c>
      <c r="B73" s="349" t="s">
        <v>272</v>
      </c>
      <c r="C73" s="350">
        <v>29715.788042084525</v>
      </c>
    </row>
    <row r="74" spans="1:3" x14ac:dyDescent="0.2">
      <c r="A74" s="349" t="s">
        <v>145</v>
      </c>
      <c r="B74" s="349" t="s">
        <v>41</v>
      </c>
      <c r="C74" s="350">
        <v>14635.629782679678</v>
      </c>
    </row>
    <row r="75" spans="1:3" x14ac:dyDescent="0.2">
      <c r="A75" s="349" t="s">
        <v>40</v>
      </c>
      <c r="B75" s="349" t="s">
        <v>41</v>
      </c>
      <c r="C75" s="350">
        <v>16848.166256465778</v>
      </c>
    </row>
    <row r="76" spans="1:3" x14ac:dyDescent="0.2">
      <c r="A76" s="349" t="s">
        <v>50</v>
      </c>
      <c r="B76" s="349" t="s">
        <v>51</v>
      </c>
      <c r="C76" s="350">
        <v>19077.115863998974</v>
      </c>
    </row>
    <row r="77" spans="1:3" x14ac:dyDescent="0.2">
      <c r="A77" s="349" t="s">
        <v>247</v>
      </c>
      <c r="B77" s="349" t="s">
        <v>249</v>
      </c>
      <c r="C77" s="350">
        <v>20034.105161979925</v>
      </c>
    </row>
    <row r="78" spans="1:3" x14ac:dyDescent="0.2">
      <c r="A78" s="349" t="s">
        <v>248</v>
      </c>
      <c r="B78" s="349" t="s">
        <v>250</v>
      </c>
      <c r="C78" s="350">
        <v>21030.051546427356</v>
      </c>
    </row>
    <row r="79" spans="1:3" ht="14.25" customHeight="1" x14ac:dyDescent="0.2">
      <c r="A79" s="349" t="s">
        <v>267</v>
      </c>
      <c r="B79" s="349" t="s">
        <v>265</v>
      </c>
      <c r="C79" s="350">
        <v>20555.791363357148</v>
      </c>
    </row>
    <row r="80" spans="1:3" ht="14.25" customHeight="1" x14ac:dyDescent="0.2">
      <c r="A80" s="349" t="s">
        <v>268</v>
      </c>
      <c r="B80" s="349" t="s">
        <v>265</v>
      </c>
      <c r="C80" s="350">
        <v>21512.780661338093</v>
      </c>
    </row>
    <row r="81" spans="1:4" ht="14.25" customHeight="1" x14ac:dyDescent="0.2">
      <c r="A81" s="349" t="s">
        <v>266</v>
      </c>
      <c r="B81" s="349" t="s">
        <v>265</v>
      </c>
      <c r="C81" s="350">
        <v>22508.727045785523</v>
      </c>
    </row>
    <row r="82" spans="1:4" x14ac:dyDescent="0.2">
      <c r="A82" s="349" t="s">
        <v>146</v>
      </c>
      <c r="B82" s="349" t="s">
        <v>147</v>
      </c>
      <c r="C82" s="350">
        <v>5362.5276414295258</v>
      </c>
    </row>
    <row r="83" spans="1:4" x14ac:dyDescent="0.2">
      <c r="A83" s="349" t="s">
        <v>43</v>
      </c>
      <c r="B83" s="349" t="s">
        <v>44</v>
      </c>
      <c r="C83" s="350">
        <v>5714.8352059959625</v>
      </c>
    </row>
    <row r="84" spans="1:4" x14ac:dyDescent="0.2">
      <c r="A84" s="349" t="s">
        <v>52</v>
      </c>
      <c r="B84" s="349" t="s">
        <v>53</v>
      </c>
      <c r="C84" s="350">
        <v>6675.2120767131264</v>
      </c>
    </row>
    <row r="85" spans="1:4" x14ac:dyDescent="0.2">
      <c r="A85" s="349" t="s">
        <v>92</v>
      </c>
      <c r="B85" s="349" t="s">
        <v>93</v>
      </c>
      <c r="C85" s="350">
        <v>8277.5339809431753</v>
      </c>
    </row>
    <row r="86" spans="1:4" x14ac:dyDescent="0.2">
      <c r="A86" s="349" t="s">
        <v>324</v>
      </c>
      <c r="B86" s="352" t="s">
        <v>386</v>
      </c>
      <c r="C86" s="353">
        <v>18784.135671028613</v>
      </c>
    </row>
    <row r="87" spans="1:4" x14ac:dyDescent="0.2">
      <c r="A87" s="349" t="s">
        <v>416</v>
      </c>
      <c r="B87" s="352" t="s">
        <v>417</v>
      </c>
      <c r="C87" s="353" t="e">
        <v>#VALUE!</v>
      </c>
      <c r="D87" s="348"/>
    </row>
    <row r="88" spans="1:4" x14ac:dyDescent="0.2">
      <c r="B88" s="352"/>
      <c r="C88" s="353">
        <v>0</v>
      </c>
    </row>
    <row r="89" spans="1:4" x14ac:dyDescent="0.2">
      <c r="A89" s="349" t="s">
        <v>325</v>
      </c>
      <c r="B89" s="352" t="s">
        <v>387</v>
      </c>
      <c r="C89" s="350">
        <v>21541.57502959593</v>
      </c>
    </row>
    <row r="90" spans="1:4" x14ac:dyDescent="0.2">
      <c r="A90" s="349" t="s">
        <v>393</v>
      </c>
      <c r="B90" s="352" t="s">
        <v>394</v>
      </c>
      <c r="C90" s="353">
        <v>22399.988352884324</v>
      </c>
    </row>
    <row r="91" spans="1:4" x14ac:dyDescent="0.2">
      <c r="B91" s="352"/>
      <c r="C91" s="353">
        <v>0</v>
      </c>
    </row>
    <row r="92" spans="1:4" x14ac:dyDescent="0.2">
      <c r="A92" s="349" t="s">
        <v>361</v>
      </c>
      <c r="B92" s="352" t="s">
        <v>388</v>
      </c>
      <c r="C92" s="353">
        <v>23216.683403985226</v>
      </c>
    </row>
    <row r="93" spans="1:4" x14ac:dyDescent="0.2">
      <c r="A93" s="352" t="s">
        <v>395</v>
      </c>
      <c r="B93" s="352" t="s">
        <v>396</v>
      </c>
      <c r="C93" s="353">
        <v>24149.088132836845</v>
      </c>
    </row>
    <row r="94" spans="1:4" x14ac:dyDescent="0.2">
      <c r="A94" s="352"/>
      <c r="B94" s="352"/>
      <c r="C94" s="353">
        <v>0</v>
      </c>
    </row>
    <row r="95" spans="1:4" ht="13.5" customHeight="1" x14ac:dyDescent="0.2">
      <c r="A95" s="349" t="s">
        <v>328</v>
      </c>
      <c r="B95" s="352" t="s">
        <v>392</v>
      </c>
      <c r="C95" s="350">
        <v>24255.020791304742</v>
      </c>
    </row>
    <row r="96" spans="1:4" x14ac:dyDescent="0.2">
      <c r="A96" s="349" t="s">
        <v>327</v>
      </c>
      <c r="B96" s="352" t="s">
        <v>389</v>
      </c>
      <c r="C96" s="353">
        <v>25022.388354810002</v>
      </c>
    </row>
    <row r="97" spans="1:3" x14ac:dyDescent="0.2">
      <c r="B97" s="352"/>
      <c r="C97" s="353">
        <v>0</v>
      </c>
    </row>
    <row r="98" spans="1:3" x14ac:dyDescent="0.2">
      <c r="A98" s="349" t="s">
        <v>330</v>
      </c>
      <c r="B98" s="352" t="s">
        <v>390</v>
      </c>
      <c r="C98" s="353">
        <v>25394.686369295341</v>
      </c>
    </row>
    <row r="99" spans="1:3" x14ac:dyDescent="0.2">
      <c r="A99" s="349" t="s">
        <v>331</v>
      </c>
      <c r="B99" s="352" t="s">
        <v>391</v>
      </c>
      <c r="C99" s="353">
        <v>27414.672371578978</v>
      </c>
    </row>
    <row r="100" spans="1:3" x14ac:dyDescent="0.2">
      <c r="A100" s="349" t="s">
        <v>326</v>
      </c>
      <c r="B100" s="352" t="s">
        <v>397</v>
      </c>
      <c r="C100" s="350">
        <v>22955.886646965995</v>
      </c>
    </row>
    <row r="101" spans="1:3" x14ac:dyDescent="0.2">
      <c r="A101" s="349" t="s">
        <v>364</v>
      </c>
      <c r="B101" s="352" t="s">
        <v>398</v>
      </c>
      <c r="C101" s="350">
        <v>24344.329527077698</v>
      </c>
    </row>
    <row r="102" spans="1:3" x14ac:dyDescent="0.2">
      <c r="A102" s="349" t="s">
        <v>329</v>
      </c>
      <c r="B102" s="352" t="s">
        <v>399</v>
      </c>
      <c r="C102" s="350">
        <v>25791.285027178579</v>
      </c>
    </row>
    <row r="103" spans="1:3" x14ac:dyDescent="0.2">
      <c r="A103" s="349" t="s">
        <v>332</v>
      </c>
      <c r="B103" s="352" t="s">
        <v>400</v>
      </c>
      <c r="C103" s="350">
        <v>29715.788042084525</v>
      </c>
    </row>
    <row r="104" spans="1:3" x14ac:dyDescent="0.2">
      <c r="A104" s="349" t="s">
        <v>323</v>
      </c>
      <c r="B104" s="352" t="s">
        <v>401</v>
      </c>
      <c r="C104" s="354">
        <v>14635.629782679678</v>
      </c>
    </row>
    <row r="105" spans="1:3" x14ac:dyDescent="0.2">
      <c r="A105" s="349" t="s">
        <v>333</v>
      </c>
      <c r="B105" s="352" t="s">
        <v>401</v>
      </c>
      <c r="C105" s="353">
        <v>16848.166256465778</v>
      </c>
    </row>
    <row r="106" spans="1:3" x14ac:dyDescent="0.2">
      <c r="A106" s="349" t="s">
        <v>367</v>
      </c>
      <c r="B106" s="352" t="s">
        <v>401</v>
      </c>
      <c r="C106" s="353">
        <v>17849.787497977057</v>
      </c>
    </row>
    <row r="107" spans="1:3" x14ac:dyDescent="0.2">
      <c r="A107" s="349" t="s">
        <v>334</v>
      </c>
      <c r="B107" s="352" t="s">
        <v>401</v>
      </c>
      <c r="C107" s="353">
        <v>19165.349725633656</v>
      </c>
    </row>
    <row r="108" spans="1:3" ht="14.25" customHeight="1" x14ac:dyDescent="0.2">
      <c r="A108" s="349" t="s">
        <v>335</v>
      </c>
      <c r="B108" s="352" t="s">
        <v>401</v>
      </c>
      <c r="C108" s="353">
        <v>20122.122254838454</v>
      </c>
    </row>
    <row r="109" spans="1:3" x14ac:dyDescent="0.2">
      <c r="A109" s="349" t="s">
        <v>336</v>
      </c>
      <c r="B109" s="352" t="s">
        <v>401</v>
      </c>
      <c r="C109" s="353">
        <v>21131.218281734142</v>
      </c>
    </row>
    <row r="110" spans="1:3" ht="14.25" customHeight="1" x14ac:dyDescent="0.2">
      <c r="A110" s="349" t="s">
        <v>337</v>
      </c>
      <c r="B110" s="352" t="s">
        <v>402</v>
      </c>
      <c r="C110" s="353">
        <v>19783.190193940623</v>
      </c>
    </row>
    <row r="111" spans="1:3" ht="14.25" customHeight="1" x14ac:dyDescent="0.2">
      <c r="A111" s="349" t="s">
        <v>377</v>
      </c>
      <c r="B111" s="352" t="s">
        <v>402</v>
      </c>
      <c r="C111" s="353">
        <v>20959.29821789265</v>
      </c>
    </row>
    <row r="112" spans="1:3" x14ac:dyDescent="0.2">
      <c r="A112" s="349" t="s">
        <v>338</v>
      </c>
      <c r="B112" s="352" t="s">
        <v>402</v>
      </c>
      <c r="C112" s="353">
        <v>0</v>
      </c>
    </row>
    <row r="113" spans="1:3" x14ac:dyDescent="0.2">
      <c r="A113" s="349" t="s">
        <v>339</v>
      </c>
      <c r="B113" s="352" t="s">
        <v>402</v>
      </c>
      <c r="C113" s="353">
        <v>0</v>
      </c>
    </row>
    <row r="114" spans="1:3" x14ac:dyDescent="0.2">
      <c r="A114" s="349" t="s">
        <v>340</v>
      </c>
      <c r="B114" s="352" t="s">
        <v>403</v>
      </c>
      <c r="C114" s="354">
        <v>5206.3375159509942</v>
      </c>
    </row>
    <row r="115" spans="1:3" x14ac:dyDescent="0.2">
      <c r="A115" s="349" t="s">
        <v>341</v>
      </c>
      <c r="B115" s="352" t="s">
        <v>404</v>
      </c>
      <c r="C115" s="354">
        <v>5548.3836951417115</v>
      </c>
    </row>
    <row r="116" spans="1:3" x14ac:dyDescent="0.2">
      <c r="A116" s="349" t="s">
        <v>342</v>
      </c>
      <c r="B116" s="352" t="s">
        <v>405</v>
      </c>
      <c r="C116" s="354">
        <v>6480.7884239933273</v>
      </c>
    </row>
    <row r="117" spans="1:3" x14ac:dyDescent="0.2">
      <c r="A117" s="352" t="s">
        <v>406</v>
      </c>
      <c r="B117" s="352" t="s">
        <v>407</v>
      </c>
      <c r="C117" s="350">
        <v>5362.5276414295258</v>
      </c>
    </row>
    <row r="118" spans="1:3" x14ac:dyDescent="0.2">
      <c r="A118" s="352" t="s">
        <v>408</v>
      </c>
      <c r="B118" s="352" t="s">
        <v>409</v>
      </c>
      <c r="C118" s="350">
        <v>5714.8352059959625</v>
      </c>
    </row>
    <row r="119" spans="1:3" x14ac:dyDescent="0.2">
      <c r="A119" s="352" t="s">
        <v>410</v>
      </c>
      <c r="B119" s="352" t="s">
        <v>411</v>
      </c>
      <c r="C119" s="350">
        <v>6675.2120767131264</v>
      </c>
    </row>
    <row r="120" spans="1:3" x14ac:dyDescent="0.2">
      <c r="B120" s="351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7</vt:i4>
      </vt:variant>
    </vt:vector>
  </HeadingPairs>
  <TitlesOfParts>
    <vt:vector size="15" baseType="lpstr">
      <vt:lpstr>Главная</vt:lpstr>
      <vt:lpstr>Секционные ZAIGER</vt:lpstr>
      <vt:lpstr>Секционные NordMotors</vt:lpstr>
      <vt:lpstr>Шлагбаумы</vt:lpstr>
      <vt:lpstr>Распашные</vt:lpstr>
      <vt:lpstr>Откатные</vt:lpstr>
      <vt:lpstr>Универсальные пульты_приемники</vt:lpstr>
      <vt:lpstr>Data</vt:lpstr>
      <vt:lpstr>Главная!Область_печати</vt:lpstr>
      <vt:lpstr>Откатные!Область_печати</vt:lpstr>
      <vt:lpstr>Распашные!Область_печати</vt:lpstr>
      <vt:lpstr>'Секционные NordMotors'!Область_печати</vt:lpstr>
      <vt:lpstr>'Секционные ZAIGER'!Область_печати</vt:lpstr>
      <vt:lpstr>'Универсальные пульты_приемники'!Область_печати</vt:lpstr>
      <vt:lpstr>Шлагбаумы!Область_печати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Компания "Мироград"</dc:creator>
  <cp:keywords>NordMotors</cp:keywords>
  <dc:description>http://nordmotors.com
http://mirograd.ru</dc:description>
  <cp:lastModifiedBy>user</cp:lastModifiedBy>
  <cp:lastPrinted>2020-02-05T04:53:21Z</cp:lastPrinted>
  <dcterms:created xsi:type="dcterms:W3CDTF">2013-03-16T03:02:53Z</dcterms:created>
  <dcterms:modified xsi:type="dcterms:W3CDTF">2024-04-02T07:35:52Z</dcterms:modified>
</cp:coreProperties>
</file>