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2" activeTab="0"/>
  </bookViews>
  <sheets>
    <sheet name="Лист1" sheetId="1" r:id="rId1"/>
  </sheets>
  <definedNames>
    <definedName name="_xlnm.Print_Area" localSheetId="0">'Лист1'!$A$1:$K$43</definedName>
  </definedNames>
  <calcPr calcId="152511" refMode="R1C1"/>
</workbook>
</file>

<file path=xl/sharedStrings.xml><?xml version="1.0" encoding="utf-8"?>
<sst xmlns="http://schemas.openxmlformats.org/spreadsheetml/2006/main" count="95" uniqueCount="59">
  <si>
    <t>Сумма
с НДС</t>
  </si>
  <si>
    <t>Упаковка,шт.</t>
  </si>
  <si>
    <t>Наименование</t>
  </si>
  <si>
    <t>Итого:</t>
  </si>
  <si>
    <t>Кол-во кор.</t>
  </si>
  <si>
    <t xml:space="preserve"> дюбель 10*50</t>
  </si>
  <si>
    <t xml:space="preserve"> дюбель 12*60</t>
  </si>
  <si>
    <t>Вес</t>
  </si>
  <si>
    <t>Размер</t>
  </si>
  <si>
    <t>28.5*18.5*18.5</t>
  </si>
  <si>
    <t>42*27*13</t>
  </si>
  <si>
    <t>Куб.</t>
  </si>
  <si>
    <t>Вес Итого</t>
  </si>
  <si>
    <t>Итого Куб.</t>
  </si>
  <si>
    <t>Комплект 3/8 (16-20) Гайка М8. Шпилька М8*80. Дюбель D10*50</t>
  </si>
  <si>
    <t>Комплект 1/2 (20-24) Гайка М8. Шпилька М8*80. Дюбель D10*50</t>
  </si>
  <si>
    <t>Комплект 3/4 (25-28) Гайка М8. Шпилька М8*80. Дюбель D10*50</t>
  </si>
  <si>
    <t>Комплект 1 (32-35) Гайка М8. Шпилька М8*80. Дюбель D10*50</t>
  </si>
  <si>
    <t>Комплект 1 1/4 (39-46) Гайка М8. Шпилька М8*80. Дюбель D10*50</t>
  </si>
  <si>
    <t>Комплект 1 1/2 (48-53) Гайка М8. Шпилька М8*80. Дюбель D10*50</t>
  </si>
  <si>
    <t>Комплект 2 (59-66) Гайка М8. Шпилька М8*80. Дюбель D10*50</t>
  </si>
  <si>
    <t>Комплект 2 1/2 (74-80) Гайка М8/10. Шпилька М8*80. Дюбель D10*50</t>
  </si>
  <si>
    <t>Комплект 3 (87-94) Гайка М8/10. Шпилька М8*80. Дюбель D10*50</t>
  </si>
  <si>
    <t>Комплект 4 (107-115) Гайка М8/10. Шпилька М8*100. Дюбель D10*50</t>
  </si>
  <si>
    <t>Комплект 6 (162-170) Гайка М8/10. Шпилька М10*100. Дюбель D12*60</t>
  </si>
  <si>
    <t>Комплект 5 (135-143) Гайка М8/10. Шпилька М10*100. Дюбель D12*60</t>
  </si>
  <si>
    <t>3/8 (16-20) Гайка М8.</t>
  </si>
  <si>
    <t>1/4 (11-15) Гайка М8.</t>
  </si>
  <si>
    <t>1/2 (20-24) Гайка М8.</t>
  </si>
  <si>
    <t xml:space="preserve">3/4 (25-28) Гайка М8. </t>
  </si>
  <si>
    <t>1 (32-35) Гайка М8.</t>
  </si>
  <si>
    <t>1 1/4 (39-46) Гайка М8.</t>
  </si>
  <si>
    <t>1 1/2 (48-53) Гайка М8.</t>
  </si>
  <si>
    <t>1 3/4 (54-58) Гайка М8.</t>
  </si>
  <si>
    <t>2 (59-66) Гайка М8.</t>
  </si>
  <si>
    <t>2 1/2 (74-80) Гайка М8/10.</t>
  </si>
  <si>
    <t>3 (87-94) Гайка М8/10.</t>
  </si>
  <si>
    <t>3 1/2 (99-105) Гайка М8/10.</t>
  </si>
  <si>
    <t xml:space="preserve">4  (107-115) Гайка М8/10. </t>
  </si>
  <si>
    <t xml:space="preserve">4 1/2 (120-128) Гайка М8/10.  </t>
  </si>
  <si>
    <t>5 1/2 (149-161) Гайка М8/10.</t>
  </si>
  <si>
    <t xml:space="preserve">5 (135-143) Гайка М8/10. </t>
  </si>
  <si>
    <t>6 (162-170) Гайка М8/10.</t>
  </si>
  <si>
    <t>8 (207-219) Гайка М8/10.</t>
  </si>
  <si>
    <t>шпилька-шуруп  8*80</t>
  </si>
  <si>
    <t>шпилька-шуруп 8*100</t>
  </si>
  <si>
    <t>шпилька-шуруп 8*120</t>
  </si>
  <si>
    <t>шпилька-шуруп 8*140</t>
  </si>
  <si>
    <t>шпилька-шуруп 10*100</t>
  </si>
  <si>
    <t>шпилька-шуруп 10*120</t>
  </si>
  <si>
    <t>шпилька-шуруп 10*140</t>
  </si>
  <si>
    <t>40*27*15</t>
  </si>
  <si>
    <t>*Принимаем заказ только кратно упаковкам</t>
  </si>
  <si>
    <t>Цена руб.</t>
  </si>
  <si>
    <t xml:space="preserve">Homut.info   Карточка заказа Хомутов для труб </t>
  </si>
  <si>
    <t>Ваш Заказ шт.</t>
  </si>
  <si>
    <t>*Минимальный заказ от 10000 рублей</t>
  </si>
  <si>
    <t>*Дополнительная скидка за наличный расчет -5%</t>
  </si>
  <si>
    <t>*Скидки от - 5% до - 20% в зависимости от суммы заказа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</si>
</sst>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\ &quot;₽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b/>
      <sz val="10"/>
      <name val="Arial Cyr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i/>
      <sz val="22"/>
      <color theme="1"/>
      <name val="Arial Black"/>
      <family val="2"/>
    </font>
    <font>
      <sz val="10"/>
      <name val="Arial Cyr"/>
      <family val="2"/>
    </font>
    <font>
      <sz val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2" borderId="1" xfId="0" applyFill="1" applyBorder="1"/>
    <xf numFmtId="2" fontId="0" fillId="0" borderId="0" xfId="0" applyNumberFormat="1"/>
    <xf numFmtId="2" fontId="6" fillId="2" borderId="1" xfId="0" applyNumberFormat="1" applyFont="1" applyFill="1" applyBorder="1"/>
    <xf numFmtId="0" fontId="0" fillId="3" borderId="1" xfId="0" applyNumberFormat="1" applyFont="1" applyFill="1" applyBorder="1" applyAlignment="1" applyProtection="1">
      <alignment horizontal="right" vertical="center"/>
      <protection locked="0"/>
    </xf>
    <xf numFmtId="2" fontId="0" fillId="3" borderId="1" xfId="0" applyNumberFormat="1" applyFont="1" applyFill="1" applyBorder="1" applyAlignment="1" applyProtection="1">
      <alignment horizontal="right" vertical="center"/>
      <protection locked="0"/>
    </xf>
    <xf numFmtId="0" fontId="0" fillId="3" borderId="1" xfId="0" applyNumberFormat="1" applyFont="1" applyFill="1" applyBorder="1" applyAlignment="1" applyProtection="1">
      <alignment vertical="center"/>
      <protection locked="0"/>
    </xf>
    <xf numFmtId="0" fontId="0" fillId="3" borderId="1" xfId="0" applyFill="1" applyBorder="1"/>
    <xf numFmtId="2" fontId="0" fillId="0" borderId="1" xfId="0" applyNumberFormat="1" applyBorder="1"/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164" fontId="0" fillId="3" borderId="1" xfId="0" applyNumberFormat="1" applyFont="1" applyFill="1" applyBorder="1" applyAlignment="1" applyProtection="1">
      <alignment vertical="center"/>
      <protection/>
    </xf>
    <xf numFmtId="16" fontId="4" fillId="2" borderId="0" xfId="0" applyNumberFormat="1" applyFont="1" applyFill="1" applyBorder="1" applyAlignment="1">
      <alignment horizontal="left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 applyProtection="1">
      <alignment horizontal="center" vertical="center"/>
      <protection locked="0"/>
    </xf>
    <xf numFmtId="16" fontId="8" fillId="0" borderId="1" xfId="0" applyNumberFormat="1" applyFont="1" applyBorder="1" applyAlignment="1">
      <alignment horizontal="left"/>
    </xf>
    <xf numFmtId="16" fontId="8" fillId="6" borderId="1" xfId="0" applyNumberFormat="1" applyFont="1" applyFill="1" applyBorder="1" applyAlignment="1">
      <alignment horizontal="left"/>
    </xf>
    <xf numFmtId="16" fontId="8" fillId="3" borderId="1" xfId="0" applyNumberFormat="1" applyFont="1" applyFill="1" applyBorder="1" applyAlignment="1">
      <alignment horizontal="left"/>
    </xf>
    <xf numFmtId="165" fontId="9" fillId="7" borderId="1" xfId="0" applyNumberFormat="1" applyFont="1" applyFill="1" applyBorder="1" applyAlignment="1" applyProtection="1">
      <alignment horizontal="center" vertical="center"/>
      <protection locked="0"/>
    </xf>
    <xf numFmtId="0" fontId="9" fillId="7" borderId="1" xfId="0" applyFont="1" applyFill="1" applyBorder="1" applyAlignment="1" applyProtection="1">
      <alignment horizontal="center" vertical="center"/>
      <protection locked="0"/>
    </xf>
    <xf numFmtId="0" fontId="9" fillId="8" borderId="1" xfId="0" applyNumberFormat="1" applyFont="1" applyFill="1" applyBorder="1" applyAlignment="1" applyProtection="1">
      <alignment horizontal="center" vertical="center"/>
      <protection locked="0"/>
    </xf>
    <xf numFmtId="165" fontId="9" fillId="8" borderId="1" xfId="0" applyNumberFormat="1" applyFont="1" applyFill="1" applyBorder="1" applyAlignment="1" applyProtection="1">
      <alignment horizontal="center" vertical="center"/>
      <protection locked="0"/>
    </xf>
    <xf numFmtId="0" fontId="9" fillId="8" borderId="1" xfId="0" applyFont="1" applyFill="1" applyBorder="1" applyAlignment="1" applyProtection="1">
      <alignment horizontal="center" vertical="center"/>
      <protection locked="0"/>
    </xf>
    <xf numFmtId="0" fontId="7" fillId="9" borderId="2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7" fillId="9" borderId="7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workbookViewId="0" topLeftCell="A1">
      <pane xSplit="10" ySplit="3" topLeftCell="K4" activePane="bottomRight" state="frozen"/>
      <selection pane="topRight" activeCell="K1" sqref="K1"/>
      <selection pane="bottomLeft" activeCell="A4" sqref="A4"/>
      <selection pane="bottomRight" activeCell="A48" sqref="A48"/>
    </sheetView>
  </sheetViews>
  <sheetFormatPr defaultColWidth="9.140625" defaultRowHeight="15"/>
  <cols>
    <col min="1" max="1" width="64.28125" style="0" customWidth="1"/>
    <col min="2" max="2" width="12.00390625" style="0" customWidth="1"/>
    <col min="3" max="3" width="16.28125" style="0" customWidth="1"/>
    <col min="4" max="4" width="11.57421875" style="0" customWidth="1"/>
    <col min="5" max="5" width="13.140625" style="0" customWidth="1"/>
    <col min="6" max="6" width="11.28125" style="0" customWidth="1"/>
    <col min="7" max="7" width="6.7109375" style="0" customWidth="1"/>
    <col min="8" max="8" width="10.140625" style="2" customWidth="1"/>
    <col min="9" max="9" width="13.8515625" style="0" bestFit="1" customWidth="1"/>
    <col min="10" max="10" width="6.00390625" style="0" bestFit="1" customWidth="1"/>
    <col min="11" max="11" width="10.57421875" style="0" customWidth="1"/>
  </cols>
  <sheetData>
    <row r="1" spans="1:11" ht="31.5" customHeight="1">
      <c r="A1" s="28" t="s">
        <v>54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ht="15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ht="26.4">
      <c r="A3" s="10" t="s">
        <v>2</v>
      </c>
      <c r="B3" s="10" t="s">
        <v>53</v>
      </c>
      <c r="C3" s="9" t="s">
        <v>55</v>
      </c>
      <c r="D3" s="11" t="s">
        <v>0</v>
      </c>
      <c r="E3" s="10" t="s">
        <v>1</v>
      </c>
      <c r="F3" s="10" t="s">
        <v>4</v>
      </c>
      <c r="G3" s="10" t="s">
        <v>7</v>
      </c>
      <c r="H3" s="12" t="s">
        <v>12</v>
      </c>
      <c r="I3" s="10" t="s">
        <v>8</v>
      </c>
      <c r="J3" s="10" t="s">
        <v>11</v>
      </c>
      <c r="K3" s="10" t="s">
        <v>13</v>
      </c>
    </row>
    <row r="4" spans="1:11" ht="15">
      <c r="A4" s="20" t="s">
        <v>14</v>
      </c>
      <c r="B4" s="13">
        <v>14.21</v>
      </c>
      <c r="C4" s="16"/>
      <c r="D4" s="23">
        <f aca="true" t="shared" si="0" ref="D4">B4*C4</f>
        <v>0</v>
      </c>
      <c r="E4" s="24">
        <v>200</v>
      </c>
      <c r="F4" s="25">
        <f aca="true" t="shared" si="1" ref="F4">C4/E4</f>
        <v>0</v>
      </c>
      <c r="G4" s="4">
        <v>10</v>
      </c>
      <c r="H4" s="5">
        <f>F4*G4</f>
        <v>0</v>
      </c>
      <c r="I4" s="6" t="s">
        <v>51</v>
      </c>
      <c r="J4" s="14">
        <f aca="true" t="shared" si="2" ref="J4:J15">(40*27*15)/1000000</f>
        <v>0.0162</v>
      </c>
      <c r="K4" s="8">
        <f aca="true" t="shared" si="3" ref="K4:K40">F4*J4</f>
        <v>0</v>
      </c>
    </row>
    <row r="5" spans="1:11" ht="15">
      <c r="A5" s="20" t="s">
        <v>15</v>
      </c>
      <c r="B5" s="13">
        <v>14.84</v>
      </c>
      <c r="C5" s="16"/>
      <c r="D5" s="23">
        <f aca="true" t="shared" si="4" ref="D5:D40">B5*C5</f>
        <v>0</v>
      </c>
      <c r="E5" s="24">
        <v>160</v>
      </c>
      <c r="F5" s="25">
        <f>C5/E5</f>
        <v>0</v>
      </c>
      <c r="G5" s="4">
        <v>9.4</v>
      </c>
      <c r="H5" s="5">
        <f aca="true" t="shared" si="5" ref="H5:H40">F5*G5</f>
        <v>0</v>
      </c>
      <c r="I5" s="6" t="s">
        <v>51</v>
      </c>
      <c r="J5" s="14">
        <f t="shared" si="2"/>
        <v>0.0162</v>
      </c>
      <c r="K5" s="8">
        <f t="shared" si="3"/>
        <v>0</v>
      </c>
    </row>
    <row r="6" spans="1:11" ht="15">
      <c r="A6" s="20" t="s">
        <v>16</v>
      </c>
      <c r="B6" s="13">
        <v>16.12</v>
      </c>
      <c r="C6" s="16"/>
      <c r="D6" s="23">
        <f t="shared" si="4"/>
        <v>0</v>
      </c>
      <c r="E6" s="24">
        <v>150</v>
      </c>
      <c r="F6" s="25">
        <f aca="true" t="shared" si="6" ref="F6:F40">C6/E6</f>
        <v>0</v>
      </c>
      <c r="G6" s="4">
        <v>9.9</v>
      </c>
      <c r="H6" s="5">
        <f t="shared" si="5"/>
        <v>0</v>
      </c>
      <c r="I6" s="6" t="s">
        <v>51</v>
      </c>
      <c r="J6" s="14">
        <f t="shared" si="2"/>
        <v>0.0162</v>
      </c>
      <c r="K6" s="8">
        <f t="shared" si="3"/>
        <v>0</v>
      </c>
    </row>
    <row r="7" spans="1:11" ht="15">
      <c r="A7" s="20" t="s">
        <v>17</v>
      </c>
      <c r="B7" s="13">
        <v>17.78</v>
      </c>
      <c r="C7" s="16"/>
      <c r="D7" s="23">
        <f t="shared" si="4"/>
        <v>0</v>
      </c>
      <c r="E7" s="24">
        <v>120</v>
      </c>
      <c r="F7" s="25">
        <f t="shared" si="6"/>
        <v>0</v>
      </c>
      <c r="G7" s="4">
        <v>7.4</v>
      </c>
      <c r="H7" s="5">
        <f t="shared" si="5"/>
        <v>0</v>
      </c>
      <c r="I7" s="6" t="s">
        <v>51</v>
      </c>
      <c r="J7" s="14">
        <f t="shared" si="2"/>
        <v>0.0162</v>
      </c>
      <c r="K7" s="8">
        <f t="shared" si="3"/>
        <v>0</v>
      </c>
    </row>
    <row r="8" spans="1:11" ht="15">
      <c r="A8" s="20" t="s">
        <v>18</v>
      </c>
      <c r="B8" s="13">
        <v>19.41</v>
      </c>
      <c r="C8" s="16"/>
      <c r="D8" s="23">
        <f t="shared" si="4"/>
        <v>0</v>
      </c>
      <c r="E8" s="24">
        <v>100</v>
      </c>
      <c r="F8" s="25">
        <f t="shared" si="6"/>
        <v>0</v>
      </c>
      <c r="G8" s="4">
        <v>15.2</v>
      </c>
      <c r="H8" s="5">
        <f t="shared" si="5"/>
        <v>0</v>
      </c>
      <c r="I8" s="6" t="s">
        <v>51</v>
      </c>
      <c r="J8" s="14">
        <f t="shared" si="2"/>
        <v>0.0162</v>
      </c>
      <c r="K8" s="8">
        <f t="shared" si="3"/>
        <v>0</v>
      </c>
    </row>
    <row r="9" spans="1:11" ht="15" customHeight="1">
      <c r="A9" s="21" t="s">
        <v>19</v>
      </c>
      <c r="B9" s="13">
        <v>21.37</v>
      </c>
      <c r="C9" s="16"/>
      <c r="D9" s="23">
        <f t="shared" si="4"/>
        <v>0</v>
      </c>
      <c r="E9" s="24">
        <v>90</v>
      </c>
      <c r="F9" s="25">
        <f t="shared" si="6"/>
        <v>0</v>
      </c>
      <c r="G9" s="4">
        <v>14.6</v>
      </c>
      <c r="H9" s="5">
        <f t="shared" si="5"/>
        <v>0</v>
      </c>
      <c r="I9" s="6" t="s">
        <v>51</v>
      </c>
      <c r="J9" s="14">
        <f t="shared" si="2"/>
        <v>0.0162</v>
      </c>
      <c r="K9" s="8">
        <f t="shared" si="3"/>
        <v>0</v>
      </c>
    </row>
    <row r="10" spans="1:11" ht="15">
      <c r="A10" s="20" t="s">
        <v>20</v>
      </c>
      <c r="B10" s="13">
        <v>23.66</v>
      </c>
      <c r="C10" s="16"/>
      <c r="D10" s="23">
        <f t="shared" si="4"/>
        <v>0</v>
      </c>
      <c r="E10" s="24">
        <v>70</v>
      </c>
      <c r="F10" s="25">
        <f t="shared" si="6"/>
        <v>0</v>
      </c>
      <c r="G10" s="4">
        <v>13.2</v>
      </c>
      <c r="H10" s="5">
        <f t="shared" si="5"/>
        <v>0</v>
      </c>
      <c r="I10" s="6" t="s">
        <v>51</v>
      </c>
      <c r="J10" s="14">
        <f t="shared" si="2"/>
        <v>0.0162</v>
      </c>
      <c r="K10" s="8">
        <f t="shared" si="3"/>
        <v>0</v>
      </c>
    </row>
    <row r="11" spans="1:11" ht="15">
      <c r="A11" s="20" t="s">
        <v>21</v>
      </c>
      <c r="B11" s="13">
        <v>29.41</v>
      </c>
      <c r="C11" s="16"/>
      <c r="D11" s="23">
        <f t="shared" si="4"/>
        <v>0</v>
      </c>
      <c r="E11" s="24">
        <v>50</v>
      </c>
      <c r="F11" s="25">
        <f t="shared" si="6"/>
        <v>0</v>
      </c>
      <c r="G11" s="4">
        <v>13.5</v>
      </c>
      <c r="H11" s="5">
        <f t="shared" si="5"/>
        <v>0</v>
      </c>
      <c r="I11" s="6" t="s">
        <v>51</v>
      </c>
      <c r="J11" s="14">
        <f t="shared" si="2"/>
        <v>0.0162</v>
      </c>
      <c r="K11" s="8">
        <f t="shared" si="3"/>
        <v>0</v>
      </c>
    </row>
    <row r="12" spans="1:11" ht="15">
      <c r="A12" s="20" t="s">
        <v>22</v>
      </c>
      <c r="B12" s="13">
        <v>32.28</v>
      </c>
      <c r="C12" s="16"/>
      <c r="D12" s="23">
        <f t="shared" si="4"/>
        <v>0</v>
      </c>
      <c r="E12" s="24">
        <v>40</v>
      </c>
      <c r="F12" s="25">
        <f t="shared" si="6"/>
        <v>0</v>
      </c>
      <c r="G12" s="4">
        <v>11.2</v>
      </c>
      <c r="H12" s="5">
        <f t="shared" si="5"/>
        <v>0</v>
      </c>
      <c r="I12" s="6" t="s">
        <v>51</v>
      </c>
      <c r="J12" s="14">
        <f t="shared" si="2"/>
        <v>0.0162</v>
      </c>
      <c r="K12" s="8">
        <f t="shared" si="3"/>
        <v>0</v>
      </c>
    </row>
    <row r="13" spans="1:11" ht="15">
      <c r="A13" s="22" t="s">
        <v>23</v>
      </c>
      <c r="B13" s="13">
        <v>40.94</v>
      </c>
      <c r="C13" s="16"/>
      <c r="D13" s="26">
        <f t="shared" si="4"/>
        <v>0</v>
      </c>
      <c r="E13" s="27">
        <v>50</v>
      </c>
      <c r="F13" s="25">
        <f t="shared" si="6"/>
        <v>0</v>
      </c>
      <c r="G13" s="4">
        <v>13.5</v>
      </c>
      <c r="H13" s="5">
        <f t="shared" si="5"/>
        <v>0</v>
      </c>
      <c r="I13" s="6" t="s">
        <v>51</v>
      </c>
      <c r="J13" s="14">
        <f t="shared" si="2"/>
        <v>0.0162</v>
      </c>
      <c r="K13" s="8">
        <f t="shared" si="3"/>
        <v>0</v>
      </c>
    </row>
    <row r="14" spans="1:11" ht="15">
      <c r="A14" s="20" t="s">
        <v>25</v>
      </c>
      <c r="B14" s="13">
        <v>56.73</v>
      </c>
      <c r="C14" s="16"/>
      <c r="D14" s="23">
        <f t="shared" si="4"/>
        <v>0</v>
      </c>
      <c r="E14" s="24">
        <v>35</v>
      </c>
      <c r="F14" s="25">
        <f t="shared" si="6"/>
        <v>0</v>
      </c>
      <c r="G14" s="4">
        <v>14.6</v>
      </c>
      <c r="H14" s="5">
        <f t="shared" si="5"/>
        <v>0</v>
      </c>
      <c r="I14" s="6" t="s">
        <v>51</v>
      </c>
      <c r="J14" s="14">
        <f t="shared" si="2"/>
        <v>0.0162</v>
      </c>
      <c r="K14" s="8">
        <f t="shared" si="3"/>
        <v>0</v>
      </c>
    </row>
    <row r="15" spans="1:11" ht="15">
      <c r="A15" s="21" t="s">
        <v>24</v>
      </c>
      <c r="B15" s="13">
        <v>67.83</v>
      </c>
      <c r="C15" s="16"/>
      <c r="D15" s="23">
        <f t="shared" si="4"/>
        <v>0</v>
      </c>
      <c r="E15" s="24">
        <v>30</v>
      </c>
      <c r="F15" s="25">
        <f t="shared" si="6"/>
        <v>0</v>
      </c>
      <c r="G15" s="4">
        <v>11.8</v>
      </c>
      <c r="H15" s="5">
        <f t="shared" si="5"/>
        <v>0</v>
      </c>
      <c r="I15" s="6" t="s">
        <v>51</v>
      </c>
      <c r="J15" s="14">
        <f t="shared" si="2"/>
        <v>0.0162</v>
      </c>
      <c r="K15" s="8">
        <f t="shared" si="3"/>
        <v>0</v>
      </c>
    </row>
    <row r="16" spans="1:11" ht="15">
      <c r="A16" s="20" t="s">
        <v>27</v>
      </c>
      <c r="B16" s="13">
        <v>8.88</v>
      </c>
      <c r="C16" s="16"/>
      <c r="D16" s="23">
        <f t="shared" si="4"/>
        <v>0</v>
      </c>
      <c r="E16" s="24">
        <v>260</v>
      </c>
      <c r="F16" s="25">
        <f t="shared" si="6"/>
        <v>0</v>
      </c>
      <c r="G16" s="4">
        <v>4.5</v>
      </c>
      <c r="H16" s="5">
        <f t="shared" si="5"/>
        <v>0</v>
      </c>
      <c r="I16" s="6" t="s">
        <v>9</v>
      </c>
      <c r="J16" s="14">
        <f>(25*22.5*10.5)/1000000</f>
        <v>0.00590625</v>
      </c>
      <c r="K16" s="8">
        <f t="shared" si="3"/>
        <v>0</v>
      </c>
    </row>
    <row r="17" spans="1:11" ht="15">
      <c r="A17" s="20" t="s">
        <v>26</v>
      </c>
      <c r="B17" s="13">
        <v>9.79</v>
      </c>
      <c r="C17" s="16"/>
      <c r="D17" s="23">
        <f t="shared" si="4"/>
        <v>0</v>
      </c>
      <c r="E17" s="24">
        <v>200</v>
      </c>
      <c r="F17" s="25">
        <f t="shared" si="6"/>
        <v>0</v>
      </c>
      <c r="G17" s="4">
        <v>4.3</v>
      </c>
      <c r="H17" s="5">
        <f t="shared" si="5"/>
        <v>0</v>
      </c>
      <c r="I17" s="6" t="s">
        <v>9</v>
      </c>
      <c r="J17" s="14">
        <f>(25*22.5*10.5)/1000000</f>
        <v>0.00590625</v>
      </c>
      <c r="K17" s="8">
        <f t="shared" si="3"/>
        <v>0</v>
      </c>
    </row>
    <row r="18" spans="1:11" ht="15">
      <c r="A18" s="20" t="s">
        <v>28</v>
      </c>
      <c r="B18" s="13">
        <v>10.72</v>
      </c>
      <c r="C18" s="16"/>
      <c r="D18" s="23">
        <f t="shared" si="4"/>
        <v>0</v>
      </c>
      <c r="E18" s="24">
        <v>170</v>
      </c>
      <c r="F18" s="25">
        <f t="shared" si="6"/>
        <v>0</v>
      </c>
      <c r="G18" s="4">
        <v>5</v>
      </c>
      <c r="H18" s="5">
        <f t="shared" si="5"/>
        <v>0</v>
      </c>
      <c r="I18" s="6" t="s">
        <v>9</v>
      </c>
      <c r="J18" s="14">
        <f>(28.5*18.5*13)/1000000</f>
        <v>0.00685425</v>
      </c>
      <c r="K18" s="8">
        <f t="shared" si="3"/>
        <v>0</v>
      </c>
    </row>
    <row r="19" spans="1:11" ht="15">
      <c r="A19" s="20" t="s">
        <v>29</v>
      </c>
      <c r="B19" s="13">
        <v>11.95</v>
      </c>
      <c r="C19" s="16"/>
      <c r="D19" s="23">
        <f t="shared" si="4"/>
        <v>0</v>
      </c>
      <c r="E19" s="24">
        <v>140</v>
      </c>
      <c r="F19" s="25">
        <f t="shared" si="6"/>
        <v>0</v>
      </c>
      <c r="G19" s="4">
        <v>6.3</v>
      </c>
      <c r="H19" s="5">
        <f t="shared" si="5"/>
        <v>0</v>
      </c>
      <c r="I19" s="6" t="s">
        <v>9</v>
      </c>
      <c r="J19" s="14">
        <f>(28.5*18.5*18.5)/1000000</f>
        <v>0.009754125</v>
      </c>
      <c r="K19" s="8">
        <f t="shared" si="3"/>
        <v>0</v>
      </c>
    </row>
    <row r="20" spans="1:11" ht="15">
      <c r="A20" s="20" t="s">
        <v>30</v>
      </c>
      <c r="B20" s="13">
        <v>13.65</v>
      </c>
      <c r="C20" s="16"/>
      <c r="D20" s="23">
        <f t="shared" si="4"/>
        <v>0</v>
      </c>
      <c r="E20" s="24">
        <v>180</v>
      </c>
      <c r="F20" s="25">
        <f t="shared" si="6"/>
        <v>0</v>
      </c>
      <c r="G20" s="4">
        <v>5.8</v>
      </c>
      <c r="H20" s="5">
        <f t="shared" si="5"/>
        <v>0</v>
      </c>
      <c r="I20" s="6" t="s">
        <v>9</v>
      </c>
      <c r="J20" s="14">
        <f>(28.5*18.5*18.5)/1000000</f>
        <v>0.009754125</v>
      </c>
      <c r="K20" s="8">
        <f t="shared" si="3"/>
        <v>0</v>
      </c>
    </row>
    <row r="21" spans="1:11" ht="15">
      <c r="A21" s="20" t="s">
        <v>31</v>
      </c>
      <c r="B21" s="13">
        <v>15.65</v>
      </c>
      <c r="C21" s="16"/>
      <c r="D21" s="23">
        <f t="shared" si="4"/>
        <v>0</v>
      </c>
      <c r="E21" s="24">
        <v>120</v>
      </c>
      <c r="F21" s="25">
        <f t="shared" si="6"/>
        <v>0</v>
      </c>
      <c r="G21" s="4">
        <v>4.9</v>
      </c>
      <c r="H21" s="5">
        <f t="shared" si="5"/>
        <v>0</v>
      </c>
      <c r="I21" s="6" t="s">
        <v>9</v>
      </c>
      <c r="J21" s="14">
        <f aca="true" t="shared" si="7" ref="J21:J23">(28.5*18.5*18.5)/1000000</f>
        <v>0.009754125</v>
      </c>
      <c r="K21" s="8">
        <f t="shared" si="3"/>
        <v>0</v>
      </c>
    </row>
    <row r="22" spans="1:11" ht="15">
      <c r="A22" s="20" t="s">
        <v>32</v>
      </c>
      <c r="B22" s="13">
        <v>17.29</v>
      </c>
      <c r="C22" s="16"/>
      <c r="D22" s="23">
        <f t="shared" si="4"/>
        <v>0</v>
      </c>
      <c r="E22" s="24">
        <v>100</v>
      </c>
      <c r="F22" s="25">
        <f t="shared" si="6"/>
        <v>0</v>
      </c>
      <c r="G22" s="4">
        <v>4.6</v>
      </c>
      <c r="H22" s="5">
        <f t="shared" si="5"/>
        <v>0</v>
      </c>
      <c r="I22" s="6" t="s">
        <v>9</v>
      </c>
      <c r="J22" s="14">
        <f t="shared" si="7"/>
        <v>0.009754125</v>
      </c>
      <c r="K22" s="8">
        <f>F22*J22</f>
        <v>0</v>
      </c>
    </row>
    <row r="23" spans="1:11" ht="15">
      <c r="A23" s="20" t="s">
        <v>33</v>
      </c>
      <c r="B23" s="13">
        <v>17.78</v>
      </c>
      <c r="C23" s="16"/>
      <c r="D23" s="23">
        <f t="shared" si="4"/>
        <v>0</v>
      </c>
      <c r="E23" s="24">
        <v>90</v>
      </c>
      <c r="F23" s="25">
        <f t="shared" si="6"/>
        <v>0</v>
      </c>
      <c r="G23" s="4">
        <v>4.2</v>
      </c>
      <c r="H23" s="5">
        <f t="shared" si="5"/>
        <v>0</v>
      </c>
      <c r="I23" s="6" t="s">
        <v>9</v>
      </c>
      <c r="J23" s="14">
        <f t="shared" si="7"/>
        <v>0.009754125</v>
      </c>
      <c r="K23" s="8">
        <f t="shared" si="3"/>
        <v>0</v>
      </c>
    </row>
    <row r="24" spans="1:11" ht="15">
      <c r="A24" s="20" t="s">
        <v>34</v>
      </c>
      <c r="B24" s="13">
        <v>19.9</v>
      </c>
      <c r="C24" s="16"/>
      <c r="D24" s="23">
        <f t="shared" si="4"/>
        <v>0</v>
      </c>
      <c r="E24" s="24">
        <v>80</v>
      </c>
      <c r="F24" s="25">
        <f t="shared" si="6"/>
        <v>0</v>
      </c>
      <c r="G24" s="4">
        <v>5.5</v>
      </c>
      <c r="H24" s="5">
        <f t="shared" si="5"/>
        <v>0</v>
      </c>
      <c r="I24" s="6" t="s">
        <v>9</v>
      </c>
      <c r="J24" s="14">
        <f>(38*28.1*13)/1000000</f>
        <v>0.0138814</v>
      </c>
      <c r="K24" s="8">
        <f t="shared" si="3"/>
        <v>0</v>
      </c>
    </row>
    <row r="25" spans="1:11" ht="15">
      <c r="A25" s="20" t="s">
        <v>35</v>
      </c>
      <c r="B25" s="13">
        <v>24.42</v>
      </c>
      <c r="C25" s="16"/>
      <c r="D25" s="23">
        <f t="shared" si="4"/>
        <v>0</v>
      </c>
      <c r="E25" s="24">
        <v>50</v>
      </c>
      <c r="F25" s="25">
        <f t="shared" si="6"/>
        <v>0</v>
      </c>
      <c r="G25" s="4">
        <v>4.9</v>
      </c>
      <c r="H25" s="5">
        <f t="shared" si="5"/>
        <v>0</v>
      </c>
      <c r="I25" s="6" t="s">
        <v>9</v>
      </c>
      <c r="J25" s="14">
        <f>(38*28.1*11)/1000000</f>
        <v>0.011745799999999999</v>
      </c>
      <c r="K25" s="8">
        <f t="shared" si="3"/>
        <v>0</v>
      </c>
    </row>
    <row r="26" spans="1:11" ht="15">
      <c r="A26" s="20" t="s">
        <v>36</v>
      </c>
      <c r="B26" s="13">
        <v>27.13</v>
      </c>
      <c r="C26" s="16"/>
      <c r="D26" s="23">
        <f t="shared" si="4"/>
        <v>0</v>
      </c>
      <c r="E26" s="24">
        <v>45</v>
      </c>
      <c r="F26" s="25">
        <f t="shared" si="6"/>
        <v>0</v>
      </c>
      <c r="G26" s="4">
        <v>4.8</v>
      </c>
      <c r="H26" s="5">
        <f t="shared" si="5"/>
        <v>0</v>
      </c>
      <c r="I26" s="6" t="s">
        <v>9</v>
      </c>
      <c r="J26" s="14">
        <f aca="true" t="shared" si="8" ref="J26:J28">(38*28.1*13)/1000000</f>
        <v>0.0138814</v>
      </c>
      <c r="K26" s="8">
        <f t="shared" si="3"/>
        <v>0</v>
      </c>
    </row>
    <row r="27" spans="1:11" ht="15">
      <c r="A27" s="20" t="s">
        <v>37</v>
      </c>
      <c r="B27" s="13">
        <v>30.38</v>
      </c>
      <c r="C27" s="16"/>
      <c r="D27" s="23">
        <f t="shared" si="4"/>
        <v>0</v>
      </c>
      <c r="E27" s="24">
        <v>50</v>
      </c>
      <c r="F27" s="25">
        <f t="shared" si="6"/>
        <v>0</v>
      </c>
      <c r="G27" s="4">
        <v>4.6</v>
      </c>
      <c r="H27" s="5">
        <f t="shared" si="5"/>
        <v>0</v>
      </c>
      <c r="I27" s="6" t="s">
        <v>9</v>
      </c>
      <c r="J27" s="14">
        <f t="shared" si="8"/>
        <v>0.0138814</v>
      </c>
      <c r="K27" s="8">
        <f t="shared" si="3"/>
        <v>0</v>
      </c>
    </row>
    <row r="28" spans="1:11" ht="15">
      <c r="A28" s="20" t="s">
        <v>38</v>
      </c>
      <c r="B28" s="13">
        <v>32.54</v>
      </c>
      <c r="C28" s="16"/>
      <c r="D28" s="23">
        <f t="shared" si="4"/>
        <v>0</v>
      </c>
      <c r="E28" s="24">
        <v>55</v>
      </c>
      <c r="F28" s="25">
        <f t="shared" si="6"/>
        <v>0</v>
      </c>
      <c r="G28" s="4">
        <v>6.3</v>
      </c>
      <c r="H28" s="5">
        <f t="shared" si="5"/>
        <v>0</v>
      </c>
      <c r="I28" s="6" t="s">
        <v>9</v>
      </c>
      <c r="J28" s="14">
        <f t="shared" si="8"/>
        <v>0.0138814</v>
      </c>
      <c r="K28" s="8">
        <f t="shared" si="3"/>
        <v>0</v>
      </c>
    </row>
    <row r="29" spans="1:11" ht="15">
      <c r="A29" s="20" t="s">
        <v>39</v>
      </c>
      <c r="B29" s="13">
        <v>47.52</v>
      </c>
      <c r="C29" s="16"/>
      <c r="D29" s="23">
        <f t="shared" si="4"/>
        <v>0</v>
      </c>
      <c r="E29" s="24">
        <v>50</v>
      </c>
      <c r="F29" s="25">
        <f t="shared" si="6"/>
        <v>0</v>
      </c>
      <c r="G29" s="4">
        <v>5.5</v>
      </c>
      <c r="H29" s="5">
        <f t="shared" si="5"/>
        <v>0</v>
      </c>
      <c r="I29" s="6" t="s">
        <v>9</v>
      </c>
      <c r="J29" s="14">
        <f>(38*23*14)/1000000</f>
        <v>0.012236</v>
      </c>
      <c r="K29" s="8">
        <f t="shared" si="3"/>
        <v>0</v>
      </c>
    </row>
    <row r="30" spans="1:11" ht="15">
      <c r="A30" s="20" t="s">
        <v>40</v>
      </c>
      <c r="B30" s="13">
        <v>55.08</v>
      </c>
      <c r="C30" s="16"/>
      <c r="D30" s="23">
        <f t="shared" si="4"/>
        <v>0</v>
      </c>
      <c r="E30" s="24">
        <v>40</v>
      </c>
      <c r="F30" s="25">
        <f t="shared" si="6"/>
        <v>0</v>
      </c>
      <c r="G30" s="4">
        <v>7.2</v>
      </c>
      <c r="H30" s="5">
        <f t="shared" si="5"/>
        <v>0</v>
      </c>
      <c r="I30" s="6" t="s">
        <v>9</v>
      </c>
      <c r="J30" s="14">
        <f>(38*28.1*14)/1000000</f>
        <v>0.0149492</v>
      </c>
      <c r="K30" s="8">
        <f t="shared" si="3"/>
        <v>0</v>
      </c>
    </row>
    <row r="31" spans="1:11" ht="15">
      <c r="A31" s="20" t="s">
        <v>41</v>
      </c>
      <c r="B31" s="13">
        <v>51.69</v>
      </c>
      <c r="C31" s="16"/>
      <c r="D31" s="23">
        <f t="shared" si="4"/>
        <v>0</v>
      </c>
      <c r="E31" s="24">
        <v>25</v>
      </c>
      <c r="F31" s="25">
        <f t="shared" si="6"/>
        <v>0</v>
      </c>
      <c r="G31" s="4">
        <v>6</v>
      </c>
      <c r="H31" s="5">
        <f t="shared" si="5"/>
        <v>0</v>
      </c>
      <c r="I31" s="6" t="s">
        <v>9</v>
      </c>
      <c r="J31" s="14">
        <f>(38*23*14)/1000000</f>
        <v>0.012236</v>
      </c>
      <c r="K31" s="8">
        <f t="shared" si="3"/>
        <v>0</v>
      </c>
    </row>
    <row r="32" spans="1:11" ht="15">
      <c r="A32" s="20" t="s">
        <v>42</v>
      </c>
      <c r="B32" s="13">
        <v>58.99</v>
      </c>
      <c r="C32" s="16"/>
      <c r="D32" s="23">
        <f t="shared" si="4"/>
        <v>0</v>
      </c>
      <c r="E32" s="24">
        <v>35</v>
      </c>
      <c r="F32" s="25">
        <f t="shared" si="6"/>
        <v>0</v>
      </c>
      <c r="G32" s="4">
        <v>6.3</v>
      </c>
      <c r="H32" s="5">
        <f t="shared" si="5"/>
        <v>0</v>
      </c>
      <c r="I32" s="6" t="s">
        <v>9</v>
      </c>
      <c r="J32" s="14">
        <f>(38*28.1*14)/1000000</f>
        <v>0.0149492</v>
      </c>
      <c r="K32" s="8">
        <f t="shared" si="3"/>
        <v>0</v>
      </c>
    </row>
    <row r="33" spans="1:11" ht="15">
      <c r="A33" s="20" t="s">
        <v>43</v>
      </c>
      <c r="B33" s="13">
        <v>107</v>
      </c>
      <c r="C33" s="16"/>
      <c r="D33" s="23">
        <f t="shared" si="4"/>
        <v>0</v>
      </c>
      <c r="E33" s="24">
        <v>25</v>
      </c>
      <c r="F33" s="25">
        <f t="shared" si="6"/>
        <v>0</v>
      </c>
      <c r="G33" s="4">
        <v>9.4</v>
      </c>
      <c r="H33" s="5">
        <f t="shared" si="5"/>
        <v>0</v>
      </c>
      <c r="I33" s="6" t="s">
        <v>9</v>
      </c>
      <c r="J33" s="14">
        <f>(38*28.1*18)/1000000</f>
        <v>0.0192204</v>
      </c>
      <c r="K33" s="8">
        <f t="shared" si="3"/>
        <v>0</v>
      </c>
    </row>
    <row r="34" spans="1:11" ht="15">
      <c r="A34" s="21" t="s">
        <v>44</v>
      </c>
      <c r="B34" s="13">
        <v>3.95</v>
      </c>
      <c r="C34" s="16"/>
      <c r="D34" s="23">
        <f t="shared" si="4"/>
        <v>0</v>
      </c>
      <c r="E34" s="24">
        <v>1000</v>
      </c>
      <c r="F34" s="25">
        <f t="shared" si="6"/>
        <v>0</v>
      </c>
      <c r="G34" s="7">
        <v>18.2</v>
      </c>
      <c r="H34" s="5">
        <f t="shared" si="5"/>
        <v>0</v>
      </c>
      <c r="I34" s="6" t="s">
        <v>10</v>
      </c>
      <c r="J34" s="7">
        <v>0.011</v>
      </c>
      <c r="K34" s="8">
        <f>F34*J34</f>
        <v>0</v>
      </c>
    </row>
    <row r="35" spans="1:11" ht="15">
      <c r="A35" s="21" t="s">
        <v>45</v>
      </c>
      <c r="B35" s="13">
        <v>5.08</v>
      </c>
      <c r="C35" s="16"/>
      <c r="D35" s="23">
        <f t="shared" si="4"/>
        <v>0</v>
      </c>
      <c r="E35" s="24">
        <v>600</v>
      </c>
      <c r="F35" s="25">
        <f t="shared" si="6"/>
        <v>0</v>
      </c>
      <c r="G35" s="7">
        <v>14.1</v>
      </c>
      <c r="H35" s="5">
        <f t="shared" si="5"/>
        <v>0</v>
      </c>
      <c r="I35" s="6" t="s">
        <v>10</v>
      </c>
      <c r="J35" s="7">
        <v>0.009</v>
      </c>
      <c r="K35" s="8">
        <f>F35*J35</f>
        <v>0</v>
      </c>
    </row>
    <row r="36" spans="1:11" ht="15">
      <c r="A36" s="21" t="s">
        <v>46</v>
      </c>
      <c r="B36" s="13">
        <v>6.51</v>
      </c>
      <c r="C36" s="16"/>
      <c r="D36" s="23">
        <f t="shared" si="4"/>
        <v>0</v>
      </c>
      <c r="E36" s="24">
        <v>400</v>
      </c>
      <c r="F36" s="25">
        <f t="shared" si="6"/>
        <v>0</v>
      </c>
      <c r="G36" s="7">
        <v>11.5</v>
      </c>
      <c r="H36" s="5">
        <f t="shared" si="5"/>
        <v>0</v>
      </c>
      <c r="I36" s="6" t="s">
        <v>10</v>
      </c>
      <c r="J36" s="7">
        <v>0.006</v>
      </c>
      <c r="K36" s="8">
        <f t="shared" si="3"/>
        <v>0</v>
      </c>
    </row>
    <row r="37" spans="1:11" ht="15">
      <c r="A37" s="21" t="s">
        <v>47</v>
      </c>
      <c r="B37" s="13">
        <v>7.8</v>
      </c>
      <c r="C37" s="16"/>
      <c r="D37" s="23">
        <f t="shared" si="4"/>
        <v>0</v>
      </c>
      <c r="E37" s="24">
        <v>400</v>
      </c>
      <c r="F37" s="25">
        <f t="shared" si="6"/>
        <v>0</v>
      </c>
      <c r="G37" s="7">
        <v>14</v>
      </c>
      <c r="H37" s="5">
        <f t="shared" si="5"/>
        <v>0</v>
      </c>
      <c r="I37" s="6" t="s">
        <v>10</v>
      </c>
      <c r="J37" s="7">
        <v>0.007</v>
      </c>
      <c r="K37" s="8">
        <f t="shared" si="3"/>
        <v>0</v>
      </c>
    </row>
    <row r="38" spans="1:11" ht="15">
      <c r="A38" s="20" t="s">
        <v>48</v>
      </c>
      <c r="B38" s="13">
        <v>8.27</v>
      </c>
      <c r="C38" s="16"/>
      <c r="D38" s="23">
        <f t="shared" si="4"/>
        <v>0</v>
      </c>
      <c r="E38" s="24">
        <v>500</v>
      </c>
      <c r="F38" s="25">
        <f t="shared" si="6"/>
        <v>0</v>
      </c>
      <c r="G38" s="7">
        <v>17.8</v>
      </c>
      <c r="H38" s="5">
        <f t="shared" si="5"/>
        <v>0</v>
      </c>
      <c r="I38" s="6" t="s">
        <v>10</v>
      </c>
      <c r="J38" s="7">
        <v>0.009</v>
      </c>
      <c r="K38" s="8">
        <f t="shared" si="3"/>
        <v>0</v>
      </c>
    </row>
    <row r="39" spans="1:11" ht="15">
      <c r="A39" s="20" t="s">
        <v>49</v>
      </c>
      <c r="B39" s="13">
        <v>9.26</v>
      </c>
      <c r="C39" s="16"/>
      <c r="D39" s="23">
        <f t="shared" si="4"/>
        <v>0</v>
      </c>
      <c r="E39" s="24">
        <v>300</v>
      </c>
      <c r="F39" s="25">
        <f t="shared" si="6"/>
        <v>0</v>
      </c>
      <c r="G39" s="7">
        <v>13.7</v>
      </c>
      <c r="H39" s="5">
        <f t="shared" si="5"/>
        <v>0</v>
      </c>
      <c r="I39" s="6" t="s">
        <v>10</v>
      </c>
      <c r="J39" s="7">
        <v>0.007</v>
      </c>
      <c r="K39" s="8">
        <f t="shared" si="3"/>
        <v>0</v>
      </c>
    </row>
    <row r="40" spans="1:11" ht="15">
      <c r="A40" s="20" t="s">
        <v>50</v>
      </c>
      <c r="B40" s="13">
        <v>10.79</v>
      </c>
      <c r="C40" s="16"/>
      <c r="D40" s="23">
        <f t="shared" si="4"/>
        <v>0</v>
      </c>
      <c r="E40" s="24">
        <v>300</v>
      </c>
      <c r="F40" s="25">
        <f t="shared" si="6"/>
        <v>0</v>
      </c>
      <c r="G40" s="7">
        <v>15</v>
      </c>
      <c r="H40" s="5">
        <f t="shared" si="5"/>
        <v>0</v>
      </c>
      <c r="I40" s="6" t="s">
        <v>10</v>
      </c>
      <c r="J40" s="7">
        <v>0.008</v>
      </c>
      <c r="K40" s="8">
        <f t="shared" si="3"/>
        <v>0</v>
      </c>
    </row>
    <row r="41" spans="1:11" ht="15">
      <c r="A41" s="20" t="s">
        <v>5</v>
      </c>
      <c r="B41" s="13">
        <v>0.85</v>
      </c>
      <c r="C41" s="16"/>
      <c r="D41" s="23">
        <f>B41*C41</f>
        <v>0</v>
      </c>
      <c r="E41" s="24">
        <v>1000</v>
      </c>
      <c r="F41" s="25">
        <f>C41/E41</f>
        <v>0</v>
      </c>
      <c r="G41" s="7">
        <v>0.8</v>
      </c>
      <c r="H41" s="5">
        <f>F41*G41</f>
        <v>0</v>
      </c>
      <c r="I41" s="6" t="s">
        <v>10</v>
      </c>
      <c r="J41" s="7">
        <v>0.008</v>
      </c>
      <c r="K41" s="8">
        <f>F41*J41</f>
        <v>0</v>
      </c>
    </row>
    <row r="42" spans="1:11" ht="15">
      <c r="A42" s="20" t="s">
        <v>6</v>
      </c>
      <c r="B42" s="13">
        <v>1.2</v>
      </c>
      <c r="C42" s="16"/>
      <c r="D42" s="23">
        <f>B42*C42</f>
        <v>0</v>
      </c>
      <c r="E42" s="24">
        <v>500</v>
      </c>
      <c r="F42" s="25">
        <f>C42/E42</f>
        <v>0</v>
      </c>
      <c r="G42" s="7">
        <v>0.7</v>
      </c>
      <c r="H42" s="5">
        <f>F42*G42</f>
        <v>0</v>
      </c>
      <c r="I42" s="6" t="s">
        <v>10</v>
      </c>
      <c r="J42" s="7">
        <v>0.005</v>
      </c>
      <c r="K42" s="8">
        <f>F42*J42</f>
        <v>0</v>
      </c>
    </row>
    <row r="43" spans="1:11" ht="15">
      <c r="A43" s="17" t="s">
        <v>3</v>
      </c>
      <c r="B43" s="1"/>
      <c r="C43" s="17">
        <f>SUM(C5:C42)</f>
        <v>0</v>
      </c>
      <c r="D43" s="18">
        <f>SUM(D5:D42)</f>
        <v>0</v>
      </c>
      <c r="E43" s="17"/>
      <c r="F43" s="19">
        <f>SUM(F5:F42)</f>
        <v>0</v>
      </c>
      <c r="G43" s="1"/>
      <c r="H43" s="3">
        <f>SUM(H4:H42)</f>
        <v>0</v>
      </c>
      <c r="I43" s="1"/>
      <c r="J43" s="1"/>
      <c r="K43" s="3">
        <f>SUM(K4:K42)</f>
        <v>0</v>
      </c>
    </row>
    <row r="45" ht="15">
      <c r="A45" s="15" t="s">
        <v>52</v>
      </c>
    </row>
    <row r="46" ht="15">
      <c r="A46" s="15" t="s">
        <v>56</v>
      </c>
    </row>
    <row r="47" ht="15">
      <c r="A47" s="15" t="s">
        <v>58</v>
      </c>
    </row>
    <row r="48" ht="15">
      <c r="A48" s="15" t="s">
        <v>57</v>
      </c>
    </row>
  </sheetData>
  <mergeCells count="1">
    <mergeCell ref="A1:K2"/>
  </mergeCells>
  <printOptions/>
  <pageMargins left="0.7" right="0.7" top="0.75" bottom="0.75" header="0.3" footer="0.3"/>
  <pageSetup horizontalDpi="200" verticalDpi="200" orientation="landscape" paperSize="9" scale="73" r:id="rId1"/>
  <ignoredErrors>
    <ignoredError sqref="D4:D33 H4:H33 F4:F33 D34:D37 H34:H37 F34:F37 F42:F43 D38:D42 H38:H42 F38:F4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2019-11-15T07:20:35Z</dcterms:modified>
  <cp:category/>
  <cp:version/>
  <cp:contentType/>
  <cp:contentStatus/>
</cp:coreProperties>
</file>