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9.xml" ContentType="application/vnd.openxmlformats-officedocument.drawing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omments10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rock_\Desktop\Сайт\Раскрытие\Информация об основных показателях ФХД\"/>
    </mc:Choice>
  </mc:AlternateContent>
  <xr:revisionPtr revIDLastSave="0" documentId="8_{BE1E4983-0FE8-4E4E-A215-AAAA9EBA494C}" xr6:coauthVersionLast="47" xr6:coauthVersionMax="47" xr10:uidLastSave="{00000000-0000-0000-0000-000000000000}"/>
  <bookViews>
    <workbookView xWindow="-120" yWindow="-120" windowWidth="29040" windowHeight="15840" tabRatio="766" firstSheet="4" activeTab="4" xr2:uid="{00000000-000D-0000-FFFF-FFFF00000000}"/>
  </bookViews>
  <sheets>
    <sheet name="modProv" sheetId="584" state="veryHidden" r:id="rId1"/>
    <sheet name="modList05" sheetId="585" state="veryHidden" r:id="rId2"/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3.1" sheetId="569" r:id="rId8"/>
    <sheet name="Форма 4.3.1" sheetId="571" r:id="rId9"/>
    <sheet name="Форма 1.0.1 | Форма 4.3.2" sheetId="588" state="veryHidden" r:id="rId10"/>
    <sheet name="Форма 4.3.2" sheetId="572" state="veryHidden" r:id="rId11"/>
    <sheet name="Форма 1.0.1 | Форма 4.4" sheetId="589" r:id="rId12"/>
    <sheet name="Форма 4.4" sheetId="574" r:id="rId13"/>
    <sheet name="Форма 1.0.1 | Форма 4.5" sheetId="590" state="veryHidden" r:id="rId14"/>
    <sheet name="Форма 4.5" sheetId="573" state="veryHidden" r:id="rId15"/>
    <sheet name="Форма 1.0.1 | Форма 4.9" sheetId="591" r:id="rId16"/>
    <sheet name="Форма 4.9" sheetId="582" r:id="rId17"/>
    <sheet name="Форма 1.0.2" sheetId="564" state="veryHidden" r:id="rId18"/>
    <sheet name="Сведения об изменении" sheetId="547" state="veryHidden" r:id="rId19"/>
    <sheet name="Комментарии" sheetId="431" r:id="rId20"/>
    <sheet name="Проверка" sheetId="432" r:id="rId21"/>
    <sheet name="modReestr" sheetId="562" state="veryHidden" r:id="rId22"/>
    <sheet name="modfrmListIP" sheetId="586" state="veryHidden" r:id="rId23"/>
    <sheet name="REESTR_IP" sheetId="587" state="veryHidden" r:id="rId24"/>
    <sheet name="modList13" sheetId="583" state="veryHidden" r:id="rId25"/>
    <sheet name="modList07" sheetId="580" state="veryHidden" r:id="rId26"/>
    <sheet name="AllSheetsInThisWorkbook" sheetId="389" state="veryHidden" r:id="rId27"/>
    <sheet name="modCheckCyan" sheetId="553" state="veryHidden" r:id="rId28"/>
    <sheet name="modInfo" sheetId="513" state="veryHidden" r:id="rId29"/>
    <sheet name="TEHSHEET" sheetId="205" state="veryHidden" r:id="rId30"/>
    <sheet name="modfrmSelectData" sheetId="579" state="veryHidden" r:id="rId31"/>
    <sheet name="modList06" sheetId="575" state="veryHidden" r:id="rId32"/>
    <sheet name="modList01" sheetId="576" state="veryHidden" r:id="rId33"/>
    <sheet name="modList08" sheetId="578" state="veryHidden" r:id="rId34"/>
    <sheet name="et_union_hor" sheetId="471" state="veryHidden" r:id="rId35"/>
    <sheet name="et_union_vert" sheetId="521" state="veryHidden" r:id="rId36"/>
    <sheet name="modList00" sheetId="546" state="veryHidden" r:id="rId37"/>
    <sheet name="modList02" sheetId="533" state="veryHidden" r:id="rId38"/>
    <sheet name="modList03" sheetId="565" state="veryHidden" r:id="rId39"/>
    <sheet name="modList04" sheetId="548" state="veryHidden" r:id="rId40"/>
    <sheet name="modList09" sheetId="567" state="veryHidden" r:id="rId41"/>
    <sheet name="modHTTP" sheetId="554" state="veryHidden" r:id="rId42"/>
    <sheet name="modfrmRegion" sheetId="545" state="veryHidden" r:id="rId43"/>
    <sheet name="MR_LIST" sheetId="540" state="veryHidden" r:id="rId44"/>
    <sheet name="REESTR_VT" sheetId="543" state="veryHidden" r:id="rId45"/>
    <sheet name="REESTR_VED" sheetId="544" state="veryHidden" r:id="rId46"/>
    <sheet name="modfrmReestrObj" sheetId="539" state="veryHidden" r:id="rId47"/>
    <sheet name="DataOrg" sheetId="550" state="veryHidden" r:id="rId48"/>
    <sheet name="modfrmReestr" sheetId="434" state="veryHidden" r:id="rId49"/>
    <sheet name="modUpdTemplMain" sheetId="424" state="veryHidden" r:id="rId50"/>
    <sheet name="REESTR_ORG" sheetId="390" state="veryHidden" r:id="rId51"/>
    <sheet name="modClassifierValidate" sheetId="400" state="veryHidden" r:id="rId52"/>
    <sheet name="modHyp" sheetId="398" state="veryHidden" r:id="rId53"/>
    <sheet name="modfrmDateChoose" sheetId="517" state="veryHidden" r:id="rId54"/>
    <sheet name="modComm" sheetId="514" state="veryHidden" r:id="rId55"/>
    <sheet name="modThisWorkbook" sheetId="511" state="veryHidden" r:id="rId56"/>
    <sheet name="REESTR_MO" sheetId="518" state="veryHidden" r:id="rId57"/>
    <sheet name="REESTR_MO_FILTER" sheetId="568" state="veryHidden" r:id="rId58"/>
    <sheet name="modfrmReestrMR" sheetId="519" state="veryHidden" r:id="rId59"/>
    <sheet name="modServiceModule" sheetId="561" state="veryHidden" r:id="rId60"/>
    <sheet name="modfrmCheckUpdates" sheetId="512" state="veryHidden" r:id="rId61"/>
    <sheet name="REESTR_DS" sheetId="559" state="veryHidden" r:id="rId62"/>
    <sheet name="REESTR_CHS" sheetId="551" state="veryHidden" r:id="rId63"/>
    <sheet name="REESTR_LINK" sheetId="552" state="veryHidden" r:id="rId64"/>
  </sheets>
  <definedNames>
    <definedName name="_xlnm._FilterDatabase" localSheetId="20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buhg_flag">Титульный!$F$36</definedName>
    <definedName name="CHECK_LINK_RANGE_1">"Калькуляция!$I$11:$I$132"</definedName>
    <definedName name="checkCell_List01">'Форма 4.3.1'!$D$24:$I$116</definedName>
    <definedName name="checkCell_List05">'Форма 4.3.2'!$D$11:$S$20</definedName>
    <definedName name="checkCell_List06">'Форма 4.5'!$F$11:$K$96</definedName>
    <definedName name="checkCell_List08">'Форма 4.4'!$G$11:$J$19</definedName>
    <definedName name="checkCell_List09">Территории!$D$17:$L$17</definedName>
    <definedName name="checkCell_List13">'Форма 4.9'!$D$10:$H$14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List13">'Форма 4.9'!$F$10:$H$14</definedName>
    <definedName name="data_type">TEHSHEET!$M$2:$M$3</definedName>
    <definedName name="DATA_URL">TEHSHEET!$K$11</definedName>
    <definedName name="dateBuhg">Титульный!$F$37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4.5'!$K$19</definedName>
    <definedName name="end_row_5">'Форма 4.5'!$96:$96</definedName>
    <definedName name="end_row1">'Форма 4.5'!$A$26</definedName>
    <definedName name="end_row2">'Форма 4.5'!$A$76</definedName>
    <definedName name="et_Comm">et_union_hor!$5:$5</definedName>
    <definedName name="et_hor_List01_2">'Форма 4.3.1'!$2:$2</definedName>
    <definedName name="et_hor_List01_3">'Форма 4.3.1'!$6:$11</definedName>
    <definedName name="et_hor_List01_4">'Форма 4.3.1'!$4:$4</definedName>
    <definedName name="et_hor_List01_5">'Форма 4.3.1'!$13:$13</definedName>
    <definedName name="et_hor_List01_6">'Форма 4.3.1'!$15:$15</definedName>
    <definedName name="et_hor_List01_7">'Форма 4.3.1'!$17:$17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4.5'!$20:$22</definedName>
    <definedName name="et_List06_2">'Форма 4.5'!$76:$78</definedName>
    <definedName name="et_List06_3">'Форма 4.5'!$86:$90</definedName>
    <definedName name="et_List06_4">'Форма 4.5'!$21:$21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3_1">et_union_hor!$100:$100</definedName>
    <definedName name="et_ver_List01_1">'Форма 4.3.1'!$G:$G</definedName>
    <definedName name="et_ver_List08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diff_ipr">Титульный!$F$43</definedName>
    <definedName name="flag_ipr">Титульный!$F$41</definedName>
    <definedName name="flag_nereg_price">Титульный!$F$34</definedName>
    <definedName name="flag_publication">Титульный!$F$11:$F$11</definedName>
    <definedName name="flag_reg_price_ipr">Титульный!$F$42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TEHSHEET!$S$2:$S$7</definedName>
    <definedName name="kind_of_fuels">TEHSHEET!$AB$2:$AB$29</definedName>
    <definedName name="kind_of_nameforms">TEHSHEET!$T$2:$T$7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4.3.1'!$G$121:$I$121</definedName>
    <definedName name="List_05_vs_fact">'Форма 4.3.2'!$AE$11:$AE$20</definedName>
    <definedName name="LIST_MR_MO_OKTMO">REESTR_MO!$A$2:$D$251</definedName>
    <definedName name="list_of_tariff">TEHSHEET!$I$2:$I$3</definedName>
    <definedName name="List00_checkFill">Титульный!$F$7:$F$55</definedName>
    <definedName name="List00_Fill">Титульный!$F$54</definedName>
    <definedName name="List00_Print">Титульный!$G$4:$K$6</definedName>
    <definedName name="List01_2_reserve">'Форма 4.3.1'!$G$67:$I$76</definedName>
    <definedName name="List01_3_reserve">'Форма 4.3.1'!$G$33:$H$44</definedName>
    <definedName name="List01_4_reserve">'Форма 4.3.1'!$G$102:$I$103</definedName>
    <definedName name="List01_5_reserve">'Форма 4.3.1'!$G$105:$I$106</definedName>
    <definedName name="List01_6_reserve">'Форма 4.3.1'!$G$108:$I$109</definedName>
    <definedName name="List01_7_reserve">'Форма 4.3.1'!$G$87:$I$88</definedName>
    <definedName name="List01_CheckC">'Форма 4.3.1'!$E$28:$H$116</definedName>
    <definedName name="List01_costs_OPS">'Форма 4.3.1'!$G$62:$H$62</definedName>
    <definedName name="List01_costs_OPS_22">'Форма 4.3.1'!$G$62</definedName>
    <definedName name="List01_costs_PH">'Форма 4.3.1'!$G$64:$H$64</definedName>
    <definedName name="List01_costs_PH_22">'Форма 4.3.1'!$G$64</definedName>
    <definedName name="List01_flag_index_1">'Форма 4.3.1'!$G$63:$H$63</definedName>
    <definedName name="List01_flag_index_2">'Форма 4.3.1'!$G$65:$H$65</definedName>
    <definedName name="List01_GroundMaterials_1">'Форма 4.3.1'!$G$112:$H$114</definedName>
    <definedName name="List01_Name">'Форма 4.3.1'!$G$25:$I$25</definedName>
    <definedName name="List01_Num">'Форма 4.3.1'!$G$19:$I$19</definedName>
    <definedName name="List01_NumberColumns">'Форма 4.3.1'!$G$23:$H$23</definedName>
    <definedName name="List01_p1">'Форма 4.3.1'!$G$29:$H$29</definedName>
    <definedName name="List01_p1_minus_p3">'Форма 4.3.1'!$G$29,'Форма 4.3.1'!$G$30</definedName>
    <definedName name="List01_p11">'Форма 4.3.1'!$G$92:$G$95</definedName>
    <definedName name="List01_p12">'Форма 4.3.1'!$G$96</definedName>
    <definedName name="List01_p16">'Форма 4.3.1'!$G$101:$G$103</definedName>
    <definedName name="List01_p16_data">'Форма 4.3.1'!$G$101</definedName>
    <definedName name="List01_p19_20">'Форма 4.3.1'!$G$110:$G$111</definedName>
    <definedName name="List01_p2_14">'Форма 4.3.1'!$I$62</definedName>
    <definedName name="List01_p3">'Форма 4.3.1'!$G$30:$H$30</definedName>
    <definedName name="List01_p3_10_check">'Форма 4.3.1'!$K$63</definedName>
    <definedName name="List01_p3_11_check">'Форма 4.3.1'!$K$65</definedName>
    <definedName name="List01_p4">'Форма 4.3.1'!$G$77:$H$77</definedName>
    <definedName name="List01_p9">'Форма 4.3.1'!$G$89</definedName>
    <definedName name="List01_purchTE">'Форма 4.3.1'!$G$91</definedName>
    <definedName name="List01_revenue_from_activity_80_flag">'Форма 4.3.1'!$G$85:$I$85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4.3.2'!$Q$13</definedName>
    <definedName name="List05_costs_PH_22">'Форма 4.3.2'!$Q$16</definedName>
    <definedName name="List05_flagFXD">'Форма 4.3.2'!$V:$V</definedName>
    <definedName name="List05_Provider_cells">'Форма 4.3.2'!$AG$10:$AG$20</definedName>
    <definedName name="List06_1_reserve">'Форма 4.5'!$G$21:$G$26</definedName>
    <definedName name="List06_2_reserve">'Форма 4.5'!$G$76:$G$96</definedName>
    <definedName name="List06_CheckC">'Форма 4.5'!$G$11:$M$96</definedName>
    <definedName name="List06_date_ch_ip">'Форма 4.5'!$I$13:$M$13</definedName>
    <definedName name="List06_date_ip">'Форма 4.5'!$I$12:$M$12</definedName>
    <definedName name="List06_date_r_ip">'Форма 4.5'!$I$17:$M$18</definedName>
    <definedName name="List06_flag_year">'Форма 4.5'!$K$20:$K$26</definedName>
    <definedName name="List06_main_column">'Форма 4.5'!$I$11:$I$96</definedName>
    <definedName name="List06_Name">'Форма 4.5'!$F$8:$M$8</definedName>
    <definedName name="List06_name_ip">'Форма 4.5'!$I$11:$M$11</definedName>
    <definedName name="List06_objective_of_IPR">'Форма 4.5'!$I$14:$M$14</definedName>
    <definedName name="List06_sourceFin">'Форма 4.5'!$K$91:$K$96</definedName>
    <definedName name="List06_year_source">'Форма 4.5'!$K$24:$K$27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4.4'!$G$11:$I$19</definedName>
    <definedName name="List08_GroundMaterials_1">'Форма 4.4'!$H$11:$H$19</definedName>
    <definedName name="List08_Name">'Форма 4.4'!$G$8:$J$8</definedName>
    <definedName name="List08_NameParam">'Форма 4.4'!$9:$9</definedName>
    <definedName name="List08_Num">'Форма 4.4'!$G$1:$J$1</definedName>
    <definedName name="List08_p3">'Форма 4.4'!$G$13:$H$13</definedName>
    <definedName name="List08_p4">'Форма 4.4'!$G$14:$H$17</definedName>
    <definedName name="List08_p4_data">'Форма 4.4'!$G$15:$H$17</definedName>
    <definedName name="List08_p5_6">'Форма 4.4'!$G$18:$H$19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3_GroundMaterials_1">'Форма 4.9'!$G$10:$G$14</definedName>
    <definedName name="List13_note">'Форма 4.9'!$H$10:$H$14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4.3.1'!$G:$G</definedName>
    <definedName name="obj_List02_22" localSheetId="9">'Форма 1.0.1 | Форма 4.3.2'!$8:$8</definedName>
    <definedName name="obj_List02_22" localSheetId="11">'Форма 1.0.1 | Форма 4.4'!$8:$8</definedName>
    <definedName name="obj_List02_22" localSheetId="13">'Форма 1.0.1 | Форма 4.5'!$8:$8</definedName>
    <definedName name="obj_List02_22" localSheetId="15">'Форма 1.0.1 | Форма 4.9'!$8:$8</definedName>
    <definedName name="obj_List02_22">'Форма 1.0.1 | Форма 4.3.1'!$8:$8</definedName>
    <definedName name="obj_List05_22">'Форма 4.3.2'!$12:$12</definedName>
    <definedName name="obj_List08_22">'Форма 4.4'!$G:$G</definedName>
    <definedName name="obj_List10_22">'Форма 1.0.1 | Форма 4.4'!$8:$8</definedName>
    <definedName name="obj_List11_22">'Форма 1.0.1 | Форма 4.5'!$8:$8</definedName>
    <definedName name="obj_List12_22">'Форма 1.0.1 | Форма 4.3.2'!$8:$8</definedName>
    <definedName name="obj_List14_22">'Форма 1.0.1 | Форма 4.9'!$8:$8</definedName>
    <definedName name="objective_of_IPR">TEHSHEET!$V$2:$V$6</definedName>
    <definedName name="org">Титульный!$F$26</definedName>
    <definedName name="Org_Address">Титульный!$F$45:$F$45</definedName>
    <definedName name="ORG_END_DATE">TEHSHEET!$E$17</definedName>
    <definedName name="Org_main">Титульный!$F$46:$F$46</definedName>
    <definedName name="Org_otv_lico">Титульный!$F$49:$F$52</definedName>
    <definedName name="ORG_START_DATE">TEHSHEET!$D$17</definedName>
    <definedName name="P19_T1_Protect" localSheetId="9" hidden="1">P5_T1_Protect,P6_T1_Protect,P7_T1_Protect,P8_T1_Protect,P9_T1_Protect,P10_T1_Protect,P11_T1_Protect,P12_T1_Protect,P13_T1_Protect,P14_T1_Protect</definedName>
    <definedName name="P19_T1_Protect" localSheetId="11" hidden="1">P5_T1_Protect,P6_T1_Protect,P7_T1_Protect,P8_T1_Protect,P9_T1_Protect,P10_T1_Protect,P11_T1_Protect,P12_T1_Protect,P13_T1_Protect,P14_T1_Protect</definedName>
    <definedName name="P19_T1_Protect" localSheetId="13" hidden="1">P5_T1_Protect,P6_T1_Protect,P7_T1_Protect,P8_T1_Protect,P9_T1_Protect,P10_T1_Protect,P11_T1_Protect,P12_T1_Protect,P13_T1_Protect,P14_T1_Protect</definedName>
    <definedName name="P19_T1_Protect" localSheetId="15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19_T2_Protect" localSheetId="9" hidden="1">P5_T1_Protect,P6_T1_Protect,P7_T1_Protect,P8_T1_Protect,P9_T1_Protect,P10_T1_Protect,P11_T1_Protect,P12_T1_Protect,P13_T1_Protect,P14_T1_Protect</definedName>
    <definedName name="P19_T2_Protect" localSheetId="11" hidden="1">P5_T1_Protect,P6_T1_Protect,P7_T1_Protect,P8_T1_Protect,P9_T1_Protect,P10_T1_Protect,P11_T1_Protect,P12_T1_Protect,P13_T1_Protect,P14_T1_Protect</definedName>
    <definedName name="P19_T2_Protect" localSheetId="13" hidden="1">P5_T1_Protect,P6_T1_Protect,P7_T1_Protect,P8_T1_Protect,P9_T1_Protect,P10_T1_Protect,P11_T1_Protect,P12_T1_Protect,P13_T1_Protect,P14_T1_Protect</definedName>
    <definedName name="P19_T2_Protect" localSheetId="15" hidden="1">P5_T1_Protect,P6_T1_Protect,P7_T1_Protect,P8_T1_Protect,P9_T1_Protect,P10_T1_Protect,P11_T1_Protect,P12_T1_Protect,P13_T1_Protect,P14_T1_Protect</definedName>
    <definedName name="P19_T2_Protect" hidden="1">P5_T1_Protect,P6_T1_Protect,P7_T1_Protect,P8_T1_Protect,P9_T1_Protect,P10_T1_Protect,P11_T1_Protect,P12_T1_Protect,P13_T1_Protect,P14_T1_Protect</definedName>
    <definedName name="pCng_List13_1">'Форма 4.9'!$E$13:$E$14</definedName>
    <definedName name="pDel_Comm">Комментарии!$C$12:$C$13</definedName>
    <definedName name="pDel_List01_2">'Форма 4.3.1'!$C$66:$C$76</definedName>
    <definedName name="pDel_List01_3">'Форма 4.3.1'!$C$33:$C$44</definedName>
    <definedName name="pDel_List01_4">'Форма 4.3.1'!$C$101:$C$109</definedName>
    <definedName name="pDel_List01_7">'Форма 4.3.1'!$C$86:$C$88</definedName>
    <definedName name="pDel_List03">'Форма 1.0.2'!$C$12:$C$13</definedName>
    <definedName name="pDel_List04">'Сведения об изменении'!$C$13:$C$14</definedName>
    <definedName name="pDel_List05_1">'Форма 4.3.2'!$E$10:$E$19</definedName>
    <definedName name="pDel_List05_2">'Форма 4.3.2'!$H$11:$H$19</definedName>
    <definedName name="pDel_List05_3">'Форма 4.3.2'!$L$11:$L$19</definedName>
    <definedName name="pDel_List06_1">'Форма 4.5'!$D$20:$D$26</definedName>
    <definedName name="pDel_List06_2">'Форма 4.5'!$E$76:$E$79</definedName>
    <definedName name="pDel_List06_3">'Форма 4.5'!$E$86:$E$96</definedName>
    <definedName name="pDel_List06_4">'Форма 4.5'!$E$20:$E$26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3_1">'Форма 4.9'!$C$13:$C$14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4.3.1'!$H$24</definedName>
    <definedName name="pIns_List01_2">'Форма 4.3.1'!$E$76</definedName>
    <definedName name="pIns_List01_3">'Форма 4.3.1'!$E$44</definedName>
    <definedName name="pIns_List01_4">'Форма 4.3.1'!$E$103</definedName>
    <definedName name="pIns_List01_5">'Форма 4.3.1'!$E$106</definedName>
    <definedName name="pIns_List01_6">'Форма 4.3.1'!$E$109</definedName>
    <definedName name="pIns_List01_7">'Форма 4.3.1'!$E$88</definedName>
    <definedName name="pIns_List02" localSheetId="9">'Форма 1.0.1 | Форма 4.3.2'!$19:$19</definedName>
    <definedName name="pIns_List02" localSheetId="11">'Форма 1.0.1 | Форма 4.4'!$19:$19</definedName>
    <definedName name="pIns_List02" localSheetId="13">'Форма 1.0.1 | Форма 4.5'!$19:$19</definedName>
    <definedName name="pIns_List02" localSheetId="15">'Форма 1.0.1 | Форма 4.9'!$19:$19</definedName>
    <definedName name="pIns_List02">'Форма 1.0.1 | Форма 4.3.1'!$19:$19</definedName>
    <definedName name="pIns_List03">'Форма 1.0.2'!$E$13</definedName>
    <definedName name="pIns_List04">'Сведения об изменении'!$E$14</definedName>
    <definedName name="pIns_List05_1">'Форма 4.3.2'!$G$9:$G$21</definedName>
    <definedName name="pIns_List05_4">'Форма 4.3.2'!$E$19</definedName>
    <definedName name="pIns_List06_1">'Форма 4.5'!$G$26</definedName>
    <definedName name="pIns_List06_2">'Форма 4.5'!$G$79</definedName>
    <definedName name="pIns_List06_3">'Форма 4.5'!$G$96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4.4'!$I$7</definedName>
    <definedName name="pIns_List09_0">Территории!$E$17</definedName>
    <definedName name="pIns_List10">'Форма 1.0.1 | Форма 4.4'!$19:$19</definedName>
    <definedName name="pIns_List11">'Форма 1.0.1 | Форма 4.5'!$19:$19</definedName>
    <definedName name="pIns_List12">'Форма 1.0.1 | Форма 4.3.2'!$19:$19</definedName>
    <definedName name="pIns_List13_1">'Форма 4.9'!$E$14</definedName>
    <definedName name="pIns_List14">'Форма 1.0.1 | Форма 4.9'!$19:$19</definedName>
    <definedName name="PROT_22" localSheetId="9">P3_PROT_22,P4_PROT_22,P5_PROT_22</definedName>
    <definedName name="PROT_22" localSheetId="11">P3_PROT_22,P4_PROT_22,P5_PROT_22</definedName>
    <definedName name="PROT_22" localSheetId="13">P3_PROT_22,P4_PROT_22,P5_PROT_22</definedName>
    <definedName name="PROT_22" localSheetId="15">P3_PROT_22,P4_PROT_22,P5_PROT_22</definedName>
    <definedName name="PROT_22">P3_PROT_22,P4_PROT_22,P5_PROT_22</definedName>
    <definedName name="pVDel_List06_1">'Форма 4.5'!$J$6:$L$6</definedName>
    <definedName name="pVIns_List06_0">'Форма 4.5'!$L$8</definedName>
    <definedName name="pVIns_List06_1">'Форма 4.5'!$K$9</definedName>
    <definedName name="pVIns_List08_1">'Форма 4.4'!$G$7</definedName>
    <definedName name="QUARTER">TEHSHEET!$F$2:$F$5</definedName>
    <definedName name="REESTR_IP_RANGE">REESTR_IP!$A$2:$D$5</definedName>
    <definedName name="REESTR_LINK_RANGE">REESTR_LINK!$A$2:$C$3</definedName>
    <definedName name="REESTR_ORG_RANGE">REESTR_ORG!$A$2:$J$80</definedName>
    <definedName name="REESTR_VED_RANGE">REESTR_VED!$A$2:$B$11</definedName>
    <definedName name="REGION">TEHSHEET!$A$2:$A$87</definedName>
    <definedName name="region_name">Титульный!$F$7</definedName>
    <definedName name="revenue_from_activity_80_flag">Титульный!$F$39</definedName>
    <definedName name="row_1">'Форма 4.5'!$A$24</definedName>
    <definedName name="row_2">'Форма 4.5'!$A$27</definedName>
    <definedName name="row_5">'Форма 4.5'!$A$91</definedName>
    <definedName name="ruk_fio">Титульный!$F$46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4.3.2'!$R$10:$R$19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4.5'!$F$9:$J$9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Vet_List06_0">'Форма 4.5'!$I:$K</definedName>
    <definedName name="Vet_List06_1">'Форма 4.5'!$J:$J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2" i="571" l="1"/>
  <c r="G80" i="571"/>
  <c r="A44" i="553" s="1"/>
  <c r="G78" i="571"/>
  <c r="G77" i="571"/>
  <c r="G56" i="571"/>
  <c r="A92" i="553"/>
  <c r="A91" i="553"/>
  <c r="A90" i="553"/>
  <c r="A89" i="553"/>
  <c r="A88" i="553"/>
  <c r="A87" i="553"/>
  <c r="A86" i="553"/>
  <c r="A85" i="553"/>
  <c r="G55" i="571"/>
  <c r="A33" i="553" s="1"/>
  <c r="G81" i="571"/>
  <c r="A45" i="553" s="1"/>
  <c r="G48" i="571"/>
  <c r="A26" i="553" s="1"/>
  <c r="G46" i="571"/>
  <c r="A24" i="553" s="1"/>
  <c r="G40" i="571"/>
  <c r="G41" i="571" s="1"/>
  <c r="A83" i="553"/>
  <c r="A84" i="553"/>
  <c r="D38" i="571"/>
  <c r="D40" i="571"/>
  <c r="D41" i="571"/>
  <c r="D42" i="571"/>
  <c r="D43" i="571"/>
  <c r="F16" i="591"/>
  <c r="D16" i="591"/>
  <c r="F12" i="591"/>
  <c r="F16" i="590"/>
  <c r="D16" i="590"/>
  <c r="F12" i="590"/>
  <c r="F16" i="589"/>
  <c r="D16" i="589"/>
  <c r="F12" i="589"/>
  <c r="F16" i="588"/>
  <c r="D16" i="588"/>
  <c r="F12" i="588"/>
  <c r="F16" i="569"/>
  <c r="D16" i="569"/>
  <c r="F12" i="569"/>
  <c r="A81" i="553"/>
  <c r="A82" i="553"/>
  <c r="A70" i="553"/>
  <c r="A71" i="553"/>
  <c r="A72" i="553"/>
  <c r="A73" i="553"/>
  <c r="A74" i="553"/>
  <c r="A75" i="553"/>
  <c r="A76" i="553"/>
  <c r="A77" i="553"/>
  <c r="A78" i="553"/>
  <c r="A79" i="553"/>
  <c r="A80" i="553"/>
  <c r="A66" i="553"/>
  <c r="A67" i="553"/>
  <c r="A68" i="553"/>
  <c r="A69" i="553"/>
  <c r="A21" i="553"/>
  <c r="A22" i="553"/>
  <c r="A23" i="553"/>
  <c r="A25" i="553"/>
  <c r="A27" i="553"/>
  <c r="A28" i="553"/>
  <c r="A29" i="553"/>
  <c r="A30" i="553"/>
  <c r="A31" i="553"/>
  <c r="A32" i="553"/>
  <c r="A34" i="553"/>
  <c r="A35" i="553"/>
  <c r="A36" i="553"/>
  <c r="A37" i="553"/>
  <c r="A38" i="553"/>
  <c r="A39" i="553"/>
  <c r="A40" i="553"/>
  <c r="A41" i="553"/>
  <c r="A42" i="553"/>
  <c r="A43" i="553"/>
  <c r="A46" i="553"/>
  <c r="A47" i="553"/>
  <c r="A48" i="553"/>
  <c r="A49" i="553"/>
  <c r="A50" i="553"/>
  <c r="A51" i="553"/>
  <c r="A52" i="553"/>
  <c r="A53" i="553"/>
  <c r="A54" i="553"/>
  <c r="A55" i="553"/>
  <c r="A56" i="553"/>
  <c r="A57" i="553"/>
  <c r="A58" i="553"/>
  <c r="A59" i="553"/>
  <c r="A60" i="553"/>
  <c r="A61" i="553"/>
  <c r="A62" i="553"/>
  <c r="A63" i="553"/>
  <c r="A64" i="553"/>
  <c r="A65" i="553"/>
  <c r="V16" i="572"/>
  <c r="V13" i="572"/>
  <c r="Q13" i="572"/>
  <c r="A20" i="553"/>
  <c r="R14" i="566"/>
  <c r="R13" i="566"/>
  <c r="A19" i="553"/>
  <c r="R12" i="566"/>
  <c r="P12" i="566" a="1"/>
  <c r="P12" i="566" s="1"/>
  <c r="F42" i="437"/>
  <c r="M14" i="566"/>
  <c r="M12" i="566"/>
  <c r="B3" i="525"/>
  <c r="M13" i="566"/>
  <c r="B2" i="525"/>
  <c r="G39" i="571" l="1"/>
  <c r="G32" i="571" s="1"/>
  <c r="A18" i="553"/>
  <c r="A12" i="553"/>
  <c r="A13" i="553"/>
  <c r="A14" i="553"/>
  <c r="A15" i="553"/>
  <c r="A16" i="553"/>
  <c r="A17" i="553"/>
  <c r="A4" i="553"/>
  <c r="A5" i="553"/>
  <c r="A6" i="553"/>
  <c r="A7" i="553"/>
  <c r="A8" i="553"/>
  <c r="A9" i="553"/>
  <c r="A10" i="553"/>
  <c r="A11" i="553"/>
  <c r="A1" i="553"/>
  <c r="A2" i="553"/>
  <c r="A3" i="553"/>
  <c r="V86" i="471" l="1"/>
  <c r="Q81" i="471"/>
  <c r="V79" i="471"/>
  <c r="Q79" i="471"/>
  <c r="V72" i="471"/>
  <c r="V69" i="471"/>
  <c r="Q69" i="471"/>
  <c r="F58" i="471"/>
  <c r="D58" i="471"/>
  <c r="F54" i="471"/>
  <c r="M45" i="471"/>
  <c r="R25" i="471"/>
  <c r="R20" i="471"/>
  <c r="R15" i="471"/>
  <c r="P15" i="471" a="1"/>
  <c r="P15" i="471" s="1"/>
  <c r="E17" i="205"/>
  <c r="D17" i="205"/>
  <c r="D8" i="431"/>
  <c r="M12" i="564"/>
  <c r="F95" i="573"/>
  <c r="F94" i="573"/>
  <c r="F93" i="573"/>
  <c r="F92" i="573"/>
  <c r="K91" i="573"/>
  <c r="J91" i="573"/>
  <c r="I91" i="573"/>
  <c r="F91" i="573"/>
  <c r="F90" i="573"/>
  <c r="F89" i="573"/>
  <c r="F88" i="573"/>
  <c r="F87" i="573"/>
  <c r="K86" i="573"/>
  <c r="J86" i="573"/>
  <c r="I86" i="573"/>
  <c r="F86" i="573"/>
  <c r="J85" i="573"/>
  <c r="I85" i="573"/>
  <c r="F85" i="573"/>
  <c r="J84" i="573"/>
  <c r="I84" i="573"/>
  <c r="F84" i="573"/>
  <c r="J83" i="573"/>
  <c r="I83" i="573"/>
  <c r="F83" i="573"/>
  <c r="J82" i="573"/>
  <c r="I82" i="573"/>
  <c r="F82" i="573"/>
  <c r="F81" i="573"/>
  <c r="H78" i="573"/>
  <c r="F78" i="573"/>
  <c r="H77" i="573"/>
  <c r="F77" i="573"/>
  <c r="F76" i="573"/>
  <c r="F24" i="573"/>
  <c r="J23" i="573"/>
  <c r="J19" i="573" s="1"/>
  <c r="I23" i="573"/>
  <c r="F23" i="573"/>
  <c r="F21" i="573"/>
  <c r="J20" i="573"/>
  <c r="I20" i="573"/>
  <c r="F20" i="573"/>
  <c r="H10" i="574"/>
  <c r="G10" i="574"/>
  <c r="G66" i="571"/>
  <c r="G30" i="571" s="1"/>
  <c r="G121" i="571" s="1"/>
  <c r="G28" i="571"/>
  <c r="G27" i="571"/>
  <c r="D11" i="571"/>
  <c r="D10" i="571"/>
  <c r="D9" i="571"/>
  <c r="D8" i="571"/>
  <c r="G7" i="571"/>
  <c r="D6" i="571"/>
  <c r="D5" i="556"/>
  <c r="D4" i="556"/>
  <c r="M25" i="471"/>
  <c r="K63" i="571"/>
  <c r="R82" i="471"/>
  <c r="M20" i="471"/>
  <c r="K65" i="571"/>
  <c r="M15" i="471"/>
  <c r="R81" i="471"/>
  <c r="I19" i="573" l="1"/>
  <c r="J81" i="573"/>
  <c r="I81" i="573"/>
  <c r="F4" i="4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3FFBA3DD-8A75-4832-BE53-D8ECD9C90C8A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--</author>
  </authors>
  <commentList>
    <comment ref="D50" authorId="0" shapeId="0" xr:uid="{00000000-0006-0000-1E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E68" authorId="1" shapeId="0" xr:uid="{00000000-0006-0000-1E00-000002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  <comment ref="E78" authorId="1" shapeId="0" xr:uid="{00000000-0006-0000-1E00-000003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8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BC342A3-4BA4-4157-8B71-891ED161422A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E12" authorId="0" shapeId="0" xr:uid="{3AA5543C-51B1-4A56-B1E0-F38ED0EBE5BB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CDCE926-8A4B-422B-86CC-90FD59706F1E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A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5A214B4A-3BE3-4BDC-98B9-42F4F933FB03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--</author>
  </authors>
  <commentList>
    <comment ref="I8" authorId="0" shapeId="0" xr:uid="{00000000-0006-0000-0B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3B6153BF-2599-4C2A-9C36-6616B9EB385A}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<sst xmlns="http://schemas.openxmlformats.org/spreadsheetml/2006/main" count="2924" uniqueCount="1633">
  <si>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</si>
  <si>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</si>
  <si>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</si>
  <si>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</si>
  <si>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</si>
  <si>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</si>
  <si>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</si>
  <si>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</si>
  <si>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</si>
  <si>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</si>
  <si>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</si>
  <si>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</si>
  <si>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</si>
  <si>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</si>
  <si>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</si>
  <si>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</si>
  <si>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</si>
  <si>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</si>
  <si>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</si>
  <si>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</si>
  <si>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</si>
  <si>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</si>
  <si>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</si>
  <si>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</si>
  <si>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</si>
  <si>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</si>
  <si>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</si>
  <si>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</si>
  <si>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</si>
  <si>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</si>
  <si>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</si>
  <si>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</si>
  <si>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</si>
  <si>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</si>
  <si>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</si>
  <si>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</si>
  <si>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</si>
  <si>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</si>
  <si>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</si>
  <si>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</si>
  <si>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</si>
  <si>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</si>
  <si>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</si>
  <si>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</si>
  <si>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</si>
  <si>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</si>
  <si>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</si>
  <si>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</si>
  <si>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</si>
  <si>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</si>
  <si>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</si>
  <si>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</si>
  <si>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</si>
  <si>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</si>
  <si>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</si>
  <si>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</si>
  <si>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</si>
  <si>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</si>
  <si>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</si>
  <si>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</si>
  <si>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</si>
  <si>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</si>
  <si>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</si>
  <si>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</si>
  <si>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</si>
  <si>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</si>
  <si>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</si>
  <si>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</si>
  <si>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</si>
  <si>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</si>
  <si>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</si>
  <si>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</si>
  <si>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</si>
  <si>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</si>
  <si>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</si>
  <si>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</si>
  <si>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</si>
  <si>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</si>
  <si>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</si>
  <si>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</si>
  <si>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</si>
  <si>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</si>
  <si>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</si>
  <si>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</si>
  <si>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</si>
  <si>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</si>
  <si>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</si>
  <si>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</si>
  <si>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</si>
  <si>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</si>
  <si>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</si>
  <si>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</si>
  <si>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</si>
  <si>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</si>
  <si>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</si>
  <si>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</si>
  <si>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</si>
  <si>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</si>
  <si>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</si>
  <si>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</si>
  <si>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</si>
  <si>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</si>
  <si>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</si>
  <si>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</si>
  <si>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</si>
  <si>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</si>
  <si>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</si>
  <si>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</si>
  <si>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</si>
  <si>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</si>
  <si>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</si>
  <si>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</si>
  <si>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</si>
  <si>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</si>
  <si>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</si>
  <si>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</si>
  <si>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</si>
  <si>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</si>
  <si>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</si>
  <si>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</si>
  <si>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</si>
  <si>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</si>
  <si>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</si>
  <si>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</si>
  <si>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</si>
  <si>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</si>
  <si>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</si>
  <si>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</si>
  <si>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</si>
  <si>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</si>
  <si>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</si>
  <si>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</si>
  <si>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</si>
  <si>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</si>
  <si>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</si>
  <si>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</si>
  <si>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</si>
  <si>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</si>
  <si>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</si>
  <si>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</si>
  <si>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</si>
  <si>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</si>
  <si>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</si>
  <si>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</si>
  <si>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</si>
  <si>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</si>
  <si>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</si>
  <si>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</si>
  <si>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</si>
  <si>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</si>
  <si>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</si>
  <si>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</si>
  <si>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</si>
  <si>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</si>
  <si>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</si>
  <si>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</si>
  <si>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</si>
  <si>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</si>
  <si>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</si>
  <si>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</si>
  <si>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</si>
  <si>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</si>
  <si>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</si>
  <si>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</si>
  <si>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</si>
  <si>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</si>
  <si>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</si>
  <si>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</si>
  <si>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</si>
  <si>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</si>
  <si>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</si>
  <si>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</si>
  <si>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</si>
  <si>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</si>
  <si>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</si>
  <si>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</si>
  <si>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</si>
  <si>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</si>
  <si>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</si>
  <si>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</si>
  <si>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</si>
  <si>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</si>
  <si>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</si>
  <si>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</si>
  <si>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</si>
  <si>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</si>
  <si>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</si>
  <si>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</si>
  <si>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</si>
  <si>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</si>
  <si>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</si>
  <si>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</si>
  <si>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</si>
  <si>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</si>
  <si>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</si>
  <si>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</si>
  <si>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</si>
  <si>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</si>
  <si>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</si>
  <si>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</si>
  <si>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</si>
  <si>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</si>
  <si>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</si>
  <si>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</si>
  <si>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</si>
  <si>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</si>
  <si>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</si>
  <si>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</si>
  <si>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</si>
  <si>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</si>
  <si>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</si>
  <si>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</si>
  <si>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</si>
  <si>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</si>
  <si>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</si>
  <si>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</si>
  <si>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</si>
  <si>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</si>
  <si>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</si>
  <si>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</si>
  <si>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</si>
  <si>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</si>
  <si>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</si>
  <si>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</si>
  <si>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</si>
  <si>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</si>
  <si>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</si>
  <si>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</si>
  <si>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</si>
  <si>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</si>
  <si>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</si>
  <si>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</si>
  <si>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</si>
  <si>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</si>
  <si>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</si>
  <si>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</si>
  <si>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</si>
  <si>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</si>
  <si>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</si>
  <si>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</si>
  <si>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</si>
  <si>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</si>
  <si>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</si>
  <si>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</si>
  <si>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</si>
  <si>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</si>
  <si>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</si>
  <si>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</si>
  <si>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</si>
  <si>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</si>
  <si>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</si>
  <si>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</si>
  <si>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</si>
  <si>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</si>
  <si>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</si>
  <si>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</si>
  <si>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</si>
  <si>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</si>
  <si>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</si>
  <si>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</si>
  <si>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</si>
  <si>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</si>
  <si>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</si>
  <si>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</si>
  <si>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</si>
  <si>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</si>
  <si>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</si>
  <si>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</si>
  <si>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</si>
  <si>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</si>
  <si>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</si>
  <si>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</si>
  <si>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</si>
  <si>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</si>
  <si>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</si>
  <si>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</si>
  <si>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</si>
  <si>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</si>
  <si>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</si>
  <si>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</si>
  <si>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</si>
  <si>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</si>
  <si>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</si>
  <si>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</si>
  <si>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</si>
  <si>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</si>
  <si>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</si>
  <si>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</si>
  <si>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</si>
  <si>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</si>
  <si>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</si>
  <si>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</si>
  <si>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</si>
  <si>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</si>
  <si>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</si>
  <si>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</si>
  <si>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</si>
  <si>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</si>
  <si>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</si>
  <si>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</si>
  <si>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</si>
  <si>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</si>
  <si>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</si>
  <si>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</si>
  <si>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</si>
  <si>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</si>
  <si>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</si>
  <si>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</si>
  <si>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</si>
  <si>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</si>
  <si>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</si>
  <si>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</si>
  <si>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</si>
  <si>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</si>
  <si>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</si>
  <si>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</si>
  <si>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</si>
  <si>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</si>
  <si>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</si>
  <si>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</si>
  <si>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</si>
  <si>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</si>
  <si>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</si>
  <si>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</si>
  <si>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</si>
  <si>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</si>
  <si>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</si>
  <si>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</si>
  <si>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</si>
  <si>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</si>
  <si>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</si>
  <si>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</si>
  <si>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</si>
  <si>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</si>
  <si>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</si>
  <si>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</si>
  <si>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</si>
  <si>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</si>
  <si>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</si>
  <si>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</si>
  <si>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</si>
  <si>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</si>
  <si>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</si>
  <si>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</si>
  <si>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</si>
  <si>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</si>
  <si>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</si>
  <si>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</si>
  <si>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</si>
  <si>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</si>
  <si>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</si>
  <si>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</si>
  <si>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</si>
  <si>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</si>
  <si>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</si>
  <si>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</si>
  <si>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</si>
  <si>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</si>
  <si>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</si>
  <si>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</si>
  <si>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</si>
  <si>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</si>
  <si>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</si>
  <si>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</si>
  <si>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</si>
  <si>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</si>
  <si>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</si>
  <si>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</si>
  <si>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</si>
  <si>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</si>
  <si>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</si>
  <si>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</si>
  <si>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</si>
  <si>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</si>
  <si>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</si>
  <si>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</si>
  <si>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</si>
  <si>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</si>
  <si>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</si>
  <si>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</si>
  <si>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</si>
  <si>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</si>
  <si>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</si>
  <si>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</si>
  <si>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</si>
  <si>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</si>
  <si>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</si>
  <si>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</si>
  <si>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</si>
  <si>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</si>
  <si>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</si>
  <si>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</si>
  <si>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</si>
  <si>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</si>
  <si>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</si>
  <si>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</si>
  <si>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</si>
  <si>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</si>
  <si>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</si>
  <si>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</si>
  <si>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</si>
  <si>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</si>
  <si>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</si>
  <si>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</si>
  <si>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</si>
  <si>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</si>
  <si>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</si>
  <si>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</si>
  <si>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</si>
  <si>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</si>
  <si>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</si>
  <si>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</si>
  <si>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</si>
  <si>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</si>
  <si>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</si>
  <si>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</si>
  <si>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</si>
  <si>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</si>
  <si>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</si>
  <si>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</si>
  <si>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</si>
  <si>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руб.</t>
  </si>
  <si>
    <t>тыс. кВт·ч</t>
  </si>
  <si>
    <t>3.3</t>
  </si>
  <si>
    <t>3.4</t>
  </si>
  <si>
    <t>3.5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</si>
  <si>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</si>
  <si>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</si>
  <si>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</si>
  <si>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</si>
  <si>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</si>
  <si>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</si>
  <si>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</si>
  <si>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</si>
  <si>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</si>
  <si>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</si>
  <si>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</si>
  <si>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</si>
  <si>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</si>
  <si>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</si>
  <si>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</si>
  <si>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3.12</t>
  </si>
  <si>
    <t>Прочие расходы, которые подлежат отнесению на регулируемые виды деятельности, в том числе:</t>
  </si>
  <si>
    <t>4.2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</si>
  <si>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</si>
  <si>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</si>
  <si>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</si>
  <si>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</si>
  <si>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</si>
  <si>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11.1</t>
  </si>
  <si>
    <t>11.2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</si>
  <si>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</si>
  <si>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</si>
  <si>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</si>
  <si>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</si>
  <si>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</si>
  <si>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</si>
  <si>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</si>
  <si>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</si>
  <si>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\</t>
  </si>
  <si>
    <t>Стоимость, тыс. руб.</t>
  </si>
  <si>
    <t>1.1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</si>
  <si>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</si>
  <si>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</si>
  <si>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ед. на км</t>
  </si>
  <si>
    <t>ед.</t>
  </si>
  <si>
    <t>4.3</t>
  </si>
  <si>
    <t>Средняя продолжительность рассмотрения заявлений о подключении</t>
  </si>
  <si>
    <t>дн.</t>
  </si>
  <si>
    <t>Указывается ссылка на документ, предварительно загруженный в хранилище файлов ФГИС ЕИАС.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</si>
  <si>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</si>
  <si>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vertAlign val="superscript"/>
        <sz val="9"/>
        <rFont val="Tahoma"/>
        <family val="2"/>
        <charset val="204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</si>
  <si>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</si>
  <si>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</si>
  <si>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</si>
  <si>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</si>
  <si>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</si>
  <si>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</si>
  <si>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</si>
  <si>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</si>
  <si>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</si>
  <si>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</si>
  <si>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</si>
  <si>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</si>
  <si>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</si>
  <si>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</si>
  <si>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</si>
  <si>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</si>
  <si>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</si>
  <si>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</si>
  <si>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</si>
  <si>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</si>
  <si>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</si>
  <si>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</si>
  <si>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</si>
  <si>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</si>
  <si>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</si>
  <si>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</si>
  <si>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</si>
  <si>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</si>
  <si>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</si>
  <si>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</si>
  <si>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час./чел.</t>
  </si>
  <si>
    <t>час./день</t>
  </si>
  <si>
    <t xml:space="preserve">Доля потерь и неучтенного потребления 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</si>
  <si>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</si>
  <si>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</si>
  <si>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</si>
  <si>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</si>
  <si>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</si>
  <si>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</si>
  <si>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</si>
  <si>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</si>
  <si>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</si>
  <si>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</si>
  <si>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</si>
  <si>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</si>
  <si>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</si>
  <si>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ед./км</t>
  </si>
  <si>
    <t>тыс. руб./чел.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</si>
  <si>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</si>
  <si>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</si>
  <si>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</si>
  <si>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</si>
  <si>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</si>
  <si>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</si>
  <si>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</si>
  <si>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</si>
  <si>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</si>
  <si>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modfrmSelectData</t>
  </si>
  <si>
    <t>modList06</t>
  </si>
  <si>
    <t>modList05</t>
  </si>
  <si>
    <t>modList08</t>
  </si>
  <si>
    <t>FAS.JKH.OPEN.INFO.BALANCE.HVS</t>
  </si>
  <si>
    <t>человек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</si>
  <si>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</si>
  <si>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</si>
  <si>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</si>
  <si>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</si>
  <si>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</si>
  <si>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Тип теплоснабжающей организации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</si>
  <si>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</si>
  <si>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</si>
  <si>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Единая теплоснабжающая организация в ценовой зоне теплоснабжения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</si>
  <si>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</si>
  <si>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</si>
  <si>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Форма 4.3.1</t>
  </si>
  <si>
    <t>Форма 4.3.2</t>
  </si>
  <si>
    <t>Форма 4.4</t>
  </si>
  <si>
    <t>Форма 4.5</t>
  </si>
  <si>
    <t>Информация об инвестиционных программах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</si>
  <si>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</si>
  <si>
    <r>
  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деятельности),  информация об основных технико-экономических параметрах деятельности единой теплоснабжающей организации, теплоснабжающей организации и теплосетевой организации в ценовых зонах теплоснабжения</t>
    </r>
    <r>
      <rPr>
        <vertAlign val="superscript"/>
        <sz val="10"/>
        <rFont val="Tahoma"/>
        <family val="2"/>
        <charset val="204"/>
      </rPr>
      <t>1</t>
    </r>
  </si>
  <si>
    <t>Выручка от регулируемой деятельности по виду деятельности</t>
  </si>
  <si>
    <t>расходы на покупаемую тепловую энергию (мощность), теплоноситель</t>
  </si>
  <si>
    <t>расходы на топливо</t>
  </si>
  <si>
    <t>объем</t>
  </si>
  <si>
    <t>стоимость за единицу объема</t>
  </si>
  <si>
    <t>стоимость доставки</t>
  </si>
  <si>
    <t>способ приобретения</t>
  </si>
  <si>
    <t>3.12.1</t>
  </si>
  <si>
    <t>Указывается выручка от регулируемой деятельности по виду деятельности в сфере теплоснабжения.</t>
  </si>
  <si>
    <t>Указываются суммарные расходы на приобретение топлива всех видов.</t>
  </si>
  <si>
    <t>В колонке «Наименование параметра» указывается вид приобретаемого топлива.
Если приобретается несколько видов топлива, то информация по каждому из них указывается отдельно.</t>
  </si>
  <si>
    <t>В колонке «Единица измерения» указываются единицы измерения объема приобретаемого топлива.
В колонке «Информация» указывается величина объема приобретаемого топлива.</t>
  </si>
  <si>
    <t>Расходы на покупаемую электрическую энергию (мощность), используемую в технологическом процессе</t>
  </si>
  <si>
    <t>Объем приобретенной электрической энергии</t>
  </si>
  <si>
    <t>Расходы на приобретение холодной воды, используемой в технологическом процессе</t>
  </si>
  <si>
    <t>3.3.1</t>
  </si>
  <si>
    <t>3.3.2</t>
  </si>
  <si>
    <t>Расходы на хим. реагенты, используемые в технологическом процессе</t>
  </si>
  <si>
    <t>3.12.2</t>
  </si>
  <si>
    <t>3.13</t>
  </si>
  <si>
    <t>3.13.1</t>
  </si>
  <si>
    <t>3.13.2</t>
  </si>
  <si>
    <t>3.14</t>
  </si>
  <si>
    <t>3.15</t>
  </si>
  <si>
    <t>3.15.0</t>
  </si>
  <si>
    <t>Указывается общая сумма прочих расходов, которые подлежат отнесению на регулируемые виды деятельности в соответствии с законодательством в сфере теплоснабжения.</t>
  </si>
  <si>
    <t>Указываются прочие расходы, которые подлежат отнесению на регулируемые виды деятельности в соответствии с законодательством в сфере теплоснабжения.</t>
  </si>
  <si>
    <t>Добавить вид топлива</t>
  </si>
  <si>
    <t>3.2.0</t>
  </si>
  <si>
    <t>Валовая прибыль (убытки) от реализации товаров и оказания услуг по регулируемому виду деятельности</t>
  </si>
  <si>
    <t>Указывается общая сумма чистой прибыли, полученной от регулируемого вида деятельности.</t>
  </si>
  <si>
    <t>6.1</t>
  </si>
  <si>
    <t>6.1.1</t>
  </si>
  <si>
    <t>6.1.2</t>
  </si>
  <si>
    <t>6.2</t>
  </si>
  <si>
    <t>Указывается общее изменение стоимости основных фондов.</t>
  </si>
  <si>
    <t>Указываются общее изменение стоимости основных фондов за счет их ввода в эксплуатацию и вывода из эксплуатации.</t>
  </si>
  <si>
    <t>Указываются изменение стоимости основных фондов за счет их ввода в эксплуатацию.</t>
  </si>
  <si>
    <t>Указываются изменение стоимости основных фондов за счет их вывода из эксплуатации.</t>
  </si>
  <si>
    <t>Указывается ссылка на документ, предварительно загруженный в хранилище файлов ФГИС ЕИАС.
Регулируемыми организациями информация раскрывается в случае, если выручка от регулируемых видов деятельности превышает 80 процентов совокупной выручки за отчетный год.</t>
  </si>
  <si>
    <t>Установленная тепловая мощность объектов основных фондов, используемых для теплоснабжения, в том числе по каждому источнику тепловой энергии</t>
  </si>
  <si>
    <t>Гкал/ч</t>
  </si>
  <si>
    <t>Указывается суммарная установленная тепловая мощность объектов основных фондов, используемых для осуществления теплоснабжения.
Регулируемыми организациями указывается информация по объектам, используемым для осуществления регулируемых видов деятельности.</t>
  </si>
  <si>
    <t>Тепловая нагрузка по договорам теплоснабжения</t>
  </si>
  <si>
    <t>Регулируемыми организациями указывается информация по договорам, заключенным в рамках осуществления регулируемых видов деятельности</t>
  </si>
  <si>
    <t>тыс. Гкал</t>
  </si>
  <si>
    <t>Объем вырабатываемой тепловой энергии</t>
  </si>
  <si>
    <t>Объем приобретаемой тепловой энергии</t>
  </si>
  <si>
    <t>Определенном по приборам учета, в т.ч.:</t>
  </si>
  <si>
    <t>Определенный по приборам учета объем тепловой энергии, отпускаемой по договорам потребителям, максимальный объем потребления тепловой энергии объектов которых составляет менее чем 0,2 Гкал</t>
  </si>
  <si>
    <t xml:space="preserve">Объем тепловой энергии, отпускаемой потребителям </t>
  </si>
  <si>
    <t>11.1.1</t>
  </si>
  <si>
    <t>Регулируемыми организациями указывается информация тепловой энергии, выработанной в рамках осуществления регулируемых видов деятельности.</t>
  </si>
  <si>
    <t>Информация указывается только едиными теплоснабжающими организациями.</t>
  </si>
  <si>
    <t>Указывается общий объем тепловой энергии, отпускаемой потребителям.
Регулируемыми организациями указывается информация по договорам, заключенным в рамках осуществления регулируемых видов деятельности.</t>
  </si>
  <si>
    <t>Определенном расчетным путем (нормативам потребления коммунальных услуг)</t>
  </si>
  <si>
    <t>Нормативы технологических потерь при передаче тепловой энергии, теплоносителя по тепловым сетям</t>
  </si>
  <si>
    <t>Ккал/ч. мес.</t>
  </si>
  <si>
    <t>Фактический объем потерь при передаче тепловой энергии</t>
  </si>
  <si>
    <t>тыс. Гкал/год</t>
  </si>
  <si>
    <t>Плановый объем потерь при передаче тепловой энергии</t>
  </si>
  <si>
    <t>13.1</t>
  </si>
  <si>
    <t>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</si>
  <si>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Среднесписочная численность административно-управленческого персонала</t>
  </si>
  <si>
    <t>Норматив удельного расхода условного топлива при производстве тепловой энергии источниками тепловой энергии, с распределением по источникам тепловой энергии, используемым для осуществления регулируемых видов деятельности</t>
  </si>
  <si>
    <t>кг у. т./Гкал</t>
  </si>
  <si>
    <t>Указывается норматив удельного расхода условного топлива при производстве тепловой энергии источниками тепловой энергии по всем источникам тепловой энергии в целом.</t>
  </si>
  <si>
    <t>Добавить источник тепловой энергии</t>
  </si>
  <si>
    <t>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энергии.</t>
  </si>
  <si>
    <t>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строках.</t>
  </si>
  <si>
    <t>17</t>
  </si>
  <si>
    <t>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</si>
  <si>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Указывается плановый удельный расход условного топлива при производстве тепловой энергии источниками тепловой энергии по всем источникам тепловой энергии в целом.
Информация указывается только едиными теплоснабжающими организациями, теплоснабжающими организациями и теплосетевыми организациями в ценовых зонах теплоснабжения.</t>
  </si>
  <si>
    <t>17.0</t>
  </si>
  <si>
    <t>18</t>
  </si>
  <si>
    <t>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</t>
  </si>
  <si>
    <t>Виды топлива
/kind_of_fuels/</t>
  </si>
  <si>
    <t>газ природный по регулируемой цене</t>
  </si>
  <si>
    <t>тыс м3</t>
  </si>
  <si>
    <t>газ природный по нерегулируемой цене</t>
  </si>
  <si>
    <t>газ сжиженный</t>
  </si>
  <si>
    <t>кг</t>
  </si>
  <si>
    <t>газовый конденсат</t>
  </si>
  <si>
    <t>тонны</t>
  </si>
  <si>
    <t>гшз</t>
  </si>
  <si>
    <t>мазут</t>
  </si>
  <si>
    <t>нефть</t>
  </si>
  <si>
    <t>дизельное топливо</t>
  </si>
  <si>
    <t>уголь бурый</t>
  </si>
  <si>
    <t>уголь каменный</t>
  </si>
  <si>
    <t>торф</t>
  </si>
  <si>
    <t>дрова</t>
  </si>
  <si>
    <t>м3</t>
  </si>
  <si>
    <t>опил</t>
  </si>
  <si>
    <t>отходы березовые</t>
  </si>
  <si>
    <t>отходы осиновые</t>
  </si>
  <si>
    <t>печное топливо</t>
  </si>
  <si>
    <t>пилеты</t>
  </si>
  <si>
    <t>смола</t>
  </si>
  <si>
    <t>щепа</t>
  </si>
  <si>
    <t>горючий сланец</t>
  </si>
  <si>
    <t>керосин</t>
  </si>
  <si>
    <t>кислородно-водородная смесь</t>
  </si>
  <si>
    <t>электроэнергия (НН)</t>
  </si>
  <si>
    <t>тыс кВт.ч</t>
  </si>
  <si>
    <t>электроэнергия (СН1)</t>
  </si>
  <si>
    <t>электроэнергия (СН2)</t>
  </si>
  <si>
    <t>электроэнергия (ВН)</t>
  </si>
  <si>
    <t>мощность</t>
  </si>
  <si>
    <t>тыс кВт</t>
  </si>
  <si>
    <t>общая стоимость</t>
  </si>
  <si>
    <t>кг усл. топл./Гкал</t>
  </si>
  <si>
    <t>Регулируемыми организациями указывается информация с распределением по источникам тепловой энергии, используемым для осуществления регулируемых видов деятельности.</t>
  </si>
  <si>
    <t>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строках.</t>
  </si>
  <si>
    <t>В случае наличия нескольких источников тепловой энергии плановый удельный расход условного топлива по каждому из них указывается в отдельных строках.</t>
  </si>
  <si>
    <t>19</t>
  </si>
  <si>
    <t>20</t>
  </si>
  <si>
    <t>21</t>
  </si>
  <si>
    <t>21.2</t>
  </si>
  <si>
    <t>21.1</t>
  </si>
  <si>
    <t>Удельный расход электрической энергии на производство (передачу) тепловой энергии на единицу тепловой энергии, отпускаемой потребителям</t>
  </si>
  <si>
    <t>Удельный расход холодной воды на производство (передачу) тепловой энергии на единицу тепловой энергии, отпускаемой потребителям</t>
  </si>
  <si>
    <t>Информация о показателях технико-экономического состояния систем теплоснабжения (за исключением теплопотребляющих установок потребителей тепловой энергии, теплоносителя, а также источников тепловой энергии, функционирующих в режиме комбинированной выработки электрической и тепловой энергии), в т.ч.:</t>
  </si>
  <si>
    <t>Информация о показателях физического износа объектов теплоснабжения</t>
  </si>
  <si>
    <t>Информация о показателях энергетической эффективности объектов теплоснабжения</t>
  </si>
  <si>
    <t>тыс. кВт.ч/Гкал</t>
  </si>
  <si>
    <t>куб.м/Гкал</t>
  </si>
  <si>
    <t>Регулируемыми организациями указывается информация по договорам, заключенным в рамках осуществления регулируемой деятельности.</t>
  </si>
  <si>
    <t>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</si>
  <si>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Указывается плановый удельный расход условного топлива при производстве тепловой энергии источниками тепловой энергии для отдельного источника тепловой энергии.</t>
  </si>
  <si>
    <t>18.0</t>
  </si>
  <si>
    <t>vt</t>
  </si>
  <si>
    <t>Единые теплоснабжающие организации размещают информацию, указанную в пунктах 1 – 11.2, 13 – 15, 17 – 21.2 формы.</t>
  </si>
  <si>
    <t>Теплоснабжающие организации и теплосетевые организации в ценовых зонах теплоснабжения размещают информацию, указанную в пунктах 1 – 8.1, 10, 13 – 15, 17 – 18.1, 21 – 21.2 формы.</t>
  </si>
  <si>
    <t>Информация о расходах на капитальный и текущий ремонт основных производственных средств</t>
  </si>
  <si>
    <t>В случае наличия нескольких поставщиков, договоров, товаров и (или) услуг информация по ним указывается в отдельных строках.</t>
  </si>
  <si>
    <t>Количество аварий на тепловых сетях</t>
  </si>
  <si>
    <t>Указывается количество любых нарушений на тепловых сетях в расчете на один километр трубопровода.</t>
  </si>
  <si>
    <t>Количество аварий на источниках тепловой энергии</t>
  </si>
  <si>
    <t>ед. на источник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</si>
  <si>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</si>
  <si>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</si>
  <si>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</si>
  <si>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</si>
  <si>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количество составленных актов, подтверждающих факт превышения разрешенных отклонений значений параметров,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</si>
  <si>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</si>
  <si>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</si>
  <si>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шт.</t>
  </si>
  <si>
    <t>Доля числа исполненных в срок договоров о подключении</t>
  </si>
  <si>
    <t>Информация в строках 4.1 - 4.3 указывается в случае, если организация имеет статус единой теплоснабжающей организации.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</si>
  <si>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</si>
  <si>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</si>
  <si>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по данной форме размещается в случае, если организация выполняет или планирует выполнение инвестиционной программы в отчетном периоде.</t>
  </si>
  <si>
    <t>Единой теплоснабжающей организацией, теплоснабжающей организацией и теплосетевой организацией в ценовых зонах теплоснабжения раскрывается информация об инвестиционных программах разрабатываемых и утверждаемых в отношении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теплоснабжения).</t>
  </si>
  <si>
    <r>
      <t>Информация об инвестиционных программах</t>
    </r>
    <r>
      <rPr>
        <vertAlign val="superscript"/>
        <sz val="10"/>
        <rFont val="Tahoma"/>
        <family val="2"/>
        <charset val="204"/>
      </rPr>
      <t>1</t>
    </r>
  </si>
  <si>
    <t>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</si>
  <si>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доли потерь и неучтенного тепловой энергии в общем объеме тепла, поданной в тепловую в отчетном периоде.</t>
  </si>
  <si>
    <t>Указывается плановое значение доли потерь и неучтенного тепловой энергии в общем объеме тепла, поданной в тепловую в отчетном периоде.</t>
  </si>
  <si>
    <t>Коэффициент потерь</t>
  </si>
  <si>
    <t>Гкал/км</t>
  </si>
  <si>
    <t>Износ систем коммунальной инфраструктуры</t>
  </si>
  <si>
    <t>Указывается фактическое значение коэффициента потерь тепловой энергии.</t>
  </si>
  <si>
    <t>Указывается плановое значение коэффициента потерь тепловой энергии.</t>
  </si>
  <si>
    <t>Износ оборудования производства (котлы)</t>
  </si>
  <si>
    <t>Износ оборудования передачи тепловой энергии (сети)</t>
  </si>
  <si>
    <t>Удельный вес сетей, нуждающихся в замене</t>
  </si>
  <si>
    <t>Расход топлива</t>
  </si>
  <si>
    <t>т усл.топл/Гкал</t>
  </si>
  <si>
    <t>9.11</t>
  </si>
  <si>
    <t>9.11.1</t>
  </si>
  <si>
    <t>9.11.2</t>
  </si>
  <si>
    <t>9.12</t>
  </si>
  <si>
    <t>9.12.1</t>
  </si>
  <si>
    <t>9.12.2</t>
  </si>
  <si>
    <t>9.13</t>
  </si>
  <si>
    <t>9.13.1</t>
  </si>
  <si>
    <t>9.13.2</t>
  </si>
  <si>
    <t>Расход электроэнергии на выработку</t>
  </si>
  <si>
    <t>кВт.ч/Гкал</t>
  </si>
  <si>
    <t>Расход электроэнергии на передачу</t>
  </si>
  <si>
    <t>Количество аварий (с учетом котельных)</t>
  </si>
  <si>
    <t>9.14</t>
  </si>
  <si>
    <t>9.14.1</t>
  </si>
  <si>
    <t>9.14.2</t>
  </si>
  <si>
    <t>9.15</t>
  </si>
  <si>
    <t>9.15.1</t>
  </si>
  <si>
    <t>9.15.2</t>
  </si>
  <si>
    <t xml:space="preserve">Указывается фактическое значение количества аварий (с учетом котельных). </t>
  </si>
  <si>
    <t>Указывается плановое значение количества аварий (с учетом котельных).</t>
  </si>
  <si>
    <t>Указывается фактическое значение отношения количества аварий на тепловых сетях к протяженности сетей в отчетном периоде.</t>
  </si>
  <si>
    <t>Указывается плановое значение отношения количества аварий на тепловых сетях к протяженности сетей в отчетном периоде.</t>
  </si>
  <si>
    <t>9.16</t>
  </si>
  <si>
    <t>9.16.1</t>
  </si>
  <si>
    <t>9.16.2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</si>
  <si>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</si>
  <si>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тепловым сетям.</t>
  </si>
  <si>
    <t>Организация осуществляет поставку товаров (оказание услуг) только по нерегулируемым ценам</t>
  </si>
  <si>
    <r>
  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  </r>
    <r>
      <rPr>
        <vertAlign val="superscript"/>
        <sz val="9"/>
        <rFont val="Tahoma"/>
        <family val="2"/>
        <charset val="204"/>
      </rPr>
      <t>1</t>
    </r>
  </si>
  <si>
    <t xml:space="preserve">Едиными теплоснабжающими организациями, теплоснабжающими и теплосетевыми организациями в ценовых зонах теплоснабжения указывается информация об основных потребительских </t>
  </si>
  <si>
    <t>характеристиках товаров и услуг, поставляемых и оказываемых этими организациями в ценовых зонах теплоснабжения.</t>
  </si>
  <si>
    <t>Сведения о правовых актах, регламентирующих правила закупки (положение о закупках) в организации</t>
  </si>
  <si>
    <t>Сведения о месте размещения положения о закупках организации</t>
  </si>
  <si>
    <t>Сведения о планировании закупочных процедур</t>
  </si>
  <si>
    <t>Сведения о результатах проведения закупочных процедур</t>
  </si>
  <si>
    <t>Добавить сведения</t>
  </si>
  <si>
    <t>et_List13_1</t>
  </si>
  <si>
    <t>В колонке «Информация» указывается описательная информация, характеризующая размещаемые данные.
В колонке «Ссылка на документ» указывается либо ссылка на документ, предварительно загруженный в хранилище файлов ФГИС ЕИАС, либо ссылка на официальный сайт в сети «Интернет», на котором размещена информация.</t>
  </si>
  <si>
    <t>В случае наличия дополнительных сведений о способах приобретения, стоимости и объемах товаров, необходимых для производства товаров и (или) оказания услуг организацией, информация по ним указывается в отдельных строках.</t>
  </si>
  <si>
    <t>Форма 4.9</t>
  </si>
  <si>
    <t>Информация о способах приобретения, стоимости и объемах товаров, необходимых для производства товаров и (или) оказания услуг</t>
  </si>
  <si>
    <t>Форма 1.0.1 | Форма 4.3.1</t>
  </si>
  <si>
    <t>modList13</t>
  </si>
  <si>
    <t>Инвестиционная программа относится к деятельности, при осуществлении которой расчеты за товары (услуги) в сфере теплоснабжения осуществляются по регулируемым ценам (тарифам) (за исключением деятельности по подключению (технологическому присоединению) к системе теплоснабжения)</t>
  </si>
  <si>
    <t>Применяется дифференциация тарифа по централизованным системам теплоснабжения?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</si>
  <si>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</si>
  <si>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</si>
  <si>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</si>
  <si>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</si>
  <si>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</si>
  <si>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</si>
  <si>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</si>
  <si>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</si>
  <si>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</si>
  <si>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</si>
  <si>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В случае наличия нескольких источников тепловой энергии установленная тепловая мощность по каждому из них указывается в отдельных строках.</t>
  </si>
  <si>
    <t>Указывается установленная тепловая мощность для источника тепловой энергии.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</si>
  <si>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</si>
  <si>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t>
  </si>
  <si>
    <t>* Информация о способах приобретения, стоимости и объемах товаров, необходимых для производства регулируемых товаров и (или) оказания регулируемых услуг регулируемых организаций, публикуется по форме 4.9 регулируемыми организациями в течение 10 календарных дней с момента подачи заявления об установлении цен (тарифов) в сфере теплоснабжения в орган исполнительной власти субъекта Российской Федерации в области государственного регулирования цен (тарифов)</t>
  </si>
  <si>
    <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t>
  </si>
  <si>
    <t>modfrmListIP</t>
  </si>
  <si>
    <t>REESTR_IP</t>
  </si>
  <si>
    <t>Проверка доступных обновлений...</t>
  </si>
  <si>
    <t>Нет доступных обновлений для отчёта с кодом FAS.JKH.OPEN.INFO.BALANCE.WARM!</t>
  </si>
  <si>
    <t>Доступно обновление до версии 2.0.1</t>
  </si>
  <si>
    <t>Описание изменений: Версия 2.0.1
1. Расширен список лет для заполнения.</t>
  </si>
  <si>
    <t>Размер файла обновления: 280064 байт</t>
  </si>
  <si>
    <t>Подготовка к обновлению...</t>
  </si>
  <si>
    <t>Сохранение файла резервной копии: D:\РАБОЧАЯ\Раскрытие информации\LIMIT\1 квартал 2023\FAS.JKH.OPEN.INFO.BALANCE.WARM(v2.0).BKP..xlsb</t>
  </si>
  <si>
    <t>Резервная копия создана: D:\РАБОЧАЯ\Раскрытие информации\LIMIT\1 квартал 2023\FAS.JKH.OPEN.INFO.BALANCE.WARM(v2.0).BKP..xlsb</t>
  </si>
  <si>
    <t>Создание книги для установки обновлений...</t>
  </si>
  <si>
    <t>Файл обновления загружен: D:\РАБОЧАЯ\Раскрытие информации\LIMIT\1 квартал 2023\UPDATE.FAS.JKH.OPEN.INFO.BALANCE.WARM.TO.2.0.1.14.xls</t>
  </si>
  <si>
    <t>Обновление завершилось удачно! Шаблон FAS.JKH.OPEN.INFO.BALANCE.WARM(v2.0).xlsb сохранен под именем 'FAS.JKH.OPEN.INFO.BALANCE.WARM(v2.0.1).xlsb'</t>
  </si>
  <si>
    <t>24.04.2023</t>
  </si>
  <si>
    <t>https://portal.eias.ru/Portal/DownloadPage.aspx?type=12&amp;guid=????????-????-????-????-????????????</t>
  </si>
  <si>
    <t>https://eias.fstrf.ru/disclo/get_file?p_guid=????????-????-????-????-????????????</t>
  </si>
  <si>
    <t>NUMBER_POINT</t>
  </si>
  <si>
    <t>L_NAME</t>
  </si>
  <si>
    <t>L_START_DATE</t>
  </si>
  <si>
    <t>L_END_DATE</t>
  </si>
  <si>
    <t>Инвестиционная программа от 09.08.2022 ООО "Теплосеть" в сфере теплоснабжения по модернизации и реконструкции единого комплекса объектов, на территории городского поселения Болхов, Болховский муниципальный район на 2023-2030 годы</t>
  </si>
  <si>
    <t>01.01.2023</t>
  </si>
  <si>
    <t>31.12.2030</t>
  </si>
  <si>
    <t>Инвестиционная программа от 28.10.2022 АО "Орелгортеплоэнерго" в сфере теплоснабжения по модернизации и реконструкции систем теплоснабжения, на территории городского округа Орёл на 2023-2024 годы</t>
  </si>
  <si>
    <t>31.12.2024</t>
  </si>
  <si>
    <t>Инвестиционная программа от 28.10.2022 МУП «Ливенские тепловые сети» в сфере теплоснабжения по модернизации и реконструкции систем теплоснабжения, на территории городского округа Ливны на 2023-2025 годы</t>
  </si>
  <si>
    <t>31.12.2025</t>
  </si>
  <si>
    <t>Инвестиционная программа от 29.10.2019 Филиал ПАО "Квадра" - "Орловская генерация" в сфере теплоснабжения по модернизации и реконструкции единого комплекса объектов, на территории городского округа Орёл на 2020-2024 годы</t>
  </si>
  <si>
    <t>01.01.2020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</si>
  <si>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</si>
  <si>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</si>
  <si>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</si>
  <si>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</si>
  <si>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</si>
  <si>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</si>
  <si>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</si>
  <si>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</si>
  <si>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2597</t>
  </si>
  <si>
    <t>26359149</t>
  </si>
  <si>
    <t>АО "Верховский молочно-консервный завод"</t>
  </si>
  <si>
    <t>5705002782</t>
  </si>
  <si>
    <t>570545001</t>
  </si>
  <si>
    <t>28796046</t>
  </si>
  <si>
    <t>АО "ГТ Энерго"</t>
  </si>
  <si>
    <t>7703806647</t>
  </si>
  <si>
    <t>772801001</t>
  </si>
  <si>
    <t>30356335</t>
  </si>
  <si>
    <t>АО "ГУ ЖКХ"</t>
  </si>
  <si>
    <t>5116000922</t>
  </si>
  <si>
    <t>511601005</t>
  </si>
  <si>
    <t>31616395</t>
  </si>
  <si>
    <t>АО "Орелгортеплоэнерго"</t>
  </si>
  <si>
    <t>5752049900</t>
  </si>
  <si>
    <t>575201001</t>
  </si>
  <si>
    <t>31455637</t>
  </si>
  <si>
    <t>АО "Почта России" -  УФПС Орловской области</t>
  </si>
  <si>
    <t>7724490000</t>
  </si>
  <si>
    <t>575343001</t>
  </si>
  <si>
    <t>26416780</t>
  </si>
  <si>
    <t>АО "Протон"</t>
  </si>
  <si>
    <t>5753018359</t>
  </si>
  <si>
    <t>575301001</t>
  </si>
  <si>
    <t>26838066</t>
  </si>
  <si>
    <t>АО "РЭУ"</t>
  </si>
  <si>
    <t>7714783092</t>
  </si>
  <si>
    <t>770401001</t>
  </si>
  <si>
    <t>28451411</t>
  </si>
  <si>
    <t>АО "Транснефть - Дружба"</t>
  </si>
  <si>
    <t>3235002178</t>
  </si>
  <si>
    <t>325701001</t>
  </si>
  <si>
    <t>28263808</t>
  </si>
  <si>
    <t>АО «ОВРК»</t>
  </si>
  <si>
    <t>7702718564</t>
  </si>
  <si>
    <t>575145001</t>
  </si>
  <si>
    <t>26359152</t>
  </si>
  <si>
    <t>МУЖКП Глазуновского района</t>
  </si>
  <si>
    <t>5706000442</t>
  </si>
  <si>
    <t>570601001</t>
  </si>
  <si>
    <t>26440191</t>
  </si>
  <si>
    <t>МУЖКП Троснянского района</t>
  </si>
  <si>
    <t>5724001583</t>
  </si>
  <si>
    <t>572401001</t>
  </si>
  <si>
    <t>30983884</t>
  </si>
  <si>
    <t>МУП "Благоустройство г. Болхова"</t>
  </si>
  <si>
    <t>5704004988</t>
  </si>
  <si>
    <t>570401001</t>
  </si>
  <si>
    <t>26359154</t>
  </si>
  <si>
    <t>МУП "ЖКХ п. Залегощь"</t>
  </si>
  <si>
    <t>5709003843</t>
  </si>
  <si>
    <t>570901001</t>
  </si>
  <si>
    <t>26440197</t>
  </si>
  <si>
    <t>МУП "Жилищно-коммунальное хозяйство Шаблыкинского района Орловской области"</t>
  </si>
  <si>
    <t>5727002144</t>
  </si>
  <si>
    <t>572701001</t>
  </si>
  <si>
    <t>30980943</t>
  </si>
  <si>
    <t>МУП "Зеленстрой"</t>
  </si>
  <si>
    <t>5752059578</t>
  </si>
  <si>
    <t>28980185</t>
  </si>
  <si>
    <t>МУП "Коммунальник" Краснозоренского района</t>
  </si>
  <si>
    <t>5713002698</t>
  </si>
  <si>
    <t>571301001</t>
  </si>
  <si>
    <t>30807417</t>
  </si>
  <si>
    <t>МУП "Коммунальщик"</t>
  </si>
  <si>
    <t>5722004243</t>
  </si>
  <si>
    <t>572201001</t>
  </si>
  <si>
    <t>12-07-2016 00:00:00</t>
  </si>
  <si>
    <t>31169675</t>
  </si>
  <si>
    <t>МУП "Мценск-Тепло" города Мценска</t>
  </si>
  <si>
    <t>5703008066</t>
  </si>
  <si>
    <t>570301001</t>
  </si>
  <si>
    <t>31291319</t>
  </si>
  <si>
    <t>МУП "Орловский теплосервис"</t>
  </si>
  <si>
    <t>5720023995</t>
  </si>
  <si>
    <t>572001001</t>
  </si>
  <si>
    <t>28111951</t>
  </si>
  <si>
    <t>МУП "Посад"</t>
  </si>
  <si>
    <t>5718004522</t>
  </si>
  <si>
    <t>571801001</t>
  </si>
  <si>
    <t>28976639</t>
  </si>
  <si>
    <t>МУП "Свердловский"</t>
  </si>
  <si>
    <t>5722004229</t>
  </si>
  <si>
    <t>30847587</t>
  </si>
  <si>
    <t>МУП "Тепловик"</t>
  </si>
  <si>
    <t>5722004275</t>
  </si>
  <si>
    <t>26359164</t>
  </si>
  <si>
    <t>МУП "Тепловодсервис"</t>
  </si>
  <si>
    <t>5719003000</t>
  </si>
  <si>
    <t>571901001</t>
  </si>
  <si>
    <t>26440167</t>
  </si>
  <si>
    <t>МУП "Теплогаз Мценского района"</t>
  </si>
  <si>
    <t>5717002353</t>
  </si>
  <si>
    <t>571701001</t>
  </si>
  <si>
    <t>26359150</t>
  </si>
  <si>
    <t>МУП "Теплосервис"</t>
  </si>
  <si>
    <t>5705003151</t>
  </si>
  <si>
    <t>570501001</t>
  </si>
  <si>
    <t>30370285</t>
  </si>
  <si>
    <t>МУП «Ливенские тепловые сети»</t>
  </si>
  <si>
    <t>5702012944</t>
  </si>
  <si>
    <t>570201001</t>
  </si>
  <si>
    <t>31438165</t>
  </si>
  <si>
    <t>МУП «Орловские тепловые сети»</t>
  </si>
  <si>
    <t>5720023900</t>
  </si>
  <si>
    <t>26425507</t>
  </si>
  <si>
    <t>МУП Малоархангельский тепловодсервис</t>
  </si>
  <si>
    <t>5716001798</t>
  </si>
  <si>
    <t>571601001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</si>
  <si>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</si>
  <si>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</si>
  <si>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</si>
  <si>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</si>
  <si>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28981467</t>
  </si>
  <si>
    <t>Муниципальное унитарное предприятие Орловского района Орловской области "Коммунальник"</t>
  </si>
  <si>
    <t>5720021250</t>
  </si>
  <si>
    <t>30366436</t>
  </si>
  <si>
    <t>ОАО "Автоагрегат"</t>
  </si>
  <si>
    <t>5702000280</t>
  </si>
  <si>
    <t>26359148</t>
  </si>
  <si>
    <t>ОАО "Болховтеплосети"</t>
  </si>
  <si>
    <t>5704005540</t>
  </si>
  <si>
    <t>26550140</t>
  </si>
  <si>
    <t>ОАО "Гамма"</t>
  </si>
  <si>
    <t>5752006640</t>
  </si>
  <si>
    <t>28015153</t>
  </si>
  <si>
    <t>ОАО "ОЗСК" Ливенский филиал</t>
  </si>
  <si>
    <t>5751006541</t>
  </si>
  <si>
    <t>571543001</t>
  </si>
  <si>
    <t>31473580</t>
  </si>
  <si>
    <t>ОАО "Орелтеплосервис"</t>
  </si>
  <si>
    <t>5752050039</t>
  </si>
  <si>
    <t>575101001</t>
  </si>
  <si>
    <t>26550312</t>
  </si>
  <si>
    <t>ОАО "Северсталь - метиз" филиал "Орловский</t>
  </si>
  <si>
    <t>3528090760</t>
  </si>
  <si>
    <t>575403001</t>
  </si>
  <si>
    <t>26440177</t>
  </si>
  <si>
    <t>ОАО "Юго - Запад транснефтепродукт" - ЛПДС "Стальной конь"</t>
  </si>
  <si>
    <t>6317026217</t>
  </si>
  <si>
    <t>631050001</t>
  </si>
  <si>
    <t>26425570</t>
  </si>
  <si>
    <t>ООО  "Орловский теплосервис"</t>
  </si>
  <si>
    <t>5720016814</t>
  </si>
  <si>
    <t>28423073</t>
  </si>
  <si>
    <t>ООО "Аквасервис"</t>
  </si>
  <si>
    <t>5702011563</t>
  </si>
  <si>
    <t>31160333</t>
  </si>
  <si>
    <t>ООО "ВКХ Орловское"</t>
  </si>
  <si>
    <t>5720022960</t>
  </si>
  <si>
    <t>28255291</t>
  </si>
  <si>
    <t>ООО "ВСД"</t>
  </si>
  <si>
    <t>5753038122</t>
  </si>
  <si>
    <t>19-01-2022 00:00:00</t>
  </si>
  <si>
    <t>26550422</t>
  </si>
  <si>
    <t>ООО "Водосервис"</t>
  </si>
  <si>
    <t>5752047822</t>
  </si>
  <si>
    <t>26441659</t>
  </si>
  <si>
    <t>ООО "Глазуновская управляющая компания"</t>
  </si>
  <si>
    <t>5706005088</t>
  </si>
  <si>
    <t>28444051</t>
  </si>
  <si>
    <t>ООО "Жилстройсервис плюс"</t>
  </si>
  <si>
    <t>5707004094</t>
  </si>
  <si>
    <t>570701001</t>
  </si>
  <si>
    <t>26425454</t>
  </si>
  <si>
    <t>ООО "Коммунсервис" Знаменского района</t>
  </si>
  <si>
    <t>5710001872</t>
  </si>
  <si>
    <t>571001001</t>
  </si>
  <si>
    <t>14-09-2012 00:00:00</t>
  </si>
  <si>
    <t>26359155</t>
  </si>
  <si>
    <t>ООО "Коммунсервис-Колпна"</t>
  </si>
  <si>
    <t>5711003022</t>
  </si>
  <si>
    <t>571101001</t>
  </si>
  <si>
    <t>26440151</t>
  </si>
  <si>
    <t>ООО "Ливныстрой"</t>
  </si>
  <si>
    <t>5702008698</t>
  </si>
  <si>
    <t>571501001</t>
  </si>
  <si>
    <t>30836802</t>
  </si>
  <si>
    <t>ООО "ОСПАЗ"</t>
  </si>
  <si>
    <t>5720022487</t>
  </si>
  <si>
    <t>26648141</t>
  </si>
  <si>
    <t>ООО "ОТСК"</t>
  </si>
  <si>
    <t>5751040239</t>
  </si>
  <si>
    <t>23-05-2022 00:00:00</t>
  </si>
  <si>
    <t>28871207</t>
  </si>
  <si>
    <t>ООО "Орловские тепловые магистрали"</t>
  </si>
  <si>
    <t>5753059612</t>
  </si>
  <si>
    <t>30474662</t>
  </si>
  <si>
    <t>ООО "Связьинформ"</t>
  </si>
  <si>
    <t>5753038130</t>
  </si>
  <si>
    <t>26359174</t>
  </si>
  <si>
    <t>ООО "СтройПарк"</t>
  </si>
  <si>
    <t>5753037217</t>
  </si>
  <si>
    <t>28457043</t>
  </si>
  <si>
    <t>ООО "ТСК-Орел"</t>
  </si>
  <si>
    <t>5754022238</t>
  </si>
  <si>
    <t>575401001</t>
  </si>
  <si>
    <t>26550310</t>
  </si>
  <si>
    <t>ООО "Текстильщик"</t>
  </si>
  <si>
    <t>5752202034</t>
  </si>
  <si>
    <t>28830238</t>
  </si>
  <si>
    <t>ООО "ТеплоГазПрибор"</t>
  </si>
  <si>
    <t>5702010182</t>
  </si>
  <si>
    <t>26439995</t>
  </si>
  <si>
    <t>ООО "ТеплоМир" Кромского района</t>
  </si>
  <si>
    <t>5714005204</t>
  </si>
  <si>
    <t>571401001</t>
  </si>
  <si>
    <t>31511472</t>
  </si>
  <si>
    <t>ООО "Теплоавтоматика"</t>
  </si>
  <si>
    <t>5753075847</t>
  </si>
  <si>
    <t>30387267</t>
  </si>
  <si>
    <t>ООО "Теплогазсистем"</t>
  </si>
  <si>
    <t>5710002259</t>
  </si>
  <si>
    <t>31041632</t>
  </si>
  <si>
    <t>ООО "Теплоком"</t>
  </si>
  <si>
    <t>5754022245</t>
  </si>
  <si>
    <t>06-02-2018 00:00:00</t>
  </si>
  <si>
    <t>26549739</t>
  </si>
  <si>
    <t>ООО "Теплосервис Образцовский"</t>
  </si>
  <si>
    <t>5720017208</t>
  </si>
  <si>
    <t>27517616</t>
  </si>
  <si>
    <t>ООО "Теплосеть"</t>
  </si>
  <si>
    <t>5705003419</t>
  </si>
  <si>
    <t>31456014</t>
  </si>
  <si>
    <t>ООО "Управляющая компания "Жилкомплекс"</t>
  </si>
  <si>
    <t>5754021379</t>
  </si>
  <si>
    <t>26442114</t>
  </si>
  <si>
    <t>ООО «Водсервис Пахомовский»</t>
  </si>
  <si>
    <t>5720016959</t>
  </si>
  <si>
    <t>28828641</t>
  </si>
  <si>
    <t>ООО «Газпром Теплоэнерго Орел»</t>
  </si>
  <si>
    <t>5720997878</t>
  </si>
  <si>
    <t>28983518</t>
  </si>
  <si>
    <t>ООО «Теплосервис Орловский»</t>
  </si>
  <si>
    <t>5720997028</t>
  </si>
  <si>
    <t>26442190</t>
  </si>
  <si>
    <t>ООО «Теплосервис Пахомовский»</t>
  </si>
  <si>
    <t>5720016934</t>
  </si>
  <si>
    <t>26442351</t>
  </si>
  <si>
    <t>ООО «Теплосервис» Ливенского района</t>
  </si>
  <si>
    <t>5715005366</t>
  </si>
  <si>
    <t>26438743</t>
  </si>
  <si>
    <t>Отделение по Орловской области Главного управления Центрального банка Российской Федерации по Центральному федеральному округу</t>
  </si>
  <si>
    <t>7702235133</t>
  </si>
  <si>
    <t>575245005</t>
  </si>
  <si>
    <t>27051136</t>
  </si>
  <si>
    <t>ПАО "Квадра - Генерирующая компания"</t>
  </si>
  <si>
    <t>6829012680</t>
  </si>
  <si>
    <t>710701001</t>
  </si>
  <si>
    <t>26428472</t>
  </si>
  <si>
    <t>ПАО "Наугорский"</t>
  </si>
  <si>
    <t>5753000591</t>
  </si>
  <si>
    <t>26440193</t>
  </si>
  <si>
    <t>Урицкое МУП "Теплоэнерго"</t>
  </si>
  <si>
    <t>5725003262</t>
  </si>
  <si>
    <t>572501001</t>
  </si>
  <si>
    <t>26438736</t>
  </si>
  <si>
    <t>ФГБОУ ВО "Орловский государственный аграрный Университет"</t>
  </si>
  <si>
    <t>5753000457</t>
  </si>
  <si>
    <t>30903763</t>
  </si>
  <si>
    <t>ФГБУ "ЦЖКУ" МИНОБОРОНЫ РОССИИ</t>
  </si>
  <si>
    <t>7729314745</t>
  </si>
  <si>
    <t>770101001</t>
  </si>
  <si>
    <t>26359157</t>
  </si>
  <si>
    <t>ФГУ ИК-6 УФСИН РФ по Орловской области</t>
  </si>
  <si>
    <t>5714004313</t>
  </si>
  <si>
    <t>30378002</t>
  </si>
  <si>
    <t>Филиал АО "Квадра" - "Орловская генерация"</t>
  </si>
  <si>
    <t>575143001</t>
  </si>
  <si>
    <t>27135237</t>
  </si>
  <si>
    <t>Филиал ОАО "РЭУ" "Курский"</t>
  </si>
  <si>
    <t>463243001</t>
  </si>
  <si>
    <t>30941480</t>
  </si>
  <si>
    <t>Филиал ФГБУ "ЦЖКУ" Минобороны России по ЗВО</t>
  </si>
  <si>
    <t>784243001</t>
  </si>
  <si>
    <t>31390956</t>
  </si>
  <si>
    <t>Филиал ФГУП «РТРС» «Орловский ОРТПЦ»</t>
  </si>
  <si>
    <t>7717127211</t>
  </si>
  <si>
    <t>572002001</t>
  </si>
  <si>
    <t>26513518</t>
  </si>
  <si>
    <t>Центральный филиал ООО «Газпром энерго»</t>
  </si>
  <si>
    <t>7736186950</t>
  </si>
  <si>
    <t>504343001</t>
  </si>
  <si>
    <t>07-02-2006 00:00:00</t>
  </si>
  <si>
    <t>№</t>
  </si>
  <si>
    <t>WARM</t>
  </si>
  <si>
    <t>31.03.2023</t>
  </si>
  <si>
    <t>302010, г. Орел, ул. Авиационная, д.1</t>
  </si>
  <si>
    <t>Леонов Д.А.</t>
  </si>
  <si>
    <t>Кошелева Елена Сергеевна</t>
  </si>
  <si>
    <t>Начальник ПЭО</t>
  </si>
  <si>
    <t>(4862)72-33-35 доб. 238</t>
  </si>
  <si>
    <t>kosheleva-elena2022@mail.ru</t>
  </si>
  <si>
    <t>Болховский муниципальный район</t>
  </si>
  <si>
    <t>54604000</t>
  </si>
  <si>
    <t>Багриновское сельское поселение</t>
  </si>
  <si>
    <t>54604402</t>
  </si>
  <si>
    <t>Болхов городское поселение</t>
  </si>
  <si>
    <t>54604101</t>
  </si>
  <si>
    <t>Бориловское сельское поселение</t>
  </si>
  <si>
    <t>54604406</t>
  </si>
  <si>
    <t>Боровское сельское поселение</t>
  </si>
  <si>
    <t>54604408</t>
  </si>
  <si>
    <t>Герасимовское сельское поселение</t>
  </si>
  <si>
    <t>54604410</t>
  </si>
  <si>
    <t>Гнездиловское сельское поселение</t>
  </si>
  <si>
    <t>54604413</t>
  </si>
  <si>
    <t>Злынское сельское поселение</t>
  </si>
  <si>
    <t>54604416</t>
  </si>
  <si>
    <t>Медведковское сельское поселение</t>
  </si>
  <si>
    <t>54604422</t>
  </si>
  <si>
    <t>Михневское сельское поселение</t>
  </si>
  <si>
    <t>54604425</t>
  </si>
  <si>
    <t>Новосинецкое сельское поселение</t>
  </si>
  <si>
    <t>54604428</t>
  </si>
  <si>
    <t>Однолуцкое сельское поселение</t>
  </si>
  <si>
    <t>54604431</t>
  </si>
  <si>
    <t>Сурьянинское сельское поселение</t>
  </si>
  <si>
    <t>54604434</t>
  </si>
  <si>
    <t>Хуторское сельское поселение</t>
  </si>
  <si>
    <t>54604437</t>
  </si>
  <si>
    <t>Ямское сельское поселение</t>
  </si>
  <si>
    <t>54604440</t>
  </si>
  <si>
    <t>Верховский муниципальный район</t>
  </si>
  <si>
    <t>54608000</t>
  </si>
  <si>
    <t>Васильевское сельское поселение</t>
  </si>
  <si>
    <t>54608402</t>
  </si>
  <si>
    <t>Верховье городское поселение</t>
  </si>
  <si>
    <t>54608151</t>
  </si>
  <si>
    <t>Галичинское</t>
  </si>
  <si>
    <t>54608404</t>
  </si>
  <si>
    <t>Коньшинское сельское поселение</t>
  </si>
  <si>
    <t>54608407</t>
  </si>
  <si>
    <t>Корсунское сельское поселение</t>
  </si>
  <si>
    <t>54608410</t>
  </si>
  <si>
    <t>Нижне-Жерновское сельское поселение</t>
  </si>
  <si>
    <t>54608413</t>
  </si>
  <si>
    <t>Песоченское сельское поселение</t>
  </si>
  <si>
    <t>54608416</t>
  </si>
  <si>
    <t>Русско-Бродское сельское поселение</t>
  </si>
  <si>
    <t>54608419</t>
  </si>
  <si>
    <t>Скородненское сельское поселение</t>
  </si>
  <si>
    <t>54608422</t>
  </si>
  <si>
    <t>Теляженское сельское поселение</t>
  </si>
  <si>
    <t>54608428</t>
  </si>
  <si>
    <t>Туровское сельское поселение</t>
  </si>
  <si>
    <t>54608431</t>
  </si>
  <si>
    <t>Глазуновский муниципальный район</t>
  </si>
  <si>
    <t>54610000</t>
  </si>
  <si>
    <t>Богородское сельское поселение</t>
  </si>
  <si>
    <t>54610402</t>
  </si>
  <si>
    <t>Глазуновка городское поселение</t>
  </si>
  <si>
    <t>54610151</t>
  </si>
  <si>
    <t>Краснослободское сельское поселение</t>
  </si>
  <si>
    <t>54610404</t>
  </si>
  <si>
    <t>Медведевское сельское поселение</t>
  </si>
  <si>
    <t>54610407</t>
  </si>
  <si>
    <t>Отрадинское сельское поселение</t>
  </si>
  <si>
    <t>54610410</t>
  </si>
  <si>
    <t>Очкинское сельское поселение</t>
  </si>
  <si>
    <t>54610413</t>
  </si>
  <si>
    <t>Сеньковское сельское поселение</t>
  </si>
  <si>
    <t>54610416</t>
  </si>
  <si>
    <t>Тагинское сельское поселение</t>
  </si>
  <si>
    <t>54610419</t>
  </si>
  <si>
    <t>Город Ливны</t>
  </si>
  <si>
    <t>54705000</t>
  </si>
  <si>
    <t>Город Мценск</t>
  </si>
  <si>
    <t>54710000</t>
  </si>
  <si>
    <t>Город Орёл</t>
  </si>
  <si>
    <t>54701000</t>
  </si>
  <si>
    <t>Дмитровский муниципальный район</t>
  </si>
  <si>
    <t>54612000</t>
  </si>
  <si>
    <t>Алешинское сельское поселение</t>
  </si>
  <si>
    <t>54612402</t>
  </si>
  <si>
    <t>Березовское сельское поселение</t>
  </si>
  <si>
    <t>54612404</t>
  </si>
  <si>
    <t>Бородинское сельское поселение</t>
  </si>
  <si>
    <t>54612407</t>
  </si>
  <si>
    <t>Горбуновское сельское поселение</t>
  </si>
  <si>
    <t>54612410</t>
  </si>
  <si>
    <t>Дмитровск городское поселение</t>
  </si>
  <si>
    <t>54612101</t>
  </si>
  <si>
    <t>Долбенкинское сельское поселение</t>
  </si>
  <si>
    <t>54612413</t>
  </si>
  <si>
    <t>Домаховское сельское поселение</t>
  </si>
  <si>
    <t>54612416</t>
  </si>
  <si>
    <t>Друженское сельское поселение</t>
  </si>
  <si>
    <t>54612428</t>
  </si>
  <si>
    <t>Лубянское сельское поселение</t>
  </si>
  <si>
    <t>54612419</t>
  </si>
  <si>
    <t>Малобобровское сельское поселение</t>
  </si>
  <si>
    <t>54612422</t>
  </si>
  <si>
    <t>Плосковское сельское поселение</t>
  </si>
  <si>
    <t>54612425</t>
  </si>
  <si>
    <t>Соломинское</t>
  </si>
  <si>
    <t>54612431</t>
  </si>
  <si>
    <t>Столбищенское сельское поселение</t>
  </si>
  <si>
    <t>54612434</t>
  </si>
  <si>
    <t>Должанский муниципальный район</t>
  </si>
  <si>
    <t>54615000</t>
  </si>
  <si>
    <t>Вышнее Ольшанское сельское поселение</t>
  </si>
  <si>
    <t>54615402</t>
  </si>
  <si>
    <t>Долгое городское поселение</t>
  </si>
  <si>
    <t>54615151</t>
  </si>
  <si>
    <t>Дубровское сельское поселение</t>
  </si>
  <si>
    <t>54615405</t>
  </si>
  <si>
    <t>Козьма-Демьяновское сельское поселение</t>
  </si>
  <si>
    <t>54615407</t>
  </si>
  <si>
    <t>Кудиновское сельское поселение</t>
  </si>
  <si>
    <t>54615410</t>
  </si>
  <si>
    <t>Рогатинское сельское поселение</t>
  </si>
  <si>
    <t>54615413</t>
  </si>
  <si>
    <t>Урыновское сельское поселение</t>
  </si>
  <si>
    <t>54615416</t>
  </si>
  <si>
    <t>Успенское сельское поселение</t>
  </si>
  <si>
    <t>54615419</t>
  </si>
  <si>
    <t>Залегощенский муниципальный район</t>
  </si>
  <si>
    <t>54618000</t>
  </si>
  <si>
    <t>Бортновское сельское поселение</t>
  </si>
  <si>
    <t>54618402</t>
  </si>
  <si>
    <t>Верхнескворченское сельское поселение</t>
  </si>
  <si>
    <t>54618404</t>
  </si>
  <si>
    <t>Грачевское сельское поселение</t>
  </si>
  <si>
    <t>54618407</t>
  </si>
  <si>
    <t>Залегощь городское поселение</t>
  </si>
  <si>
    <t>54618151</t>
  </si>
  <si>
    <t>Золотаревское сельское поселение</t>
  </si>
  <si>
    <t>54618410</t>
  </si>
  <si>
    <t>Красненское сельское поселение</t>
  </si>
  <si>
    <t>54618413</t>
  </si>
  <si>
    <t>Ломовское сельское поселение</t>
  </si>
  <si>
    <t>54618416</t>
  </si>
  <si>
    <t>Моховское сельское поселение</t>
  </si>
  <si>
    <t>54618419</t>
  </si>
  <si>
    <t>Нижнезалегощенское сельское поселение</t>
  </si>
  <si>
    <t>54618422</t>
  </si>
  <si>
    <t>Октябрьское сельское поселение</t>
  </si>
  <si>
    <t>54618425</t>
  </si>
  <si>
    <t>Прилепское сельское поселение</t>
  </si>
  <si>
    <t>54618428</t>
  </si>
  <si>
    <t>Знаменский муниципальный район</t>
  </si>
  <si>
    <t>54620000</t>
  </si>
  <si>
    <t>Глотовское сельское поселение</t>
  </si>
  <si>
    <t>54620405</t>
  </si>
  <si>
    <t>Ждимирское сельское поселение</t>
  </si>
  <si>
    <t>54620408</t>
  </si>
  <si>
    <t>Знаменское сельское поселение</t>
  </si>
  <si>
    <t>54620412</t>
  </si>
  <si>
    <t>Коптевское сельское поселение</t>
  </si>
  <si>
    <t>54620420</t>
  </si>
  <si>
    <t>Красниковское сельское поселение</t>
  </si>
  <si>
    <t>54620422</t>
  </si>
  <si>
    <t>Селиховское сельское поселение</t>
  </si>
  <si>
    <t>54620428</t>
  </si>
  <si>
    <t>Узкинское сельское поселение</t>
  </si>
  <si>
    <t>54620432</t>
  </si>
  <si>
    <t>Колпнянский муниципальный район</t>
  </si>
  <si>
    <t>54623000</t>
  </si>
  <si>
    <t>Ахтырское сельское поселение</t>
  </si>
  <si>
    <t>54623402</t>
  </si>
  <si>
    <t>Белоколодезьское сельское поселение</t>
  </si>
  <si>
    <t>54623404</t>
  </si>
  <si>
    <t>54623407</t>
  </si>
  <si>
    <t>Карловское сельское поселение</t>
  </si>
  <si>
    <t>54623410</t>
  </si>
  <si>
    <t>Колпна городское поселение</t>
  </si>
  <si>
    <t>54623151</t>
  </si>
  <si>
    <t>Краснянское сельское поселение</t>
  </si>
  <si>
    <t>54623413</t>
  </si>
  <si>
    <t>Крутовское сельское поселение</t>
  </si>
  <si>
    <t>54623416</t>
  </si>
  <si>
    <t>Тимирязевское сельское поселение</t>
  </si>
  <si>
    <t>54623419</t>
  </si>
  <si>
    <t>Ушаковское сельское поселение</t>
  </si>
  <si>
    <t>54623422</t>
  </si>
  <si>
    <t>Ярищенское сельское поселение</t>
  </si>
  <si>
    <t>54623425</t>
  </si>
  <si>
    <t>Корсаковский муниципальный район</t>
  </si>
  <si>
    <t>54626000</t>
  </si>
  <si>
    <t>Гагаринское сельское поселение</t>
  </si>
  <si>
    <t>54626405</t>
  </si>
  <si>
    <t>Корсаковское сельское поселение</t>
  </si>
  <si>
    <t>54626410</t>
  </si>
  <si>
    <t>Марьинское сельское поселение</t>
  </si>
  <si>
    <t>54626413</t>
  </si>
  <si>
    <t>Нечаевское сельское поселение</t>
  </si>
  <si>
    <t>54626417</t>
  </si>
  <si>
    <t>Новомихайловское сельское поселение</t>
  </si>
  <si>
    <t>54626420</t>
  </si>
  <si>
    <t>Парамоновское сельское поселение</t>
  </si>
  <si>
    <t>54626425</t>
  </si>
  <si>
    <t>Спешневское сельское поселение</t>
  </si>
  <si>
    <t>54626430</t>
  </si>
  <si>
    <t>Краснозоренский муниципальный район</t>
  </si>
  <si>
    <t>54624000</t>
  </si>
  <si>
    <t>Краснозоренское сельское поселение</t>
  </si>
  <si>
    <t>54624407</t>
  </si>
  <si>
    <t>Покровское сельское поселение</t>
  </si>
  <si>
    <t>54624412</t>
  </si>
  <si>
    <t>Россошенское сельское поселение</t>
  </si>
  <si>
    <t>54624417</t>
  </si>
  <si>
    <t>Труновское сельское поселение</t>
  </si>
  <si>
    <t>54624420</t>
  </si>
  <si>
    <t>54624425</t>
  </si>
  <si>
    <t>Кромской муниципальный район</t>
  </si>
  <si>
    <t>54625000</t>
  </si>
  <si>
    <t>Апальковское сельское поселение</t>
  </si>
  <si>
    <t>54625402</t>
  </si>
  <si>
    <t>Бельдяжское сельское поселение</t>
  </si>
  <si>
    <t>54625404</t>
  </si>
  <si>
    <t>Большеколчевское сельское поселение</t>
  </si>
  <si>
    <t>54625407</t>
  </si>
  <si>
    <t>Городское поселение Кромы</t>
  </si>
  <si>
    <t>54625151</t>
  </si>
  <si>
    <t>Гостомльское сельское поселение</t>
  </si>
  <si>
    <t>54625413</t>
  </si>
  <si>
    <t>Гуторовское сельское поселение</t>
  </si>
  <si>
    <t>54625416</t>
  </si>
  <si>
    <t>Короськовское сельское поселение</t>
  </si>
  <si>
    <t>54625422</t>
  </si>
  <si>
    <t>54625425</t>
  </si>
  <si>
    <t>Кривчиковское сельское поселение</t>
  </si>
  <si>
    <t>54625428</t>
  </si>
  <si>
    <t>Кутафинское сельское поселение</t>
  </si>
  <si>
    <t>54625431</t>
  </si>
  <si>
    <t>Ретяжское сельское поселение</t>
  </si>
  <si>
    <t>54625449</t>
  </si>
  <si>
    <t>Стрелецкое сельское поселение</t>
  </si>
  <si>
    <t>54625452</t>
  </si>
  <si>
    <t>Шаховское сельское поселение</t>
  </si>
  <si>
    <t>54625458</t>
  </si>
  <si>
    <t>Ливенский муниципальный район</t>
  </si>
  <si>
    <t>54629000</t>
  </si>
  <si>
    <t>Беломестненское сельское поселение</t>
  </si>
  <si>
    <t>54629402</t>
  </si>
  <si>
    <t>Вахновское сельское поселение</t>
  </si>
  <si>
    <t>54629404</t>
  </si>
  <si>
    <t>Галическое сельское поселение</t>
  </si>
  <si>
    <t>54629407</t>
  </si>
  <si>
    <t>Дутовское сельское поселение</t>
  </si>
  <si>
    <t>54629410</t>
  </si>
  <si>
    <t>Здоровецкое сельское поселение</t>
  </si>
  <si>
    <t>54629413</t>
  </si>
  <si>
    <t>Казанское сельское поселение</t>
  </si>
  <si>
    <t>54629416</t>
  </si>
  <si>
    <t>Козьминское сельское поселение</t>
  </si>
  <si>
    <t>54629419</t>
  </si>
  <si>
    <t>Коротышское сельское поселение</t>
  </si>
  <si>
    <t>54629422</t>
  </si>
  <si>
    <t>54629425</t>
  </si>
  <si>
    <t>Лютовское сельское поселение</t>
  </si>
  <si>
    <t>54629428</t>
  </si>
  <si>
    <t>Навесненское сельское поселение</t>
  </si>
  <si>
    <t>54629431</t>
  </si>
  <si>
    <t>Никольское сельское поселение</t>
  </si>
  <si>
    <t>54629434</t>
  </si>
  <si>
    <t>Островское сельское поселение</t>
  </si>
  <si>
    <t>54629440</t>
  </si>
  <si>
    <t>Речицкое сельское поселение</t>
  </si>
  <si>
    <t>54629443</t>
  </si>
  <si>
    <t>Сергиевское</t>
  </si>
  <si>
    <t>54629446</t>
  </si>
  <si>
    <t>Сосновское сельское поселение</t>
  </si>
  <si>
    <t>54629449</t>
  </si>
  <si>
    <t>Малоархангельский муниципальный район</t>
  </si>
  <si>
    <t>54632000</t>
  </si>
  <si>
    <t>Губкинское сельское поселение</t>
  </si>
  <si>
    <t>54632402</t>
  </si>
  <si>
    <t>Дубовицкое сельское поселение</t>
  </si>
  <si>
    <t>54632404</t>
  </si>
  <si>
    <t>Ленинское сельское поселение</t>
  </si>
  <si>
    <t>54632407</t>
  </si>
  <si>
    <t>Луковское сельское поселение</t>
  </si>
  <si>
    <t>54632410</t>
  </si>
  <si>
    <t>Малоархангельск городское поселение</t>
  </si>
  <si>
    <t>54632101</t>
  </si>
  <si>
    <t>54632413</t>
  </si>
  <si>
    <t>Первомайское сельское поселение</t>
  </si>
  <si>
    <t>54632416</t>
  </si>
  <si>
    <t>Подгородненское сельское поселение</t>
  </si>
  <si>
    <t>54632419</t>
  </si>
  <si>
    <t>Мценский муниципальный район</t>
  </si>
  <si>
    <t>54636000</t>
  </si>
  <si>
    <t>Алябьевское сельское поселение</t>
  </si>
  <si>
    <t>54636402</t>
  </si>
  <si>
    <t>Аникановское сельское поселение</t>
  </si>
  <si>
    <t>54636407</t>
  </si>
  <si>
    <t>Башкатовское сельское поселение</t>
  </si>
  <si>
    <t>54636404</t>
  </si>
  <si>
    <t>Воинское сельское поселение</t>
  </si>
  <si>
    <t>54636410</t>
  </si>
  <si>
    <t>Высокинское сельское поселение</t>
  </si>
  <si>
    <t>54636413</t>
  </si>
  <si>
    <t>Карандаковское сельское поселение</t>
  </si>
  <si>
    <t>54636416</t>
  </si>
  <si>
    <t>Отрадинское</t>
  </si>
  <si>
    <t>54636418</t>
  </si>
  <si>
    <t>Подберезовское сельское поселение</t>
  </si>
  <si>
    <t>54636428</t>
  </si>
  <si>
    <t>Подмокринское сельское поселение</t>
  </si>
  <si>
    <t>54636419</t>
  </si>
  <si>
    <t>Протасовское сельское поселение</t>
  </si>
  <si>
    <t>54636422</t>
  </si>
  <si>
    <t>Спасско-Лутовиновское</t>
  </si>
  <si>
    <t>54636425</t>
  </si>
  <si>
    <t>Тельченское сельское поселение</t>
  </si>
  <si>
    <t>54636431</t>
  </si>
  <si>
    <t>Чахинское сельское поселение</t>
  </si>
  <si>
    <t>54636434</t>
  </si>
  <si>
    <t>Черемошенское сельское поселение</t>
  </si>
  <si>
    <t>54636437</t>
  </si>
  <si>
    <t>Новодеревеньковский муниципальный район</t>
  </si>
  <si>
    <t>54639000</t>
  </si>
  <si>
    <t>Глебовское сельское поселение</t>
  </si>
  <si>
    <t>54639404</t>
  </si>
  <si>
    <t>Никитинское сельское поселение</t>
  </si>
  <si>
    <t>54639409</t>
  </si>
  <si>
    <t>Новодеревеньковское сельское поселение</t>
  </si>
  <si>
    <t>54639410</t>
  </si>
  <si>
    <t>Паньковское сельское поселение</t>
  </si>
  <si>
    <t>54639413</t>
  </si>
  <si>
    <t>Старогольское сельское поселение</t>
  </si>
  <si>
    <t>54639419</t>
  </si>
  <si>
    <t>Судбищенское</t>
  </si>
  <si>
    <t>54639422</t>
  </si>
  <si>
    <t>Суровское сельское поселение</t>
  </si>
  <si>
    <t>54639425</t>
  </si>
  <si>
    <t>Хомутово городское поселение</t>
  </si>
  <si>
    <t>54639151</t>
  </si>
  <si>
    <t>Новосильский муниципальный район</t>
  </si>
  <si>
    <t>54643000</t>
  </si>
  <si>
    <t>Вяжевское сельское поселение</t>
  </si>
  <si>
    <t>54643402</t>
  </si>
  <si>
    <t>Глубковское сельское поселение</t>
  </si>
  <si>
    <t>54643404</t>
  </si>
  <si>
    <t>Голунское сельское поселение</t>
  </si>
  <si>
    <t>54643410</t>
  </si>
  <si>
    <t>Зареченское сельское поселение</t>
  </si>
  <si>
    <t>54643413</t>
  </si>
  <si>
    <t>Новосиль городское поселение</t>
  </si>
  <si>
    <t>54643101</t>
  </si>
  <si>
    <t>Петушенское сельское поселение</t>
  </si>
  <si>
    <t>54643431</t>
  </si>
  <si>
    <t>Прудовское сельское поселение</t>
  </si>
  <si>
    <t>54643434</t>
  </si>
  <si>
    <t>Хворостянское сельское поселение</t>
  </si>
  <si>
    <t>54643440</t>
  </si>
  <si>
    <t>Орловский муниципальный округ</t>
  </si>
  <si>
    <t>54501000</t>
  </si>
  <si>
    <t>Покровский муниципальный район</t>
  </si>
  <si>
    <t>54650000</t>
  </si>
  <si>
    <t>54650402</t>
  </si>
  <si>
    <t>Верхнежерновское сельское поселение</t>
  </si>
  <si>
    <t>54650404</t>
  </si>
  <si>
    <t>Верхососенское сельское поселение</t>
  </si>
  <si>
    <t>54650405</t>
  </si>
  <si>
    <t>Владимирское сельское поселение</t>
  </si>
  <si>
    <t>54650407</t>
  </si>
  <si>
    <t>Вышнетуровецкое сельское поселение</t>
  </si>
  <si>
    <t>54650410</t>
  </si>
  <si>
    <t>Даниловское сельское поселение</t>
  </si>
  <si>
    <t>54650413</t>
  </si>
  <si>
    <t>Дросковское сельское поселение</t>
  </si>
  <si>
    <t>54650416</t>
  </si>
  <si>
    <t>Журавецкое сельское поселение</t>
  </si>
  <si>
    <t>54650419</t>
  </si>
  <si>
    <t>Ивановское сельское поселение</t>
  </si>
  <si>
    <t>54650422</t>
  </si>
  <si>
    <t>54650425</t>
  </si>
  <si>
    <t>Покровское городское поселение</t>
  </si>
  <si>
    <t>54650151</t>
  </si>
  <si>
    <t>Ретинское сельское поселение</t>
  </si>
  <si>
    <t>54650431</t>
  </si>
  <si>
    <t>Столбецкое сельское поселение</t>
  </si>
  <si>
    <t>54650434</t>
  </si>
  <si>
    <t>Топковское сельское поселение</t>
  </si>
  <si>
    <t>54650437</t>
  </si>
  <si>
    <t>Свердловский муниципальный район</t>
  </si>
  <si>
    <t>54652000</t>
  </si>
  <si>
    <t>Богодуховское сельское поселение</t>
  </si>
  <si>
    <t>54652402</t>
  </si>
  <si>
    <t>Змиевка городское поселение</t>
  </si>
  <si>
    <t>54652151</t>
  </si>
  <si>
    <t>Котовское сельское поселение</t>
  </si>
  <si>
    <t>54652404</t>
  </si>
  <si>
    <t>Кошелевское сельское поселение</t>
  </si>
  <si>
    <t>54652407</t>
  </si>
  <si>
    <t>Красноармейское сельское поселение</t>
  </si>
  <si>
    <t>54652410</t>
  </si>
  <si>
    <t>54652413</t>
  </si>
  <si>
    <t>Новопетровское сельское поселение</t>
  </si>
  <si>
    <t>54652416</t>
  </si>
  <si>
    <t>Яковлевское сельское поселение</t>
  </si>
  <si>
    <t>54652419</t>
  </si>
  <si>
    <t>Сосковский муниципальный район</t>
  </si>
  <si>
    <t>54653000</t>
  </si>
  <si>
    <t>Алмазовское сельское поселение</t>
  </si>
  <si>
    <t>54653403</t>
  </si>
  <si>
    <t>Алпеевское сельское поселение</t>
  </si>
  <si>
    <t>54653405</t>
  </si>
  <si>
    <t>Кировское сельское поселение</t>
  </si>
  <si>
    <t>54653415</t>
  </si>
  <si>
    <t>Лобынцевское сельское поселение</t>
  </si>
  <si>
    <t>54653417</t>
  </si>
  <si>
    <t>Мураевское сельское поселение</t>
  </si>
  <si>
    <t>54653419</t>
  </si>
  <si>
    <t>Рыжковское сельское поселение</t>
  </si>
  <si>
    <t>54653422</t>
  </si>
  <si>
    <t>Сосковское сельское поселение</t>
  </si>
  <si>
    <t>54653425</t>
  </si>
  <si>
    <t>Троснянский муниципальный район</t>
  </si>
  <si>
    <t>54654000</t>
  </si>
  <si>
    <t>Воронецкое сельское поселение</t>
  </si>
  <si>
    <t>54654405</t>
  </si>
  <si>
    <t>Жерновецкое сельское поселение</t>
  </si>
  <si>
    <t>54654408</t>
  </si>
  <si>
    <t>Ломовецкое сельское поселение</t>
  </si>
  <si>
    <t>54654415</t>
  </si>
  <si>
    <t>Малахово-Слободское сельское поселение</t>
  </si>
  <si>
    <t>54654417</t>
  </si>
  <si>
    <t>Муравльское сельское поселение</t>
  </si>
  <si>
    <t>54654419</t>
  </si>
  <si>
    <t>54654422</t>
  </si>
  <si>
    <t>Пенновское сельское поселение</t>
  </si>
  <si>
    <t>54654425</t>
  </si>
  <si>
    <t>Троснянское сельское поселение</t>
  </si>
  <si>
    <t>54654430</t>
  </si>
  <si>
    <t>Урицкий муниципальный район</t>
  </si>
  <si>
    <t>54655000</t>
  </si>
  <si>
    <t>Архангельское сельское поселение</t>
  </si>
  <si>
    <t>54655407</t>
  </si>
  <si>
    <t>Богдановское сельское поселение</t>
  </si>
  <si>
    <t>54655410</t>
  </si>
  <si>
    <t>Бунинское сельское поселение</t>
  </si>
  <si>
    <t>54655413</t>
  </si>
  <si>
    <t>Городищенское сельское поселение</t>
  </si>
  <si>
    <t>54655416</t>
  </si>
  <si>
    <t>54655422</t>
  </si>
  <si>
    <t>Луначарское сельское поселение</t>
  </si>
  <si>
    <t>54655428</t>
  </si>
  <si>
    <t>Нарышкино городское поселение</t>
  </si>
  <si>
    <t>54655151</t>
  </si>
  <si>
    <t>Подзаваловское сельское поселение</t>
  </si>
  <si>
    <t>54655437</t>
  </si>
  <si>
    <t>Хотынецкий муниципальный район</t>
  </si>
  <si>
    <t>54657000</t>
  </si>
  <si>
    <t>Аболмасовское сельское поселение</t>
  </si>
  <si>
    <t>54657402</t>
  </si>
  <si>
    <t>Алехинское сельское поселение</t>
  </si>
  <si>
    <t>54657404</t>
  </si>
  <si>
    <t>Богородицкое сельское поселение</t>
  </si>
  <si>
    <t>54657407</t>
  </si>
  <si>
    <t>Ильинское сельское поселение</t>
  </si>
  <si>
    <t>54657419</t>
  </si>
  <si>
    <t>Краснорябинское</t>
  </si>
  <si>
    <t>54657424</t>
  </si>
  <si>
    <t>Меловское сельское поселение</t>
  </si>
  <si>
    <t>54657426</t>
  </si>
  <si>
    <t>Студеновское сельское поселение</t>
  </si>
  <si>
    <t>54657431</t>
  </si>
  <si>
    <t>Хотимль-Кузменковское</t>
  </si>
  <si>
    <t>54657437</t>
  </si>
  <si>
    <t>Хотынец городское поселение</t>
  </si>
  <si>
    <t>54657151</t>
  </si>
  <si>
    <t>Шаблыкинский муниципальный район</t>
  </si>
  <si>
    <t>54659000</t>
  </si>
  <si>
    <t>54659402</t>
  </si>
  <si>
    <t>Косулическое сельское поселение</t>
  </si>
  <si>
    <t>54659404</t>
  </si>
  <si>
    <t>Молодовское сельское поселение</t>
  </si>
  <si>
    <t>54659406</t>
  </si>
  <si>
    <t>Навлинское сельское поселение</t>
  </si>
  <si>
    <t>54659408</t>
  </si>
  <si>
    <t>Сомовское сельское поселение</t>
  </si>
  <si>
    <t>54659410</t>
  </si>
  <si>
    <t>Титовское сельское поселение</t>
  </si>
  <si>
    <t>54659413</t>
  </si>
  <si>
    <t>Хотьковское сельское поселение</t>
  </si>
  <si>
    <t>54659416</t>
  </si>
  <si>
    <t>Шаблыкино городское поселение</t>
  </si>
  <si>
    <t>54659151</t>
  </si>
  <si>
    <t>МО_ОКТМО</t>
  </si>
  <si>
    <t>О</t>
  </si>
  <si>
    <t>Город Орёл, Город Орёл (54701000);</t>
  </si>
  <si>
    <t>Вид деятельности:_x000D_
  - Производство тепловой энергии. Некомбинированная выработка_x000D_
_x000D_
Территория оказания услуг:_x000D_
  - Город Орёл, Город Орёл (54701000);_x000D_
_x000D_
Централизованная система теплоснабжения:_x000D_
  - наименование отсутствует</t>
  </si>
  <si>
    <t>наименование отсутствует</t>
  </si>
  <si>
    <t>Город Орёл (54701000)</t>
  </si>
  <si>
    <t>3.2.1</t>
  </si>
  <si>
    <t>https://portal.eias.ru/Portal/DownloadPage.aspx?type=12&amp;guid=e8babda7-7f54-4324-80cc-9396cff3fb8e</t>
  </si>
  <si>
    <t>3.15.1</t>
  </si>
  <si>
    <t>3.15.2</t>
  </si>
  <si>
    <t>3.15.3</t>
  </si>
  <si>
    <t>3.15.4</t>
  </si>
  <si>
    <t>3.15.5</t>
  </si>
  <si>
    <t>3.15.6</t>
  </si>
  <si>
    <t>3.15.7</t>
  </si>
  <si>
    <t>3.15.8</t>
  </si>
  <si>
    <t>Социальные льготы и выплаты</t>
  </si>
  <si>
    <t>Сверхнормативный сброс</t>
  </si>
  <si>
    <t>Страховые взносы с соцвыплат</t>
  </si>
  <si>
    <t>Налог на имущество</t>
  </si>
  <si>
    <t>Транспортный налог</t>
  </si>
  <si>
    <t>Услуги банка</t>
  </si>
  <si>
    <t>Резерв по сомнительным долгам</t>
  </si>
  <si>
    <t>Проценты к уплате</t>
  </si>
  <si>
    <t>Официальный сайт Единой информационной системы в сфере  закупок</t>
  </si>
  <si>
    <t>zakupki.gov.ru</t>
  </si>
  <si>
    <t>ОфициальныйсайтЕдинойинформационнойсистемывсферезакупок</t>
  </si>
  <si>
    <t>https://portal.eias.ru/Portal/DownloadPage.aspx?type=12&amp;guid=51327ed5-7f4e-46bf-a89f-a567e8c5da1f</t>
  </si>
  <si>
    <t>Положение о закупке товаров, работ и услуг АО Орелгортеплоэнерго</t>
  </si>
  <si>
    <t>03.05.2023 13:35:29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</si>
</sst>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102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b/>
      <sz val="9"/>
      <color indexed="62"/>
      <name val="Tahoma"/>
      <family val="2"/>
      <charset val="204"/>
    </font>
    <font>
      <sz val="10"/>
      <name val="Arial"/>
      <family val="2"/>
      <charset val="204"/>
    </font>
    <font>
      <sz val="9"/>
      <color rgb="FF333399"/>
      <name val="Tahoma"/>
      <family val="2"/>
      <charset val="204"/>
    </font>
    <font>
      <sz val="15"/>
      <color theme="0"/>
      <name val="Tahoma"/>
      <family val="2"/>
      <charset val="204"/>
    </font>
    <font>
      <sz val="15"/>
      <name val="Tahoma"/>
      <family val="2"/>
      <charset val="204"/>
    </font>
    <font>
      <sz val="11"/>
      <color theme="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sz val="1"/>
      <color indexed="62"/>
      <name val="Tahoma"/>
      <family val="2"/>
      <charset val="204"/>
    </font>
    <font>
      <sz val="1"/>
      <color rgb="FFFF0000"/>
      <name val="Tahoma"/>
      <family val="2"/>
      <charset val="204"/>
    </font>
    <font>
      <sz val="1"/>
      <color indexed="8"/>
      <name val="Tahoma"/>
      <family val="2"/>
      <charset val="204"/>
    </font>
    <font>
      <b/>
      <sz val="1"/>
      <name val="Tahoma"/>
      <family val="2"/>
      <charset val="204"/>
    </font>
    <font>
      <sz val="11"/>
      <name val="Webdings2"/>
      <charset val="204"/>
    </font>
    <font>
      <sz val="1"/>
      <color indexed="55"/>
      <name val="Tahoma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indexed="22"/>
      </right>
      <top style="thin">
        <color indexed="2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indexed="22"/>
      </right>
      <top/>
      <bottom style="thin">
        <color indexed="2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indexed="22"/>
      </right>
      <top/>
      <bottom/>
      <diagonal/>
    </border>
  </borders>
  <cellStyleXfs count="137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0" fontId="90" fillId="0" borderId="0"/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1" fillId="0" borderId="0"/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799">
    <xf numFmtId="49" fontId="0" fillId="0" borderId="0" xfId="0">
      <alignment vertical="top"/>
    </xf>
    <xf numFmtId="49" fontId="41" fillId="10" borderId="13" xfId="100" applyFont="1" applyFill="1" applyBorder="1" applyAlignment="1">
      <alignment horizontal="right" vertical="center"/>
    </xf>
    <xf numFmtId="0" fontId="7" fillId="0" borderId="15" xfId="53" applyFont="1" applyBorder="1" applyAlignment="1">
      <alignment horizontal="left" vertical="center" wrapText="1" indent="1"/>
    </xf>
    <xf numFmtId="173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14" fontId="7" fillId="0" borderId="0" xfId="53" applyNumberFormat="1" applyFont="1" applyAlignment="1">
      <alignment horizontal="center" vertical="center" wrapText="1"/>
    </xf>
    <xf numFmtId="4" fontId="7" fillId="5" borderId="43" xfId="53" applyNumberFormat="1" applyFont="1" applyFill="1" applyBorder="1" applyAlignment="1" applyProtection="1">
      <alignment horizontal="right" vertical="center" wrapText="1"/>
      <protection locked="0"/>
    </xf>
    <xf numFmtId="0" fontId="7" fillId="0" borderId="5" xfId="53" applyFont="1" applyBorder="1" applyAlignment="1">
      <alignment horizontal="left" vertical="center" wrapText="1" indent="2"/>
    </xf>
    <xf numFmtId="0" fontId="7" fillId="0" borderId="5" xfId="53" applyFont="1" applyBorder="1" applyAlignment="1">
      <alignment horizontal="left" vertical="center" wrapText="1" indent="1"/>
    </xf>
    <xf numFmtId="4" fontId="7" fillId="7" borderId="5" xfId="53" applyNumberFormat="1" applyFont="1" applyFill="1" applyBorder="1" applyAlignment="1">
      <alignment horizontal="right" vertical="center" wrapText="1"/>
    </xf>
    <xf numFmtId="49" fontId="9" fillId="0" borderId="0" xfId="100" applyFont="1" applyFill="1" applyBorder="1" applyAlignment="1">
      <alignment horizontal="center" vertical="center"/>
    </xf>
    <xf numFmtId="49" fontId="7" fillId="0" borderId="54" xfId="53" applyNumberFormat="1" applyFont="1" applyBorder="1" applyAlignment="1">
      <alignment horizontal="center" vertical="center" wrapText="1"/>
    </xf>
    <xf numFmtId="49" fontId="29" fillId="0" borderId="55" xfId="32" applyNumberFormat="1" applyFont="1" applyBorder="1">
      <alignment horizontal="center" vertical="center" wrapText="1"/>
    </xf>
    <xf numFmtId="0" fontId="20" fillId="0" borderId="0" xfId="55" applyFont="1" applyAlignment="1">
      <alignment vertical="center" wrapText="1"/>
    </xf>
    <xf numFmtId="0" fontId="12" fillId="0" borderId="0" xfId="53" applyFont="1" applyAlignment="1">
      <alignment vertical="center" wrapText="1"/>
    </xf>
    <xf numFmtId="49" fontId="54" fillId="0" borderId="0" xfId="53" applyNumberFormat="1" applyFont="1" applyAlignment="1">
      <alignment horizontal="center" vertical="center" wrapText="1"/>
    </xf>
    <xf numFmtId="49" fontId="7" fillId="7" borderId="4" xfId="0" applyFont="1" applyFill="1" applyBorder="1" applyAlignment="1">
      <alignment horizontal="center" vertical="top"/>
    </xf>
    <xf numFmtId="49" fontId="7" fillId="0" borderId="0" xfId="48" applyAlignment="1">
      <alignment vertical="center" wrapText="1"/>
    </xf>
    <xf numFmtId="49" fontId="12" fillId="0" borderId="0" xfId="48" applyFont="1" applyAlignment="1">
      <alignment vertical="center"/>
    </xf>
    <xf numFmtId="0" fontId="12" fillId="0" borderId="0" xfId="47" applyFont="1" applyAlignment="1">
      <alignment horizontal="center" vertical="center" wrapText="1"/>
    </xf>
    <xf numFmtId="0" fontId="7" fillId="0" borderId="0" xfId="47" applyFont="1" applyAlignment="1">
      <alignment vertical="center" wrapText="1"/>
    </xf>
    <xf numFmtId="0" fontId="7" fillId="0" borderId="0" xfId="47" applyFont="1" applyAlignment="1">
      <alignment horizontal="left" vertical="center" wrapText="1"/>
    </xf>
    <xf numFmtId="0" fontId="7" fillId="0" borderId="0" xfId="47" applyFont="1"/>
    <xf numFmtId="49" fontId="7" fillId="0" borderId="0" xfId="42">
      <alignment vertical="top"/>
    </xf>
    <xf numFmtId="0" fontId="12" fillId="0" borderId="0" xfId="50" applyFont="1" applyAlignment="1">
      <alignment vertical="center" wrapText="1"/>
    </xf>
    <xf numFmtId="0" fontId="12" fillId="0" borderId="0" xfId="50" applyFont="1" applyAlignment="1">
      <alignment horizontal="left" vertical="center" wrapText="1"/>
    </xf>
    <xf numFmtId="0" fontId="7" fillId="0" borderId="0" xfId="50" applyAlignment="1">
      <alignment vertical="center" wrapText="1"/>
    </xf>
    <xf numFmtId="0" fontId="7" fillId="0" borderId="0" xfId="50" applyAlignment="1">
      <alignment vertical="center"/>
    </xf>
    <xf numFmtId="49" fontId="12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7" fillId="0" borderId="0" xfId="53" applyFont="1" applyAlignment="1">
      <alignment vertical="center" wrapText="1"/>
    </xf>
    <xf numFmtId="0" fontId="23" fillId="0" borderId="0" xfId="45"/>
    <xf numFmtId="0" fontId="21" fillId="8" borderId="0" xfId="53" applyFont="1" applyFill="1" applyAlignment="1">
      <alignment horizontal="center" vertical="center" wrapText="1"/>
    </xf>
    <xf numFmtId="0" fontId="7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4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vertical="top" wrapText="1"/>
    </xf>
    <xf numFmtId="0" fontId="20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49" fontId="9" fillId="8" borderId="0" xfId="0" applyFont="1" applyFill="1" applyAlignment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9" fillId="0" borderId="0" xfId="53" applyFont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33" fillId="0" borderId="0" xfId="53" applyFont="1" applyAlignment="1">
      <alignment horizontal="center" vertical="center" wrapText="1"/>
    </xf>
    <xf numFmtId="0" fontId="20" fillId="0" borderId="0" xfId="19" applyFill="1" applyBorder="1" applyAlignment="1">
      <alignment horizontal="left" vertical="top"/>
    </xf>
    <xf numFmtId="49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 vertical="center"/>
    </xf>
    <xf numFmtId="49" fontId="21" fillId="8" borderId="0" xfId="53" applyNumberFormat="1" applyFont="1" applyFill="1" applyAlignment="1">
      <alignment horizontal="center" vertical="center" wrapText="1"/>
    </xf>
    <xf numFmtId="0" fontId="7" fillId="0" borderId="27" xfId="47" applyFont="1" applyBorder="1" applyAlignment="1">
      <alignment horizontal="center" vertical="center" wrapText="1"/>
    </xf>
    <xf numFmtId="0" fontId="7" fillId="7" borderId="27" xfId="50" applyFill="1" applyBorder="1" applyAlignment="1">
      <alignment horizontal="center" vertical="center"/>
    </xf>
    <xf numFmtId="49" fontId="7" fillId="7" borderId="27" xfId="50" applyNumberFormat="1" applyFill="1" applyBorder="1" applyAlignment="1">
      <alignment horizontal="center" vertical="center" wrapText="1"/>
    </xf>
    <xf numFmtId="49" fontId="7" fillId="0" borderId="27" xfId="50" applyNumberFormat="1" applyBorder="1" applyAlignment="1">
      <alignment horizontal="center" vertical="center" wrapText="1"/>
    </xf>
    <xf numFmtId="0" fontId="7" fillId="0" borderId="27" xfId="32" applyFont="1" applyBorder="1">
      <alignment horizontal="center" vertical="center" wrapText="1"/>
    </xf>
    <xf numFmtId="0" fontId="7" fillId="0" borderId="27" xfId="53" applyFont="1" applyBorder="1" applyAlignment="1">
      <alignment horizontal="center" vertical="center" wrapText="1"/>
    </xf>
    <xf numFmtId="49" fontId="7" fillId="0" borderId="27" xfId="47" applyNumberFormat="1" applyFont="1" applyBorder="1" applyAlignment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0" fontId="7" fillId="0" borderId="0" xfId="31" applyFont="1" applyBorder="1" applyAlignment="1">
      <alignment vertical="center" wrapText="1"/>
    </xf>
    <xf numFmtId="49" fontId="7" fillId="0" borderId="0" xfId="0" applyFont="1">
      <alignment vertical="top"/>
    </xf>
    <xf numFmtId="49" fontId="9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4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4" fillId="0" borderId="0" xfId="0" applyFont="1">
      <alignment vertical="top"/>
    </xf>
    <xf numFmtId="49" fontId="7" fillId="0" borderId="0" xfId="51" applyNumberFormat="1" applyFont="1" applyAlignment="1">
      <alignment vertical="center" wrapText="1"/>
    </xf>
    <xf numFmtId="0" fontId="7" fillId="0" borderId="0" xfId="51" applyFont="1" applyAlignment="1">
      <alignment vertical="center"/>
    </xf>
    <xf numFmtId="49" fontId="7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21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7" fillId="0" borderId="0" xfId="53" applyFont="1" applyAlignment="1">
      <alignment horizontal="right" vertical="center" wrapText="1"/>
    </xf>
    <xf numFmtId="49" fontId="29" fillId="0" borderId="0" xfId="32" applyNumberFormat="1" applyFont="1" applyBorder="1">
      <alignment horizontal="center" vertical="center" wrapText="1"/>
    </xf>
    <xf numFmtId="49" fontId="12" fillId="0" borderId="0" xfId="0" applyFont="1" applyBorder="1">
      <alignment vertical="top"/>
    </xf>
    <xf numFmtId="49" fontId="0" fillId="0" borderId="0" xfId="0" applyBorder="1">
      <alignment vertical="top"/>
    </xf>
    <xf numFmtId="0" fontId="7" fillId="0" borderId="27" xfId="47" applyFont="1" applyBorder="1" applyAlignment="1">
      <alignment horizontal="center" vertical="center"/>
    </xf>
    <xf numFmtId="0" fontId="33" fillId="0" borderId="0" xfId="47" applyFont="1" applyAlignment="1">
      <alignment horizontal="center" vertical="center" wrapText="1"/>
    </xf>
    <xf numFmtId="49" fontId="10" fillId="0" borderId="0" xfId="0" applyFont="1" applyAlignment="1">
      <alignment horizontal="left" vertical="top" wrapText="1"/>
    </xf>
    <xf numFmtId="49" fontId="10" fillId="0" borderId="0" xfId="0" applyFont="1">
      <alignment vertical="top"/>
    </xf>
    <xf numFmtId="49" fontId="9" fillId="10" borderId="29" xfId="0" applyFont="1" applyFill="1" applyBorder="1" applyAlignment="1">
      <alignment horizontal="center" vertical="center"/>
    </xf>
    <xf numFmtId="49" fontId="41" fillId="10" borderId="30" xfId="0" applyFont="1" applyFill="1" applyBorder="1" applyAlignment="1">
      <alignment horizontal="left" vertical="center"/>
    </xf>
    <xf numFmtId="0" fontId="24" fillId="0" borderId="0" xfId="50" applyFont="1" applyAlignment="1">
      <alignment vertical="center" wrapText="1"/>
    </xf>
    <xf numFmtId="0" fontId="7" fillId="0" borderId="0" xfId="50" applyAlignment="1">
      <alignment horizontal="right" vertical="center" wrapText="1" indent="1"/>
    </xf>
    <xf numFmtId="14" fontId="12" fillId="0" borderId="0" xfId="50" applyNumberFormat="1" applyFont="1" applyAlignment="1">
      <alignment horizontal="center" vertical="center" wrapText="1"/>
    </xf>
    <xf numFmtId="0" fontId="12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4" fillId="0" borderId="0" xfId="50" applyFont="1" applyAlignment="1">
      <alignment horizontal="center" vertical="center" wrapText="1"/>
    </xf>
    <xf numFmtId="49" fontId="7" fillId="0" borderId="0" xfId="50" applyNumberFormat="1" applyAlignment="1">
      <alignment horizontal="right" vertical="center" wrapText="1" indent="1"/>
    </xf>
    <xf numFmtId="0" fontId="7" fillId="0" borderId="0" xfId="50" applyAlignment="1">
      <alignment horizontal="center" vertical="center" wrapText="1"/>
    </xf>
    <xf numFmtId="0" fontId="7" fillId="0" borderId="0" xfId="50" applyAlignment="1">
      <alignment horizontal="right" vertical="center"/>
    </xf>
    <xf numFmtId="0" fontId="9" fillId="0" borderId="0" xfId="50" applyFont="1" applyAlignment="1">
      <alignment vertical="center" wrapText="1"/>
    </xf>
    <xf numFmtId="0" fontId="26" fillId="0" borderId="0" xfId="50" applyFont="1" applyAlignment="1">
      <alignment horizontal="center" vertical="center" wrapText="1"/>
    </xf>
    <xf numFmtId="14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5" fillId="0" borderId="32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>
      <alignment vertical="center" wrapText="1"/>
    </xf>
    <xf numFmtId="49" fontId="54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6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6" fillId="0" borderId="0" xfId="40" applyFont="1" applyFill="1" applyBorder="1" applyAlignment="1">
      <alignment wrapText="1"/>
    </xf>
    <xf numFmtId="49" fontId="22" fillId="0" borderId="11" xfId="40" applyFont="1" applyFill="1" applyBorder="1" applyAlignment="1">
      <alignment horizontal="left" vertical="center" wrapText="1"/>
    </xf>
    <xf numFmtId="49" fontId="22" fillId="0" borderId="0" xfId="40" applyFont="1" applyFill="1" applyBorder="1" applyAlignment="1">
      <alignment horizontal="left" vertical="center" wrapText="1"/>
    </xf>
    <xf numFmtId="49" fontId="16" fillId="0" borderId="11" xfId="40" applyFont="1" applyFill="1" applyBorder="1" applyAlignment="1">
      <alignment wrapText="1"/>
    </xf>
    <xf numFmtId="0" fontId="16" fillId="0" borderId="0" xfId="46" applyFont="1" applyAlignment="1">
      <alignment horizontal="right" vertical="top" wrapText="1"/>
    </xf>
    <xf numFmtId="49" fontId="16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2" fillId="0" borderId="41" xfId="40" applyFont="1" applyFill="1" applyBorder="1" applyAlignment="1">
      <alignment horizontal="left" vertical="center" wrapText="1"/>
    </xf>
    <xf numFmtId="49" fontId="22" fillId="0" borderId="42" xfId="40" applyFont="1" applyFill="1" applyBorder="1" applyAlignment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>
      <alignment horizontal="center" vertical="center" wrapText="1"/>
    </xf>
    <xf numFmtId="49" fontId="34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Alignment="1">
      <alignment vertical="top" wrapText="1"/>
    </xf>
    <xf numFmtId="0" fontId="40" fillId="0" borderId="0" xfId="50" applyFont="1" applyAlignment="1">
      <alignment horizontal="right" vertical="top" wrapText="1"/>
    </xf>
    <xf numFmtId="0" fontId="54" fillId="0" borderId="0" xfId="50" applyFont="1" applyAlignment="1">
      <alignment horizontal="right" vertical="center" wrapText="1" indent="1"/>
    </xf>
    <xf numFmtId="49" fontId="54" fillId="0" borderId="0" xfId="50" applyNumberFormat="1" applyFont="1" applyAlignment="1">
      <alignment horizontal="center" vertical="center" wrapText="1"/>
    </xf>
    <xf numFmtId="0" fontId="10" fillId="0" borderId="0" xfId="53" applyFont="1" applyAlignment="1">
      <alignment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9" fillId="0" borderId="6" xfId="34" applyFont="1" applyBorder="1" applyAlignment="1">
      <alignment horizontal="justify" vertical="center" wrapText="1"/>
    </xf>
    <xf numFmtId="0" fontId="7" fillId="0" borderId="6" xfId="34" applyFont="1" applyBorder="1" applyAlignment="1">
      <alignment horizontal="justify" vertical="center" wrapText="1"/>
    </xf>
    <xf numFmtId="49" fontId="9" fillId="10" borderId="12" xfId="38" applyFont="1" applyFill="1" applyBorder="1" applyAlignment="1">
      <alignment horizontal="right" vertical="center" wrapText="1"/>
    </xf>
    <xf numFmtId="49" fontId="41" fillId="10" borderId="13" xfId="38" applyFont="1" applyFill="1" applyBorder="1" applyAlignment="1">
      <alignment horizontal="left" vertical="center" indent="2"/>
    </xf>
    <xf numFmtId="0" fontId="54" fillId="0" borderId="0" xfId="53" applyFont="1" applyAlignment="1">
      <alignment vertical="center" wrapText="1"/>
    </xf>
    <xf numFmtId="49" fontId="7" fillId="7" borderId="5" xfId="53" applyNumberFormat="1" applyFont="1" applyFill="1" applyBorder="1" applyAlignment="1">
      <alignment horizontal="center" vertical="center" wrapText="1"/>
    </xf>
    <xf numFmtId="49" fontId="41" fillId="10" borderId="13" xfId="38" applyFont="1" applyFill="1" applyBorder="1" applyAlignment="1">
      <alignment horizontal="left" vertical="center" indent="1"/>
    </xf>
    <xf numFmtId="0" fontId="7" fillId="0" borderId="5" xfId="43" applyFont="1" applyBorder="1" applyAlignment="1">
      <alignment horizontal="center" vertical="center" wrapText="1"/>
    </xf>
    <xf numFmtId="49" fontId="7" fillId="0" borderId="5" xfId="32" applyNumberFormat="1" applyFont="1" applyBorder="1">
      <alignment horizontal="center" vertical="center" wrapText="1"/>
    </xf>
    <xf numFmtId="49" fontId="9" fillId="10" borderId="13" xfId="38" applyFont="1" applyFill="1" applyBorder="1" applyAlignment="1">
      <alignment horizontal="right" vertical="center" wrapText="1"/>
    </xf>
    <xf numFmtId="49" fontId="9" fillId="10" borderId="14" xfId="38" applyFont="1" applyFill="1" applyBorder="1" applyAlignment="1">
      <alignment horizontal="right" vertical="center" wrapText="1"/>
    </xf>
    <xf numFmtId="49" fontId="7" fillId="0" borderId="16" xfId="32" applyNumberFormat="1" applyFont="1" applyBorder="1">
      <alignment horizontal="center" vertical="center" wrapText="1"/>
    </xf>
    <xf numFmtId="49" fontId="7" fillId="0" borderId="15" xfId="32" applyNumberFormat="1" applyFont="1" applyBorder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49" fontId="41" fillId="10" borderId="13" xfId="0" applyFont="1" applyFill="1" applyBorder="1" applyAlignment="1">
      <alignment horizontal="left" vertical="center" indent="1"/>
    </xf>
    <xf numFmtId="49" fontId="54" fillId="0" borderId="0" xfId="51" applyNumberFormat="1" applyFont="1" applyAlignment="1">
      <alignment horizontal="center" vertical="center" wrapText="1"/>
    </xf>
    <xf numFmtId="3" fontId="54" fillId="0" borderId="0" xfId="52" applyNumberFormat="1" applyFont="1" applyAlignment="1">
      <alignment horizontal="center" vertical="center" wrapText="1"/>
    </xf>
    <xf numFmtId="49" fontId="41" fillId="10" borderId="14" xfId="38" applyFont="1" applyFill="1" applyBorder="1" applyAlignment="1">
      <alignment horizontal="left" vertical="center" indent="1"/>
    </xf>
    <xf numFmtId="49" fontId="56" fillId="0" borderId="5" xfId="35" applyNumberFormat="1" applyFont="1" applyBorder="1" applyAlignment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7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4" fillId="0" borderId="0" xfId="53" applyFont="1" applyAlignment="1">
      <alignment horizontal="center" vertical="center" wrapText="1"/>
    </xf>
    <xf numFmtId="0" fontId="29" fillId="0" borderId="0" xfId="32" applyFont="1" applyBorder="1">
      <alignment horizontal="center"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Border="1" applyAlignment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8" borderId="0" xfId="0" applyFont="1" applyFill="1">
      <alignment vertical="top"/>
    </xf>
    <xf numFmtId="0" fontId="49" fillId="0" borderId="0" xfId="50" applyFont="1" applyAlignment="1">
      <alignment vertical="center" wrapText="1"/>
    </xf>
    <xf numFmtId="0" fontId="50" fillId="0" borderId="0" xfId="50" applyFont="1" applyAlignment="1">
      <alignment vertical="center" wrapText="1"/>
    </xf>
    <xf numFmtId="0" fontId="50" fillId="0" borderId="0" xfId="53" applyFont="1" applyAlignment="1">
      <alignment vertical="center" wrapText="1"/>
    </xf>
    <xf numFmtId="0" fontId="60" fillId="0" borderId="0" xfId="53" applyFont="1" applyAlignment="1">
      <alignment vertical="center" wrapText="1"/>
    </xf>
    <xf numFmtId="0" fontId="60" fillId="0" borderId="0" xfId="39" applyNumberFormat="1" applyFont="1" applyAlignment="1">
      <alignment vertical="center"/>
    </xf>
    <xf numFmtId="49" fontId="51" fillId="0" borderId="0" xfId="0" applyFont="1" applyBorder="1">
      <alignment vertical="top"/>
    </xf>
    <xf numFmtId="0" fontId="51" fillId="0" borderId="0" xfId="53" applyFont="1" applyAlignment="1">
      <alignment vertical="center" wrapText="1"/>
    </xf>
    <xf numFmtId="0" fontId="50" fillId="0" borderId="0" xfId="47" applyFont="1"/>
    <xf numFmtId="49" fontId="51" fillId="8" borderId="0" xfId="0" applyFont="1" applyFill="1">
      <alignment vertical="top"/>
    </xf>
    <xf numFmtId="49" fontId="51" fillId="0" borderId="0" xfId="0" applyFont="1">
      <alignment vertical="top"/>
    </xf>
    <xf numFmtId="49" fontId="58" fillId="0" borderId="0" xfId="0" applyFont="1">
      <alignment vertical="top"/>
    </xf>
    <xf numFmtId="0" fontId="54" fillId="0" borderId="0" xfId="50" applyFont="1" applyAlignment="1">
      <alignment vertical="center"/>
    </xf>
    <xf numFmtId="49" fontId="9" fillId="0" borderId="0" xfId="0" applyFont="1" applyBorder="1" applyAlignment="1">
      <alignment horizontal="left" vertical="top"/>
    </xf>
    <xf numFmtId="0" fontId="34" fillId="0" borderId="0" xfId="40" applyNumberFormat="1" applyFont="1" applyFill="1" applyBorder="1" applyAlignment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Border="1" applyAlignment="1">
      <alignment horizontal="center" vertical="center" wrapText="1"/>
    </xf>
    <xf numFmtId="0" fontId="7" fillId="0" borderId="5" xfId="53" applyFont="1" applyBorder="1" applyAlignment="1">
      <alignment horizontal="center" vertical="center" wrapText="1"/>
    </xf>
    <xf numFmtId="0" fontId="7" fillId="0" borderId="5" xfId="53" applyFont="1" applyBorder="1" applyAlignment="1">
      <alignment horizontal="left" vertical="center" wrapText="1"/>
    </xf>
    <xf numFmtId="49" fontId="12" fillId="0" borderId="0" xfId="38" applyFont="1" applyBorder="1">
      <alignment vertical="top"/>
    </xf>
    <xf numFmtId="49" fontId="7" fillId="0" borderId="0" xfId="38" applyBorder="1">
      <alignment vertical="top"/>
    </xf>
    <xf numFmtId="49" fontId="33" fillId="0" borderId="0" xfId="38" applyFont="1" applyBorder="1" applyAlignment="1">
      <alignment horizontal="center" vertical="center"/>
    </xf>
    <xf numFmtId="0" fontId="77" fillId="0" borderId="0" xfId="31" applyFont="1" applyBorder="1" applyAlignment="1">
      <alignment vertical="center" wrapText="1"/>
    </xf>
    <xf numFmtId="49" fontId="54" fillId="0" borderId="0" xfId="39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Border="1" applyAlignment="1">
      <alignment horizontal="center" vertical="center" wrapText="1"/>
    </xf>
    <xf numFmtId="0" fontId="7" fillId="9" borderId="5" xfId="5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Font="1">
      <alignment vertical="top"/>
    </xf>
    <xf numFmtId="0" fontId="7" fillId="10" borderId="12" xfId="53" applyFont="1" applyFill="1" applyBorder="1" applyAlignment="1">
      <alignment vertical="center" wrapText="1"/>
    </xf>
    <xf numFmtId="49" fontId="41" fillId="10" borderId="13" xfId="38" applyFont="1" applyFill="1" applyBorder="1" applyAlignment="1">
      <alignment horizontal="left" vertical="center"/>
    </xf>
    <xf numFmtId="49" fontId="27" fillId="10" borderId="13" xfId="38" applyFont="1" applyFill="1" applyBorder="1" applyAlignment="1">
      <alignment horizontal="center" vertical="top"/>
    </xf>
    <xf numFmtId="49" fontId="27" fillId="10" borderId="14" xfId="38" applyFont="1" applyFill="1" applyBorder="1" applyAlignment="1">
      <alignment horizontal="center" vertical="top"/>
    </xf>
    <xf numFmtId="49" fontId="7" fillId="0" borderId="5" xfId="38" applyBorder="1">
      <alignment vertical="top"/>
    </xf>
    <xf numFmtId="0" fontId="7" fillId="0" borderId="0" xfId="38" applyNumberFormat="1" applyBorder="1" applyAlignment="1"/>
    <xf numFmtId="0" fontId="78" fillId="0" borderId="0" xfId="38" applyNumberFormat="1" applyFont="1" applyBorder="1" applyAlignment="1">
      <alignment horizontal="center" vertical="center" wrapText="1"/>
    </xf>
    <xf numFmtId="0" fontId="12" fillId="0" borderId="0" xfId="38" applyNumberFormat="1" applyFont="1" applyBorder="1" applyAlignment="1"/>
    <xf numFmtId="49" fontId="7" fillId="0" borderId="5" xfId="0" applyFont="1" applyBorder="1">
      <alignment vertical="top"/>
    </xf>
    <xf numFmtId="49" fontId="54" fillId="0" borderId="0" xfId="38" applyFont="1">
      <alignment vertical="top"/>
    </xf>
    <xf numFmtId="0" fontId="58" fillId="0" borderId="0" xfId="53" applyFont="1" applyAlignment="1">
      <alignment vertical="center" wrapText="1"/>
    </xf>
    <xf numFmtId="0" fontId="58" fillId="0" borderId="0" xfId="53" applyFont="1" applyAlignment="1">
      <alignment horizontal="center" vertical="center" wrapText="1"/>
    </xf>
    <xf numFmtId="0" fontId="58" fillId="0" borderId="0" xfId="53" applyFont="1" applyAlignment="1">
      <alignment vertical="center"/>
    </xf>
    <xf numFmtId="49" fontId="37" fillId="0" borderId="0" xfId="101">
      <alignment vertical="top"/>
    </xf>
    <xf numFmtId="49" fontId="0" fillId="0" borderId="25" xfId="0" applyBorder="1">
      <alignment vertical="top"/>
    </xf>
    <xf numFmtId="14" fontId="48" fillId="0" borderId="5" xfId="51" applyNumberFormat="1" applyFont="1" applyBorder="1" applyAlignment="1">
      <alignment horizontal="center" vertical="center" wrapText="1"/>
    </xf>
    <xf numFmtId="14" fontId="7" fillId="0" borderId="5" xfId="51" applyNumberFormat="1" applyFont="1" applyBorder="1" applyAlignment="1">
      <alignment horizontal="left" vertical="center" wrapText="1" indent="1"/>
    </xf>
    <xf numFmtId="49" fontId="73" fillId="10" borderId="13" xfId="38" applyFont="1" applyFill="1" applyBorder="1" applyAlignment="1">
      <alignment horizontal="center" vertical="center" wrapText="1"/>
    </xf>
    <xf numFmtId="0" fontId="29" fillId="0" borderId="0" xfId="53" applyFont="1" applyAlignment="1">
      <alignment horizontal="center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0" fontId="7" fillId="0" borderId="5" xfId="53" applyFont="1" applyBorder="1" applyAlignment="1">
      <alignment vertical="center" wrapText="1"/>
    </xf>
    <xf numFmtId="0" fontId="7" fillId="10" borderId="13" xfId="53" applyFont="1" applyFill="1" applyBorder="1" applyAlignment="1">
      <alignment vertical="center" wrapText="1"/>
    </xf>
    <xf numFmtId="0" fontId="7" fillId="0" borderId="12" xfId="32" applyFont="1" applyBorder="1" applyAlignment="1">
      <alignment horizontal="left" vertical="top" wrapText="1"/>
    </xf>
    <xf numFmtId="0" fontId="54" fillId="10" borderId="14" xfId="53" applyFont="1" applyFill="1" applyBorder="1" applyAlignment="1">
      <alignment vertical="center" wrapText="1"/>
    </xf>
    <xf numFmtId="49" fontId="7" fillId="0" borderId="5" xfId="53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5" xfId="51" applyFont="1" applyBorder="1" applyAlignment="1">
      <alignment horizontal="center" vertical="center" wrapText="1"/>
    </xf>
    <xf numFmtId="0" fontId="82" fillId="0" borderId="0" xfId="43" applyFont="1" applyAlignment="1">
      <alignment horizontal="center" vertical="center" wrapText="1"/>
    </xf>
    <xf numFmtId="0" fontId="82" fillId="0" borderId="0" xfId="51" applyFont="1" applyAlignment="1">
      <alignment horizontal="center" vertical="center" wrapText="1"/>
    </xf>
    <xf numFmtId="0" fontId="82" fillId="0" borderId="0" xfId="0" applyNumberFormat="1" applyFont="1" applyBorder="1" applyAlignment="1">
      <alignment horizontal="center" vertical="center"/>
    </xf>
    <xf numFmtId="0" fontId="7" fillId="0" borderId="5" xfId="43" applyFont="1" applyBorder="1" applyAlignment="1">
      <alignment horizontal="left" vertical="center" wrapText="1" indent="1"/>
    </xf>
    <xf numFmtId="0" fontId="7" fillId="0" borderId="5" xfId="43" applyFont="1" applyBorder="1" applyAlignment="1">
      <alignment horizontal="left" vertical="center" wrapText="1" indent="2"/>
    </xf>
    <xf numFmtId="0" fontId="7" fillId="0" borderId="5" xfId="43" applyFont="1" applyBorder="1" applyAlignment="1">
      <alignment horizontal="left" vertical="center" wrapText="1" indent="3"/>
    </xf>
    <xf numFmtId="0" fontId="7" fillId="0" borderId="5" xfId="43" applyFont="1" applyBorder="1" applyAlignment="1">
      <alignment horizontal="left" vertical="center" wrapText="1" indent="4"/>
    </xf>
    <xf numFmtId="49" fontId="7" fillId="0" borderId="19" xfId="53" applyNumberFormat="1" applyFont="1" applyBorder="1" applyAlignment="1">
      <alignment horizontal="center" vertical="center" wrapText="1"/>
    </xf>
    <xf numFmtId="0" fontId="7" fillId="0" borderId="19" xfId="43" applyFont="1" applyBorder="1" applyAlignment="1">
      <alignment horizontal="left" vertical="center" wrapText="1" indent="2"/>
    </xf>
    <xf numFmtId="0" fontId="7" fillId="0" borderId="19" xfId="51" applyFont="1" applyBorder="1" applyAlignment="1">
      <alignment horizontal="left" vertical="center" wrapText="1"/>
    </xf>
    <xf numFmtId="49" fontId="7" fillId="0" borderId="19" xfId="53" applyNumberFormat="1" applyFont="1" applyBorder="1" applyAlignment="1">
      <alignment vertical="center" wrapText="1"/>
    </xf>
    <xf numFmtId="49" fontId="7" fillId="0" borderId="0" xfId="53" applyNumberFormat="1" applyFont="1" applyAlignment="1">
      <alignment horizontal="center" vertical="center" wrapText="1"/>
    </xf>
    <xf numFmtId="49" fontId="7" fillId="0" borderId="0" xfId="53" applyNumberFormat="1" applyFont="1" applyAlignment="1">
      <alignment vertical="center" wrapText="1"/>
    </xf>
    <xf numFmtId="0" fontId="7" fillId="0" borderId="5" xfId="53" applyFont="1" applyBorder="1" applyAlignment="1">
      <alignment horizontal="left" vertical="top" wrapText="1"/>
    </xf>
    <xf numFmtId="49" fontId="82" fillId="0" borderId="0" xfId="32" applyNumberFormat="1" applyFont="1" applyBorder="1">
      <alignment horizontal="center" vertical="center" wrapText="1"/>
    </xf>
    <xf numFmtId="0" fontId="7" fillId="0" borderId="0" xfId="53" applyFont="1" applyAlignment="1">
      <alignment vertical="center"/>
    </xf>
    <xf numFmtId="49" fontId="0" fillId="0" borderId="25" xfId="0" applyBorder="1" applyAlignment="1">
      <alignment horizontal="left" vertical="center" indent="1"/>
    </xf>
    <xf numFmtId="49" fontId="7" fillId="0" borderId="0" xfId="0" applyFont="1" applyAlignment="1">
      <alignment vertical="top" wrapText="1"/>
    </xf>
    <xf numFmtId="0" fontId="7" fillId="7" borderId="12" xfId="51" applyFont="1" applyFill="1" applyBorder="1" applyAlignment="1">
      <alignment horizontal="left" vertical="center" wrapText="1"/>
    </xf>
    <xf numFmtId="0" fontId="7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Alignment="1">
      <alignment horizontal="center" vertical="center" wrapText="1"/>
    </xf>
    <xf numFmtId="0" fontId="84" fillId="0" borderId="0" xfId="50" applyFont="1" applyAlignment="1">
      <alignment horizontal="left" vertical="center" wrapText="1"/>
    </xf>
    <xf numFmtId="0" fontId="58" fillId="0" borderId="0" xfId="50" applyFont="1" applyAlignment="1">
      <alignment vertical="center"/>
    </xf>
    <xf numFmtId="0" fontId="84" fillId="0" borderId="0" xfId="50" applyFont="1" applyAlignment="1">
      <alignment horizontal="center" vertical="center" wrapText="1"/>
    </xf>
    <xf numFmtId="0" fontId="85" fillId="0" borderId="0" xfId="50" applyFont="1" applyAlignment="1">
      <alignment horizontal="right" vertical="center" wrapText="1" indent="1"/>
    </xf>
    <xf numFmtId="0" fontId="85" fillId="0" borderId="37" xfId="51" applyFont="1" applyBorder="1" applyAlignment="1">
      <alignment horizontal="center" vertical="center" wrapText="1"/>
    </xf>
    <xf numFmtId="0" fontId="85" fillId="0" borderId="0" xfId="50" applyFont="1" applyAlignment="1">
      <alignment horizontal="center" vertical="center" wrapText="1"/>
    </xf>
    <xf numFmtId="0" fontId="85" fillId="0" borderId="0" xfId="50" applyFont="1" applyAlignment="1">
      <alignment vertical="center" wrapText="1"/>
    </xf>
    <xf numFmtId="0" fontId="58" fillId="0" borderId="0" xfId="50" applyFont="1" applyAlignment="1">
      <alignment horizontal="center" vertical="center" wrapText="1"/>
    </xf>
    <xf numFmtId="0" fontId="86" fillId="0" borderId="0" xfId="50" applyFont="1" applyAlignment="1">
      <alignment vertical="center" wrapText="1"/>
    </xf>
    <xf numFmtId="0" fontId="7" fillId="0" borderId="0" xfId="53" applyFont="1" applyAlignment="1">
      <alignment horizontal="center" vertical="center" wrapText="1"/>
    </xf>
    <xf numFmtId="0" fontId="7" fillId="0" borderId="15" xfId="53" applyFont="1" applyBorder="1" applyAlignment="1">
      <alignment horizontal="center" vertical="center" wrapText="1"/>
    </xf>
    <xf numFmtId="0" fontId="7" fillId="0" borderId="5" xfId="32" applyFont="1" applyBorder="1">
      <alignment horizontal="center" vertical="center" wrapText="1"/>
    </xf>
    <xf numFmtId="0" fontId="7" fillId="0" borderId="0" xfId="53" applyFont="1" applyAlignment="1">
      <alignment horizontal="left" vertical="center" wrapText="1"/>
    </xf>
    <xf numFmtId="49" fontId="58" fillId="0" borderId="0" xfId="53" applyNumberFormat="1" applyFont="1" applyAlignment="1">
      <alignment horizontal="center" vertical="center" wrapText="1"/>
    </xf>
    <xf numFmtId="0" fontId="85" fillId="0" borderId="0" xfId="53" applyFont="1" applyAlignment="1">
      <alignment vertical="center" wrapText="1"/>
    </xf>
    <xf numFmtId="0" fontId="84" fillId="0" borderId="0" xfId="53" applyFont="1" applyAlignment="1">
      <alignment vertical="center" wrapText="1"/>
    </xf>
    <xf numFmtId="49" fontId="12" fillId="0" borderId="0" xfId="53" applyNumberFormat="1" applyFont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9" fillId="0" borderId="0" xfId="53" applyFont="1" applyAlignment="1">
      <alignment horizontal="center" vertical="center" wrapText="1"/>
    </xf>
    <xf numFmtId="0" fontId="7" fillId="0" borderId="43" xfId="53" applyFont="1" applyBorder="1" applyAlignment="1">
      <alignment horizontal="center" vertical="center" wrapText="1"/>
    </xf>
    <xf numFmtId="4" fontId="7" fillId="0" borderId="0" xfId="53" applyNumberFormat="1" applyFont="1" applyAlignment="1">
      <alignment horizontal="right" vertical="center" wrapText="1"/>
    </xf>
    <xf numFmtId="9" fontId="9" fillId="0" borderId="0" xfId="38" applyNumberFormat="1" applyFont="1" applyBorder="1" applyAlignment="1">
      <alignment horizontal="center" vertical="center" wrapText="1"/>
    </xf>
    <xf numFmtId="49" fontId="84" fillId="0" borderId="0" xfId="53" applyNumberFormat="1" applyFont="1" applyAlignment="1">
      <alignment horizontal="center" vertical="center" wrapText="1"/>
    </xf>
    <xf numFmtId="49" fontId="85" fillId="0" borderId="0" xfId="53" applyNumberFormat="1" applyFont="1" applyAlignment="1">
      <alignment horizontal="center" vertical="center" wrapText="1"/>
    </xf>
    <xf numFmtId="49" fontId="41" fillId="10" borderId="12" xfId="100" applyFont="1" applyFill="1" applyBorder="1" applyAlignment="1">
      <alignment horizontal="right" vertical="center"/>
    </xf>
    <xf numFmtId="49" fontId="41" fillId="10" borderId="14" xfId="100" applyFont="1" applyFill="1" applyBorder="1" applyAlignment="1">
      <alignment horizontal="right" vertical="center"/>
    </xf>
    <xf numFmtId="0" fontId="0" fillId="0" borderId="0" xfId="53" applyFont="1" applyAlignment="1">
      <alignment vertical="center"/>
    </xf>
    <xf numFmtId="0" fontId="10" fillId="0" borderId="0" xfId="53" applyFont="1" applyAlignment="1">
      <alignment horizontal="right" vertical="top" wrapText="1"/>
    </xf>
    <xf numFmtId="0" fontId="7" fillId="0" borderId="0" xfId="110" applyFont="1"/>
    <xf numFmtId="49" fontId="29" fillId="0" borderId="56" xfId="32" applyNumberFormat="1" applyFont="1" applyBorder="1">
      <alignment horizontal="center" vertical="center" wrapText="1"/>
    </xf>
    <xf numFmtId="0" fontId="7" fillId="0" borderId="0" xfId="110" applyFont="1" applyAlignment="1">
      <alignment horizontal="center" wrapText="1"/>
    </xf>
    <xf numFmtId="49" fontId="7" fillId="0" borderId="43" xfId="53" applyNumberFormat="1" applyFont="1" applyBorder="1" applyAlignment="1">
      <alignment horizontal="center" vertical="center" wrapText="1"/>
    </xf>
    <xf numFmtId="0" fontId="7" fillId="0" borderId="43" xfId="53" applyFont="1" applyBorder="1" applyAlignment="1">
      <alignment horizontal="left" vertical="center" wrapText="1"/>
    </xf>
    <xf numFmtId="49" fontId="7" fillId="11" borderId="43" xfId="51" applyNumberFormat="1" applyFont="1" applyFill="1" applyBorder="1" applyAlignment="1">
      <alignment horizontal="left" vertical="center" wrapText="1"/>
    </xf>
    <xf numFmtId="4" fontId="7" fillId="7" borderId="43" xfId="53" applyNumberFormat="1" applyFont="1" applyFill="1" applyBorder="1" applyAlignment="1">
      <alignment horizontal="right" vertical="center" wrapText="1"/>
    </xf>
    <xf numFmtId="0" fontId="54" fillId="0" borderId="0" xfId="110" applyFont="1" applyAlignment="1">
      <alignment horizontal="center" wrapText="1"/>
    </xf>
    <xf numFmtId="0" fontId="7" fillId="0" borderId="58" xfId="53" applyFont="1" applyBorder="1" applyAlignment="1">
      <alignment horizontal="center" vertical="center" wrapText="1"/>
    </xf>
    <xf numFmtId="49" fontId="89" fillId="10" borderId="61" xfId="38" applyFont="1" applyFill="1" applyBorder="1" applyAlignment="1">
      <alignment horizontal="left" vertical="center"/>
    </xf>
    <xf numFmtId="49" fontId="41" fillId="10" borderId="63" xfId="38" applyFont="1" applyFill="1" applyBorder="1" applyAlignment="1">
      <alignment horizontal="left" vertical="center" indent="2"/>
    </xf>
    <xf numFmtId="49" fontId="41" fillId="10" borderId="62" xfId="38" applyFont="1" applyFill="1" applyBorder="1" applyAlignment="1">
      <alignment horizontal="left" vertical="center" indent="1"/>
    </xf>
    <xf numFmtId="49" fontId="41" fillId="10" borderId="62" xfId="38" applyFont="1" applyFill="1" applyBorder="1" applyAlignment="1">
      <alignment horizontal="left" vertical="center"/>
    </xf>
    <xf numFmtId="49" fontId="7" fillId="0" borderId="60" xfId="53" applyNumberFormat="1" applyFont="1" applyBorder="1" applyAlignment="1">
      <alignment horizontal="center" vertical="center" wrapText="1"/>
    </xf>
    <xf numFmtId="0" fontId="7" fillId="0" borderId="60" xfId="53" applyFont="1" applyBorder="1" applyAlignment="1">
      <alignment horizontal="center" vertical="center" wrapText="1"/>
    </xf>
    <xf numFmtId="4" fontId="7" fillId="7" borderId="60" xfId="53" applyNumberFormat="1" applyFont="1" applyFill="1" applyBorder="1" applyAlignment="1">
      <alignment horizontal="right" vertical="center" wrapText="1"/>
    </xf>
    <xf numFmtId="49" fontId="89" fillId="10" borderId="66" xfId="38" applyFont="1" applyFill="1" applyBorder="1" applyAlignment="1">
      <alignment horizontal="left" vertical="center" indent="1"/>
    </xf>
    <xf numFmtId="49" fontId="89" fillId="10" borderId="61" xfId="38" applyFont="1" applyFill="1" applyBorder="1" applyAlignment="1">
      <alignment horizontal="left" vertical="center" indent="1"/>
    </xf>
    <xf numFmtId="0" fontId="54" fillId="0" borderId="0" xfId="110" applyFont="1"/>
    <xf numFmtId="0" fontId="7" fillId="0" borderId="43" xfId="53" applyFont="1" applyBorder="1" applyAlignment="1">
      <alignment horizontal="left" vertical="center" wrapText="1" indent="1"/>
    </xf>
    <xf numFmtId="0" fontId="7" fillId="0" borderId="43" xfId="53" applyFont="1" applyBorder="1" applyAlignment="1">
      <alignment horizontal="left" vertical="center" wrapText="1" indent="2"/>
    </xf>
    <xf numFmtId="0" fontId="56" fillId="0" borderId="0" xfId="110" applyFont="1"/>
    <xf numFmtId="0" fontId="7" fillId="0" borderId="0" xfId="32" applyFont="1" applyBorder="1" applyAlignment="1">
      <alignment vertical="top" wrapText="1"/>
    </xf>
    <xf numFmtId="0" fontId="7" fillId="0" borderId="0" xfId="32" applyFont="1" applyBorder="1" applyAlignment="1">
      <alignment horizontal="left" vertical="top" wrapText="1"/>
    </xf>
    <xf numFmtId="0" fontId="10" fillId="0" borderId="0" xfId="53" applyFont="1" applyAlignment="1">
      <alignment vertical="top"/>
    </xf>
    <xf numFmtId="49" fontId="12" fillId="0" borderId="0" xfId="100" applyFont="1" applyFill="1" applyBorder="1">
      <alignment vertical="top"/>
    </xf>
    <xf numFmtId="49" fontId="0" fillId="0" borderId="0" xfId="100" applyFont="1" applyFill="1" applyBorder="1">
      <alignment vertical="top"/>
    </xf>
    <xf numFmtId="49" fontId="29" fillId="0" borderId="0" xfId="100" applyFont="1" applyFill="1" applyBorder="1" applyAlignment="1">
      <alignment horizontal="center" vertical="center"/>
    </xf>
    <xf numFmtId="49" fontId="51" fillId="0" borderId="0" xfId="100" applyFont="1" applyFill="1" applyBorder="1">
      <alignment vertical="top"/>
    </xf>
    <xf numFmtId="0" fontId="92" fillId="0" borderId="0" xfId="53" applyFont="1" applyAlignment="1">
      <alignment vertical="center" wrapText="1"/>
    </xf>
    <xf numFmtId="0" fontId="7" fillId="7" borderId="5" xfId="53" applyFont="1" applyFill="1" applyBorder="1" applyAlignment="1">
      <alignment horizontal="right" vertical="center" wrapText="1"/>
    </xf>
    <xf numFmtId="49" fontId="7" fillId="0" borderId="57" xfId="53" applyNumberFormat="1" applyFont="1" applyBorder="1" applyAlignment="1">
      <alignment horizontal="center" vertical="center" wrapText="1"/>
    </xf>
    <xf numFmtId="0" fontId="7" fillId="0" borderId="15" xfId="53" applyFont="1" applyBorder="1" applyAlignment="1">
      <alignment vertical="top" wrapText="1"/>
    </xf>
    <xf numFmtId="0" fontId="7" fillId="0" borderId="15" xfId="53" applyFont="1" applyBorder="1" applyAlignment="1">
      <alignment vertical="center" wrapText="1"/>
    </xf>
    <xf numFmtId="0" fontId="7" fillId="0" borderId="22" xfId="53" applyFont="1" applyBorder="1" applyAlignment="1">
      <alignment vertical="center" wrapText="1"/>
    </xf>
    <xf numFmtId="49" fontId="7" fillId="9" borderId="5" xfId="53" applyNumberFormat="1" applyFont="1" applyFill="1" applyBorder="1" applyAlignment="1" applyProtection="1">
      <alignment vertical="center" wrapText="1"/>
      <protection locked="0"/>
    </xf>
    <xf numFmtId="49" fontId="7" fillId="10" borderId="12" xfId="53" applyNumberFormat="1" applyFont="1" applyFill="1" applyBorder="1" applyAlignment="1">
      <alignment vertical="center" wrapText="1"/>
    </xf>
    <xf numFmtId="4" fontId="7" fillId="7" borderId="15" xfId="53" applyNumberFormat="1" applyFont="1" applyFill="1" applyBorder="1" applyAlignment="1">
      <alignment horizontal="right" vertical="center" wrapText="1"/>
    </xf>
    <xf numFmtId="0" fontId="74" fillId="0" borderId="0" xfId="53" applyFont="1" applyAlignment="1">
      <alignment vertical="center" wrapText="1"/>
    </xf>
    <xf numFmtId="49" fontId="29" fillId="0" borderId="25" xfId="32" applyNumberFormat="1" applyFont="1" applyBorder="1">
      <alignment horizontal="center" vertical="center" wrapText="1"/>
    </xf>
    <xf numFmtId="0" fontId="29" fillId="0" borderId="25" xfId="32" applyFont="1" applyBorder="1">
      <alignment horizontal="center" vertical="center" wrapText="1"/>
    </xf>
    <xf numFmtId="0" fontId="93" fillId="0" borderId="0" xfId="53" applyFont="1" applyAlignment="1">
      <alignment vertical="center" wrapText="1"/>
    </xf>
    <xf numFmtId="49" fontId="7" fillId="11" borderId="5" xfId="51" applyNumberFormat="1" applyFont="1" applyFill="1" applyBorder="1" applyAlignment="1">
      <alignment horizontal="left" vertical="center" wrapText="1"/>
    </xf>
    <xf numFmtId="49" fontId="0" fillId="0" borderId="5" xfId="117" applyFont="1" applyFill="1" applyBorder="1" applyAlignment="1">
      <alignment horizontal="center" vertical="center"/>
    </xf>
    <xf numFmtId="49" fontId="0" fillId="0" borderId="0" xfId="115" applyFont="1" applyFill="1">
      <alignment vertical="top"/>
    </xf>
    <xf numFmtId="49" fontId="0" fillId="8" borderId="0" xfId="115" applyFont="1" applyFill="1">
      <alignment vertical="top"/>
    </xf>
    <xf numFmtId="49" fontId="54" fillId="8" borderId="0" xfId="115" applyFont="1" applyFill="1">
      <alignment vertical="top"/>
    </xf>
    <xf numFmtId="49" fontId="58" fillId="8" borderId="0" xfId="115" applyFont="1" applyFill="1">
      <alignment vertical="top"/>
    </xf>
    <xf numFmtId="49" fontId="58" fillId="0" borderId="0" xfId="115" applyFont="1" applyFill="1">
      <alignment vertical="top"/>
    </xf>
    <xf numFmtId="49" fontId="54" fillId="0" borderId="0" xfId="115" applyFont="1" applyFill="1">
      <alignment vertical="top"/>
    </xf>
    <xf numFmtId="0" fontId="54" fillId="0" borderId="0" xfId="115" applyNumberFormat="1" applyFont="1" applyFill="1">
      <alignment vertical="top"/>
    </xf>
    <xf numFmtId="0" fontId="60" fillId="0" borderId="0" xfId="115" applyNumberFormat="1" applyFont="1" applyFill="1">
      <alignment vertical="top"/>
    </xf>
    <xf numFmtId="0" fontId="94" fillId="0" borderId="0" xfId="115" applyNumberFormat="1" applyFont="1" applyFill="1">
      <alignment vertical="top"/>
    </xf>
    <xf numFmtId="4" fontId="7" fillId="9" borderId="43" xfId="53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53" applyNumberFormat="1" applyFont="1" applyBorder="1" applyAlignment="1">
      <alignment horizontal="center" vertical="center" wrapText="1"/>
    </xf>
    <xf numFmtId="0" fontId="93" fillId="0" borderId="0" xfId="110" applyFont="1"/>
    <xf numFmtId="0" fontId="92" fillId="0" borderId="0" xfId="110" applyFont="1"/>
    <xf numFmtId="0" fontId="95" fillId="0" borderId="0" xfId="110" applyFont="1" applyAlignment="1">
      <alignment horizontal="right" vertical="top"/>
    </xf>
    <xf numFmtId="0" fontId="79" fillId="0" borderId="0" xfId="53" applyFont="1" applyAlignment="1">
      <alignment vertical="center" wrapText="1"/>
    </xf>
    <xf numFmtId="1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41" fillId="10" borderId="64" xfId="38" applyFont="1" applyFill="1" applyBorder="1" applyAlignment="1">
      <alignment horizontal="left" vertical="center"/>
    </xf>
    <xf numFmtId="49" fontId="41" fillId="10" borderId="64" xfId="38" applyFont="1" applyFill="1" applyBorder="1" applyAlignment="1">
      <alignment horizontal="left" vertical="center" indent="1"/>
    </xf>
    <xf numFmtId="49" fontId="89" fillId="10" borderId="67" xfId="38" applyFont="1" applyFill="1" applyBorder="1" applyAlignment="1">
      <alignment horizontal="left" vertical="center" indent="1"/>
    </xf>
    <xf numFmtId="49" fontId="41" fillId="10" borderId="63" xfId="38" applyFont="1" applyFill="1" applyBorder="1" applyAlignment="1">
      <alignment horizontal="left" vertical="center"/>
    </xf>
    <xf numFmtId="49" fontId="41" fillId="10" borderId="63" xfId="38" applyFont="1" applyFill="1" applyBorder="1" applyAlignment="1">
      <alignment horizontal="left" vertical="center" indent="1"/>
    </xf>
    <xf numFmtId="49" fontId="91" fillId="0" borderId="5" xfId="38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vertical="top" wrapText="1"/>
    </xf>
    <xf numFmtId="49" fontId="7" fillId="0" borderId="5" xfId="0" applyFont="1" applyBorder="1" applyAlignment="1">
      <alignment vertical="top" wrapText="1"/>
    </xf>
    <xf numFmtId="0" fontId="54" fillId="0" borderId="65" xfId="110" applyFont="1" applyBorder="1"/>
    <xf numFmtId="49" fontId="7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7" fillId="9" borderId="12" xfId="53" applyNumberFormat="1" applyFont="1" applyFill="1" applyBorder="1" applyAlignment="1" applyProtection="1">
      <alignment horizontal="left" vertical="center" wrapText="1" indent="1"/>
      <protection locked="0"/>
    </xf>
    <xf numFmtId="49" fontId="7" fillId="0" borderId="5" xfId="53" applyNumberFormat="1" applyFont="1" applyBorder="1" applyAlignment="1">
      <alignment vertical="center" wrapText="1"/>
    </xf>
    <xf numFmtId="49" fontId="7" fillId="0" borderId="0" xfId="53" applyNumberFormat="1" applyFont="1" applyAlignment="1">
      <alignment horizontal="center" vertical="top" wrapText="1"/>
    </xf>
    <xf numFmtId="0" fontId="7" fillId="0" borderId="14" xfId="53" applyFont="1" applyBorder="1" applyAlignment="1">
      <alignment vertical="top" wrapText="1"/>
    </xf>
    <xf numFmtId="49" fontId="7" fillId="9" borderId="12" xfId="53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4" xfId="53" applyFont="1" applyBorder="1" applyAlignment="1">
      <alignment vertical="center" wrapText="1"/>
    </xf>
    <xf numFmtId="49" fontId="7" fillId="9" borderId="43" xfId="53" applyNumberFormat="1" applyFont="1" applyFill="1" applyBorder="1" applyAlignment="1" applyProtection="1">
      <alignment horizontal="left" vertical="center" wrapText="1"/>
      <protection locked="0"/>
    </xf>
    <xf numFmtId="49" fontId="7" fillId="0" borderId="43" xfId="38" applyBorder="1" applyAlignment="1">
      <alignment horizontal="center" vertical="center" wrapText="1"/>
    </xf>
    <xf numFmtId="0" fontId="7" fillId="0" borderId="22" xfId="114" applyFont="1" applyBorder="1" applyAlignment="1">
      <alignment vertical="center" wrapText="1"/>
    </xf>
    <xf numFmtId="0" fontId="7" fillId="0" borderId="22" xfId="53" applyFont="1" applyBorder="1" applyAlignment="1">
      <alignment horizontal="center" vertical="center" wrapText="1"/>
    </xf>
    <xf numFmtId="0" fontId="0" fillId="0" borderId="0" xfId="115" applyNumberFormat="1" applyFont="1" applyFill="1">
      <alignment vertical="top"/>
    </xf>
    <xf numFmtId="9" fontId="9" fillId="0" borderId="5" xfId="115" applyNumberFormat="1" applyFont="1" applyFill="1" applyBorder="1" applyAlignment="1">
      <alignment horizontal="center" vertical="center" wrapText="1"/>
    </xf>
    <xf numFmtId="0" fontId="58" fillId="0" borderId="5" xfId="53" applyFont="1" applyBorder="1" applyAlignment="1">
      <alignment horizontal="left" vertical="center" wrapText="1"/>
    </xf>
    <xf numFmtId="49" fontId="41" fillId="10" borderId="12" xfId="115" applyFont="1" applyFill="1" applyBorder="1" applyAlignment="1">
      <alignment horizontal="left" vertical="center"/>
    </xf>
    <xf numFmtId="49" fontId="41" fillId="10" borderId="13" xfId="115" applyFont="1" applyFill="1" applyBorder="1" applyAlignment="1">
      <alignment horizontal="left" vertical="center" indent="1"/>
    </xf>
    <xf numFmtId="49" fontId="41" fillId="10" borderId="13" xfId="115" applyFont="1" applyFill="1" applyBorder="1" applyAlignment="1">
      <alignment horizontal="left" vertical="center"/>
    </xf>
    <xf numFmtId="49" fontId="41" fillId="10" borderId="14" xfId="115" applyFont="1" applyFill="1" applyBorder="1" applyAlignment="1">
      <alignment horizontal="left" vertical="center" indent="1"/>
    </xf>
    <xf numFmtId="9" fontId="9" fillId="0" borderId="22" xfId="115" applyNumberFormat="1" applyFont="1" applyFill="1" applyBorder="1" applyAlignment="1">
      <alignment horizontal="center" vertical="center" wrapText="1"/>
    </xf>
    <xf numFmtId="0" fontId="58" fillId="0" borderId="15" xfId="53" applyFont="1" applyBorder="1" applyAlignment="1">
      <alignment horizontal="left" vertical="center" wrapText="1"/>
    </xf>
    <xf numFmtId="0" fontId="0" fillId="0" borderId="5" xfId="53" applyFont="1" applyBorder="1" applyAlignment="1">
      <alignment horizontal="left" vertical="center" wrapText="1"/>
    </xf>
    <xf numFmtId="4" fontId="34" fillId="7" borderId="5" xfId="53" applyNumberFormat="1" applyFont="1" applyFill="1" applyBorder="1" applyAlignment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4" fontId="34" fillId="9" borderId="5" xfId="53" applyNumberFormat="1" applyFont="1" applyFill="1" applyBorder="1" applyAlignment="1" applyProtection="1">
      <alignment horizontal="right" vertical="center" wrapText="1"/>
      <protection locked="0"/>
    </xf>
    <xf numFmtId="4" fontId="54" fillId="0" borderId="5" xfId="53" applyNumberFormat="1" applyFont="1" applyBorder="1" applyAlignment="1">
      <alignment horizontal="right" vertical="center" wrapText="1"/>
    </xf>
    <xf numFmtId="49" fontId="0" fillId="10" borderId="13" xfId="117" applyFont="1" applyFill="1" applyBorder="1" applyAlignment="1">
      <alignment horizontal="center" vertical="center"/>
    </xf>
    <xf numFmtId="49" fontId="41" fillId="10" borderId="13" xfId="117" applyFont="1" applyFill="1" applyBorder="1" applyAlignment="1">
      <alignment horizontal="left" vertical="center"/>
    </xf>
    <xf numFmtId="49" fontId="41" fillId="10" borderId="14" xfId="117" applyFont="1" applyFill="1" applyBorder="1" applyAlignment="1">
      <alignment horizontal="left" vertical="center" indent="1"/>
    </xf>
    <xf numFmtId="49" fontId="0" fillId="0" borderId="27" xfId="51" applyNumberFormat="1" applyFont="1" applyBorder="1" applyAlignment="1">
      <alignment horizontal="center" vertical="center" wrapText="1"/>
    </xf>
    <xf numFmtId="49" fontId="9" fillId="10" borderId="23" xfId="38" applyFont="1" applyFill="1" applyBorder="1" applyAlignment="1">
      <alignment horizontal="right" vertical="center" wrapText="1"/>
    </xf>
    <xf numFmtId="49" fontId="34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0" borderId="14" xfId="53" applyNumberFormat="1" applyFont="1" applyBorder="1" applyAlignment="1">
      <alignment horizontal="center" vertical="center" wrapText="1"/>
    </xf>
    <xf numFmtId="49" fontId="0" fillId="10" borderId="23" xfId="117" applyFont="1" applyFill="1" applyBorder="1" applyAlignment="1">
      <alignment horizontal="center" vertical="center"/>
    </xf>
    <xf numFmtId="0" fontId="34" fillId="0" borderId="5" xfId="53" applyFont="1" applyBorder="1" applyAlignment="1">
      <alignment vertical="center" wrapText="1"/>
    </xf>
    <xf numFmtId="49" fontId="34" fillId="0" borderId="26" xfId="53" applyNumberFormat="1" applyFont="1" applyBorder="1" applyAlignment="1">
      <alignment horizontal="center" vertical="center" wrapText="1"/>
    </xf>
    <xf numFmtId="0" fontId="7" fillId="0" borderId="5" xfId="115" applyNumberFormat="1" applyFont="1" applyFill="1" applyBorder="1" applyAlignment="1">
      <alignment horizontal="left" vertical="center" indent="1"/>
    </xf>
    <xf numFmtId="0" fontId="58" fillId="0" borderId="5" xfId="53" applyFont="1" applyBorder="1" applyAlignment="1">
      <alignment vertical="center" wrapText="1"/>
    </xf>
    <xf numFmtId="0" fontId="41" fillId="0" borderId="5" xfId="115" applyNumberFormat="1" applyFont="1" applyFill="1" applyBorder="1" applyAlignment="1">
      <alignment horizontal="left" vertical="center" indent="1"/>
    </xf>
    <xf numFmtId="0" fontId="85" fillId="0" borderId="65" xfId="110" applyFont="1" applyBorder="1" applyAlignment="1">
      <alignment horizontal="center" wrapText="1"/>
    </xf>
    <xf numFmtId="0" fontId="85" fillId="0" borderId="68" xfId="110" applyFont="1" applyBorder="1" applyAlignment="1">
      <alignment horizontal="center" wrapText="1"/>
    </xf>
    <xf numFmtId="0" fontId="58" fillId="0" borderId="68" xfId="110" applyFont="1" applyBorder="1" applyAlignment="1">
      <alignment horizontal="center" wrapText="1"/>
    </xf>
    <xf numFmtId="49" fontId="96" fillId="0" borderId="21" xfId="38" applyFont="1" applyBorder="1" applyAlignment="1">
      <alignment horizontal="left" vertical="center"/>
    </xf>
    <xf numFmtId="0" fontId="58" fillId="0" borderId="16" xfId="110" applyFont="1" applyBorder="1"/>
    <xf numFmtId="0" fontId="58" fillId="0" borderId="68" xfId="110" applyFont="1" applyBorder="1"/>
    <xf numFmtId="0" fontId="58" fillId="0" borderId="65" xfId="110" applyFont="1" applyBorder="1"/>
    <xf numFmtId="49" fontId="96" fillId="0" borderId="22" xfId="38" applyFont="1" applyBorder="1" applyAlignment="1">
      <alignment horizontal="left" vertical="center"/>
    </xf>
    <xf numFmtId="0" fontId="84" fillId="0" borderId="0" xfId="50" applyFont="1" applyAlignment="1">
      <alignment vertical="center" wrapText="1"/>
    </xf>
    <xf numFmtId="0" fontId="86" fillId="0" borderId="0" xfId="50" applyFont="1" applyAlignment="1">
      <alignment horizontal="center" vertical="center" wrapText="1"/>
    </xf>
    <xf numFmtId="49" fontId="85" fillId="0" borderId="0" xfId="50" applyNumberFormat="1" applyFont="1" applyAlignment="1">
      <alignment horizontal="center" vertical="center" wrapText="1"/>
    </xf>
    <xf numFmtId="14" fontId="85" fillId="0" borderId="0" xfId="50" applyNumberFormat="1" applyFont="1" applyAlignment="1">
      <alignment horizontal="center" vertical="center" wrapText="1"/>
    </xf>
    <xf numFmtId="0" fontId="85" fillId="0" borderId="0" xfId="50" applyFont="1" applyAlignment="1">
      <alignment vertical="center"/>
    </xf>
    <xf numFmtId="0" fontId="97" fillId="0" borderId="5" xfId="53" applyFont="1" applyBorder="1" applyAlignment="1">
      <alignment horizontal="left" vertical="center" wrapText="1" indent="2"/>
    </xf>
    <xf numFmtId="49" fontId="85" fillId="0" borderId="5" xfId="53" applyNumberFormat="1" applyFont="1" applyBorder="1" applyAlignment="1">
      <alignment vertical="center" wrapText="1"/>
    </xf>
    <xf numFmtId="0" fontId="85" fillId="0" borderId="5" xfId="53" applyFont="1" applyBorder="1" applyAlignment="1">
      <alignment horizontal="left" vertical="center" wrapText="1"/>
    </xf>
    <xf numFmtId="4" fontId="85" fillId="0" borderId="5" xfId="53" applyNumberFormat="1" applyFont="1" applyBorder="1" applyAlignment="1">
      <alignment horizontal="right" vertical="center" wrapText="1"/>
    </xf>
    <xf numFmtId="0" fontId="85" fillId="0" borderId="5" xfId="53" applyFont="1" applyBorder="1" applyAlignment="1">
      <alignment horizontal="left" vertical="center" wrapText="1" indent="3"/>
    </xf>
    <xf numFmtId="0" fontId="85" fillId="0" borderId="54" xfId="53" applyFont="1" applyBorder="1" applyAlignment="1">
      <alignment horizontal="center" vertical="center" wrapText="1"/>
    </xf>
    <xf numFmtId="0" fontId="97" fillId="0" borderId="0" xfId="53" applyFont="1" applyAlignment="1">
      <alignment vertical="center" wrapText="1"/>
    </xf>
    <xf numFmtId="49" fontId="85" fillId="0" borderId="15" xfId="53" applyNumberFormat="1" applyFont="1" applyBorder="1" applyAlignment="1">
      <alignment horizontal="center" vertical="center" wrapText="1"/>
    </xf>
    <xf numFmtId="0" fontId="85" fillId="0" borderId="5" xfId="53" applyFont="1" applyBorder="1" applyAlignment="1">
      <alignment vertical="center" wrapText="1"/>
    </xf>
    <xf numFmtId="49" fontId="85" fillId="0" borderId="5" xfId="53" applyNumberFormat="1" applyFont="1" applyBorder="1" applyAlignment="1">
      <alignment horizontal="left" vertical="center" wrapText="1"/>
    </xf>
    <xf numFmtId="0" fontId="85" fillId="0" borderId="5" xfId="53" applyFont="1" applyBorder="1" applyAlignment="1">
      <alignment horizontal="center" vertical="center" wrapText="1"/>
    </xf>
    <xf numFmtId="0" fontId="85" fillId="0" borderId="5" xfId="53" applyFont="1" applyBorder="1" applyAlignment="1">
      <alignment horizontal="left" vertical="center" wrapText="1" indent="2"/>
    </xf>
    <xf numFmtId="49" fontId="85" fillId="0" borderId="54" xfId="53" applyNumberFormat="1" applyFont="1" applyBorder="1" applyAlignment="1">
      <alignment horizontal="center" vertical="center" wrapText="1"/>
    </xf>
    <xf numFmtId="0" fontId="7" fillId="0" borderId="54" xfId="53" applyFont="1" applyBorder="1" applyAlignment="1">
      <alignment horizontal="center" vertical="center" wrapText="1"/>
    </xf>
    <xf numFmtId="0" fontId="85" fillId="0" borderId="15" xfId="53" applyFont="1" applyBorder="1" applyAlignment="1">
      <alignment vertical="center" wrapText="1"/>
    </xf>
    <xf numFmtId="49" fontId="85" fillId="0" borderId="5" xfId="51" applyNumberFormat="1" applyFont="1" applyBorder="1" applyAlignment="1">
      <alignment horizontal="left" vertical="center" wrapText="1"/>
    </xf>
    <xf numFmtId="0" fontId="85" fillId="0" borderId="15" xfId="53" applyFont="1" applyBorder="1" applyAlignment="1">
      <alignment horizontal="center" vertical="center" wrapText="1"/>
    </xf>
    <xf numFmtId="9" fontId="99" fillId="0" borderId="5" xfId="115" applyNumberFormat="1" applyFont="1" applyFill="1" applyBorder="1" applyAlignment="1">
      <alignment horizontal="center" vertical="center" wrapText="1"/>
    </xf>
    <xf numFmtId="0" fontId="98" fillId="0" borderId="0" xfId="53" applyFont="1" applyAlignment="1">
      <alignment vertical="center" wrapText="1"/>
    </xf>
    <xf numFmtId="49" fontId="0" fillId="0" borderId="19" xfId="0" applyBorder="1">
      <alignment vertical="top"/>
    </xf>
    <xf numFmtId="0" fontId="58" fillId="0" borderId="16" xfId="53" applyFont="1" applyBorder="1" applyAlignment="1">
      <alignment horizontal="left" vertical="center" wrapText="1"/>
    </xf>
    <xf numFmtId="49" fontId="0" fillId="0" borderId="16" xfId="0" applyBorder="1">
      <alignment vertical="top"/>
    </xf>
    <xf numFmtId="0" fontId="97" fillId="0" borderId="5" xfId="53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left" vertical="center" wrapText="1" indent="3"/>
    </xf>
    <xf numFmtId="49" fontId="98" fillId="0" borderId="0" xfId="0" applyFont="1">
      <alignment vertical="top"/>
    </xf>
    <xf numFmtId="0" fontId="85" fillId="0" borderId="15" xfId="53" applyFont="1" applyBorder="1" applyAlignment="1">
      <alignment horizontal="left" vertical="center" wrapText="1" indent="1"/>
    </xf>
    <xf numFmtId="0" fontId="7" fillId="9" borderId="27" xfId="50" applyFill="1" applyBorder="1" applyAlignment="1" applyProtection="1">
      <alignment horizontal="center" vertical="center" wrapText="1"/>
      <protection locked="0"/>
    </xf>
    <xf numFmtId="49" fontId="7" fillId="8" borderId="5" xfId="99" applyFill="1" applyBorder="1" applyAlignment="1">
      <alignment horizontal="center" vertical="center" wrapText="1"/>
    </xf>
    <xf numFmtId="0" fontId="7" fillId="0" borderId="5" xfId="51" applyFont="1" applyBorder="1" applyAlignment="1">
      <alignment horizontal="left" vertical="center" wrapText="1"/>
    </xf>
    <xf numFmtId="0" fontId="79" fillId="0" borderId="0" xfId="53" applyFont="1" applyAlignment="1">
      <alignment horizontal="right" vertical="top" wrapText="1"/>
    </xf>
    <xf numFmtId="0" fontId="85" fillId="0" borderId="5" xfId="53" applyFont="1" applyBorder="1" applyAlignment="1">
      <alignment horizontal="left" vertical="center" wrapText="1" indent="1"/>
    </xf>
    <xf numFmtId="49" fontId="85" fillId="0" borderId="5" xfId="53" applyNumberFormat="1" applyFont="1" applyBorder="1" applyAlignment="1">
      <alignment horizontal="center" vertical="center" wrapText="1"/>
    </xf>
    <xf numFmtId="49" fontId="85" fillId="0" borderId="22" xfId="53" applyNumberFormat="1" applyFont="1" applyBorder="1" applyAlignment="1">
      <alignment horizontal="left" vertical="center" wrapText="1"/>
    </xf>
    <xf numFmtId="0" fontId="85" fillId="0" borderId="22" xfId="53" applyFont="1" applyBorder="1" applyAlignment="1">
      <alignment horizontal="center" vertical="center" wrapText="1"/>
    </xf>
    <xf numFmtId="0" fontId="85" fillId="0" borderId="22" xfId="53" applyFont="1" applyBorder="1" applyAlignment="1">
      <alignment horizontal="left" vertical="center" wrapText="1"/>
    </xf>
    <xf numFmtId="49" fontId="85" fillId="0" borderId="22" xfId="53" applyNumberFormat="1" applyFont="1" applyBorder="1" applyAlignment="1">
      <alignment horizontal="center" vertical="center" wrapText="1"/>
    </xf>
    <xf numFmtId="0" fontId="58" fillId="0" borderId="5" xfId="53" applyFont="1" applyBorder="1" applyAlignment="1">
      <alignment horizontal="center" vertical="center" wrapText="1"/>
    </xf>
    <xf numFmtId="0" fontId="58" fillId="0" borderId="5" xfId="53" applyFont="1" applyBorder="1" applyAlignment="1">
      <alignment horizontal="left" vertical="center" wrapText="1" indent="2"/>
    </xf>
    <xf numFmtId="0" fontId="58" fillId="0" borderId="54" xfId="53" applyFont="1" applyBorder="1" applyAlignment="1">
      <alignment horizontal="center" vertical="center" wrapText="1"/>
    </xf>
    <xf numFmtId="0" fontId="7" fillId="5" borderId="5" xfId="53" applyFont="1" applyFill="1" applyBorder="1" applyAlignment="1" applyProtection="1">
      <alignment horizontal="left" vertical="center" wrapText="1"/>
      <protection locked="0"/>
    </xf>
    <xf numFmtId="4" fontId="7" fillId="9" borderId="5" xfId="53" applyNumberFormat="1" applyFont="1" applyFill="1" applyBorder="1" applyAlignment="1" applyProtection="1">
      <alignment horizontal="right" vertical="center" wrapText="1"/>
      <protection locked="0"/>
    </xf>
    <xf numFmtId="0" fontId="7" fillId="9" borderId="5" xfId="53" applyFont="1" applyFill="1" applyBorder="1" applyAlignment="1" applyProtection="1">
      <alignment horizontal="left" vertical="center" wrapText="1" indent="2"/>
      <protection locked="0"/>
    </xf>
    <xf numFmtId="49" fontId="96" fillId="0" borderId="13" xfId="115" applyFont="1" applyFill="1" applyBorder="1" applyAlignment="1">
      <alignment horizontal="left" vertical="center"/>
    </xf>
    <xf numFmtId="49" fontId="96" fillId="0" borderId="13" xfId="115" applyFont="1" applyFill="1" applyBorder="1" applyAlignment="1">
      <alignment horizontal="left" vertical="center" indent="1"/>
    </xf>
    <xf numFmtId="49" fontId="96" fillId="0" borderId="14" xfId="115" applyFont="1" applyFill="1" applyBorder="1" applyAlignment="1">
      <alignment horizontal="left" vertical="center" indent="1"/>
    </xf>
    <xf numFmtId="0" fontId="96" fillId="0" borderId="5" xfId="115" applyNumberFormat="1" applyFont="1" applyFill="1" applyBorder="1" applyAlignment="1">
      <alignment horizontal="left" vertical="center" indent="1"/>
    </xf>
    <xf numFmtId="0" fontId="7" fillId="0" borderId="5" xfId="115" applyNumberFormat="1" applyFont="1" applyFill="1" applyBorder="1" applyAlignment="1">
      <alignment horizontal="left" vertical="center" wrapText="1"/>
    </xf>
    <xf numFmtId="49" fontId="96" fillId="0" borderId="12" xfId="115" applyFont="1" applyFill="1" applyBorder="1" applyAlignment="1">
      <alignment horizontal="left" vertical="center"/>
    </xf>
    <xf numFmtId="173" fontId="7" fillId="5" borderId="5" xfId="53" applyNumberFormat="1" applyFont="1" applyFill="1" applyBorder="1" applyAlignment="1" applyProtection="1">
      <alignment horizontal="right" vertical="center" wrapText="1"/>
      <protection locked="0"/>
    </xf>
    <xf numFmtId="49" fontId="0" fillId="5" borderId="5" xfId="51" applyNumberFormat="1" applyFont="1" applyFill="1" applyBorder="1" applyAlignment="1" applyProtection="1">
      <alignment horizontal="center" vertical="center" wrapText="1"/>
      <protection locked="0"/>
    </xf>
    <xf numFmtId="4" fontId="7" fillId="0" borderId="5" xfId="53" applyNumberFormat="1" applyFont="1" applyBorder="1" applyAlignment="1">
      <alignment horizontal="right" vertical="center" wrapText="1"/>
    </xf>
    <xf numFmtId="4" fontId="7" fillId="0" borderId="12" xfId="53" applyNumberFormat="1" applyFont="1" applyBorder="1" applyAlignment="1">
      <alignment horizontal="center" vertical="center" wrapText="1"/>
    </xf>
    <xf numFmtId="49" fontId="52" fillId="0" borderId="12" xfId="27" applyNumberFormat="1" applyFill="1" applyBorder="1" applyAlignment="1" applyProtection="1">
      <alignment horizontal="left" vertical="center" wrapText="1"/>
    </xf>
    <xf numFmtId="0" fontId="7" fillId="0" borderId="0" xfId="53" applyFont="1" applyAlignment="1">
      <alignment vertical="top" wrapText="1"/>
    </xf>
    <xf numFmtId="0" fontId="7" fillId="0" borderId="0" xfId="53" applyFont="1" applyAlignment="1">
      <alignment vertical="top"/>
    </xf>
    <xf numFmtId="0" fontId="79" fillId="0" borderId="0" xfId="53" applyFont="1" applyAlignment="1">
      <alignment vertical="top" wrapText="1"/>
    </xf>
    <xf numFmtId="0" fontId="100" fillId="0" borderId="0" xfId="53" applyFont="1" applyAlignment="1">
      <alignment vertical="center" wrapText="1"/>
    </xf>
    <xf numFmtId="0" fontId="7" fillId="0" borderId="0" xfId="53" applyFont="1" applyAlignment="1">
      <alignment horizontal="left" vertical="center" wrapText="1" indent="2"/>
    </xf>
    <xf numFmtId="0" fontId="0" fillId="0" borderId="5" xfId="32" applyFont="1" applyBorder="1">
      <alignment horizontal="center" vertical="center" wrapText="1"/>
    </xf>
    <xf numFmtId="0" fontId="0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41" fillId="10" borderId="13" xfId="99" applyFont="1" applyFill="1" applyBorder="1" applyAlignment="1">
      <alignment horizontal="left" vertical="center"/>
    </xf>
    <xf numFmtId="49" fontId="41" fillId="10" borderId="13" xfId="99" applyFont="1" applyFill="1" applyBorder="1" applyAlignment="1">
      <alignment horizontal="left" vertical="center" indent="2"/>
    </xf>
    <xf numFmtId="49" fontId="27" fillId="10" borderId="14" xfId="99" applyFont="1" applyFill="1" applyBorder="1" applyAlignment="1">
      <alignment horizontal="center" vertical="top"/>
    </xf>
    <xf numFmtId="0" fontId="7" fillId="0" borderId="19" xfId="53" applyFont="1" applyBorder="1" applyAlignment="1">
      <alignment vertical="center" wrapText="1"/>
    </xf>
    <xf numFmtId="0" fontId="7" fillId="0" borderId="0" xfId="53" applyFont="1" applyAlignment="1">
      <alignment horizontal="right" vertical="center"/>
    </xf>
    <xf numFmtId="0" fontId="77" fillId="0" borderId="0" xfId="55" applyFont="1" applyAlignment="1">
      <alignment vertical="center" wrapText="1"/>
    </xf>
    <xf numFmtId="49" fontId="0" fillId="0" borderId="5" xfId="53" applyNumberFormat="1" applyFont="1" applyBorder="1" applyAlignment="1">
      <alignment horizontal="center" vertical="center" wrapText="1"/>
    </xf>
    <xf numFmtId="49" fontId="7" fillId="0" borderId="0" xfId="101" applyFont="1">
      <alignment vertical="top"/>
    </xf>
    <xf numFmtId="49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22" xfId="53" applyFont="1" applyBorder="1" applyAlignment="1">
      <alignment vertical="top" wrapText="1"/>
    </xf>
    <xf numFmtId="49" fontId="7" fillId="0" borderId="24" xfId="53" applyNumberFormat="1" applyFont="1" applyBorder="1" applyAlignment="1">
      <alignment horizontal="left" vertical="center" wrapText="1"/>
    </xf>
    <xf numFmtId="0" fontId="85" fillId="0" borderId="19" xfId="53" applyFont="1" applyBorder="1" applyAlignment="1">
      <alignment horizontal="center" vertical="center" wrapText="1"/>
    </xf>
    <xf numFmtId="49" fontId="98" fillId="0" borderId="18" xfId="0" applyFont="1" applyBorder="1">
      <alignment vertical="top"/>
    </xf>
    <xf numFmtId="4" fontId="85" fillId="0" borderId="19" xfId="53" applyNumberFormat="1" applyFont="1" applyBorder="1" applyAlignment="1">
      <alignment horizontal="right" vertical="center" wrapText="1"/>
    </xf>
    <xf numFmtId="9" fontId="99" fillId="0" borderId="19" xfId="115" applyNumberFormat="1" applyFont="1" applyFill="1" applyBorder="1" applyAlignment="1">
      <alignment horizontal="center" vertical="center" wrapText="1"/>
    </xf>
    <xf numFmtId="0" fontId="85" fillId="0" borderId="20" xfId="53" applyFont="1" applyBorder="1" applyAlignment="1">
      <alignment horizontal="left" vertical="center" wrapText="1"/>
    </xf>
    <xf numFmtId="0" fontId="58" fillId="0" borderId="24" xfId="53" applyFont="1" applyBorder="1" applyAlignment="1">
      <alignment horizontal="left" vertical="center" wrapText="1"/>
    </xf>
    <xf numFmtId="0" fontId="58" fillId="0" borderId="0" xfId="53" applyFont="1" applyAlignment="1">
      <alignment horizontal="left" vertical="center" wrapText="1"/>
    </xf>
    <xf numFmtId="0" fontId="58" fillId="0" borderId="16" xfId="53" applyFont="1" applyBorder="1" applyAlignment="1">
      <alignment vertical="center" wrapText="1"/>
    </xf>
    <xf numFmtId="49" fontId="98" fillId="0" borderId="0" xfId="53" applyNumberFormat="1" applyFont="1" applyAlignment="1">
      <alignment horizontal="center" vertical="center" wrapText="1"/>
    </xf>
    <xf numFmtId="0" fontId="98" fillId="0" borderId="0" xfId="53" applyFont="1" applyAlignment="1">
      <alignment horizontal="left" vertical="center" wrapText="1"/>
    </xf>
    <xf numFmtId="49" fontId="98" fillId="0" borderId="0" xfId="117" applyFont="1" applyFill="1" applyBorder="1" applyAlignment="1">
      <alignment horizontal="center" vertical="center"/>
    </xf>
    <xf numFmtId="4" fontId="98" fillId="0" borderId="0" xfId="53" applyNumberFormat="1" applyFont="1" applyAlignment="1">
      <alignment horizontal="right" vertical="center" wrapText="1"/>
    </xf>
    <xf numFmtId="49" fontId="98" fillId="0" borderId="0" xfId="53" applyNumberFormat="1" applyFont="1" applyAlignment="1">
      <alignment horizontal="left" vertical="center" wrapText="1"/>
    </xf>
    <xf numFmtId="4" fontId="58" fillId="0" borderId="0" xfId="53" applyNumberFormat="1" applyFont="1" applyAlignment="1">
      <alignment horizontal="right" vertical="center" wrapText="1"/>
    </xf>
    <xf numFmtId="49" fontId="96" fillId="0" borderId="0" xfId="117" applyFont="1" applyFill="1" applyBorder="1" applyAlignment="1">
      <alignment horizontal="left" vertical="center"/>
    </xf>
    <xf numFmtId="49" fontId="96" fillId="0" borderId="0" xfId="117" applyFont="1" applyFill="1" applyBorder="1" applyAlignment="1">
      <alignment horizontal="left" vertical="center" indent="1"/>
    </xf>
    <xf numFmtId="49" fontId="96" fillId="0" borderId="23" xfId="115" applyFont="1" applyFill="1" applyBorder="1" applyAlignment="1">
      <alignment horizontal="left" vertical="center"/>
    </xf>
    <xf numFmtId="49" fontId="96" fillId="0" borderId="25" xfId="115" applyFont="1" applyFill="1" applyBorder="1" applyAlignment="1">
      <alignment horizontal="left" vertical="center" indent="1"/>
    </xf>
    <xf numFmtId="49" fontId="96" fillId="0" borderId="25" xfId="115" applyFont="1" applyFill="1" applyBorder="1" applyAlignment="1">
      <alignment horizontal="left" vertical="center"/>
    </xf>
    <xf numFmtId="0" fontId="96" fillId="0" borderId="26" xfId="115" applyNumberFormat="1" applyFont="1" applyFill="1" applyBorder="1" applyAlignment="1">
      <alignment horizontal="left" vertical="center" indent="1"/>
    </xf>
    <xf numFmtId="49" fontId="52" fillId="5" borderId="12" xfId="27" applyNumberFormat="1" applyFill="1" applyBorder="1" applyAlignment="1" applyProtection="1">
      <alignment horizontal="left" vertical="center" wrapText="1"/>
      <protection locked="0"/>
    </xf>
    <xf numFmtId="0" fontId="85" fillId="0" borderId="0" xfId="47" applyFont="1"/>
    <xf numFmtId="0" fontId="101" fillId="0" borderId="0" xfId="47" applyFont="1" applyAlignment="1">
      <alignment horizontal="center" vertical="center"/>
    </xf>
    <xf numFmtId="0" fontId="101" fillId="0" borderId="0" xfId="53" applyFont="1" applyAlignment="1">
      <alignment horizontal="center" vertical="center" wrapText="1"/>
    </xf>
    <xf numFmtId="0" fontId="7" fillId="0" borderId="0" xfId="50" applyAlignment="1">
      <alignment vertical="top" wrapText="1"/>
    </xf>
    <xf numFmtId="49" fontId="52" fillId="5" borderId="5" xfId="27" applyNumberForma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0" fillId="7" borderId="5" xfId="51" applyNumberFormat="1" applyFont="1" applyFill="1" applyBorder="1" applyAlignment="1">
      <alignment horizontal="center" vertical="center" wrapText="1"/>
    </xf>
    <xf numFmtId="22" fontId="7" fillId="0" borderId="0" xfId="47" applyNumberFormat="1" applyFont="1" applyAlignment="1">
      <alignment horizontal="left" vertical="center" wrapText="1"/>
    </xf>
    <xf numFmtId="0" fontId="0" fillId="0" borderId="0" xfId="0" applyNumberFormat="1">
      <alignment vertical="top"/>
    </xf>
    <xf numFmtId="49" fontId="0" fillId="0" borderId="0" xfId="0" applyNumberFormat="1">
      <alignment vertical="top"/>
    </xf>
    <xf numFmtId="49" fontId="7" fillId="0" borderId="5" xfId="51" applyNumberFormat="1" applyFont="1" applyFill="1" applyBorder="1" applyAlignment="1">
      <alignment horizontal="center" vertical="center" wrapText="1"/>
    </xf>
    <xf numFmtId="0" fontId="7" fillId="0" borderId="5" xfId="51" applyFont="1" applyFill="1" applyBorder="1" applyAlignment="1">
      <alignment horizontal="center" vertical="center" wrapText="1"/>
    </xf>
    <xf numFmtId="0" fontId="7" fillId="0" borderId="5" xfId="51" applyFont="1" applyFill="1" applyBorder="1" applyAlignment="1" applyProtection="1">
      <alignment horizontal="center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0" fontId="7" fillId="7" borderId="27" xfId="50" applyFill="1" applyBorder="1" applyAlignment="1" applyProtection="1">
      <alignment horizontal="center" vertical="center" wrapText="1"/>
    </xf>
    <xf numFmtId="0" fontId="7" fillId="7" borderId="5" xfId="51" applyFont="1" applyFill="1" applyBorder="1" applyAlignment="1" applyProtection="1">
      <alignment horizontal="center" vertical="center" wrapText="1"/>
    </xf>
    <xf numFmtId="49" fontId="0" fillId="7" borderId="27" xfId="51" applyNumberFormat="1" applyFont="1" applyFill="1" applyBorder="1" applyAlignment="1" applyProtection="1">
      <alignment horizontal="center" vertical="center" wrapText="1"/>
    </xf>
    <xf numFmtId="0" fontId="3" fillId="0" borderId="0" xfId="54" applyNumberFormat="1"/>
    <xf numFmtId="4" fontId="7" fillId="0" borderId="5" xfId="53" applyNumberFormat="1" applyFont="1" applyFill="1" applyBorder="1" applyAlignment="1" applyProtection="1">
      <alignment horizontal="right" vertical="center" wrapText="1"/>
    </xf>
    <xf numFmtId="173" fontId="7" fillId="0" borderId="5" xfId="53" applyNumberFormat="1" applyFont="1" applyFill="1" applyBorder="1" applyAlignment="1" applyProtection="1">
      <alignment horizontal="right" vertical="center" wrapText="1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0" fontId="58" fillId="0" borderId="0" xfId="53" applyFont="1" applyAlignment="1" applyProtection="1">
      <alignment vertical="center" wrapText="1"/>
    </xf>
    <xf numFmtId="0" fontId="58" fillId="0" borderId="0" xfId="53" applyFont="1" applyAlignment="1" applyProtection="1">
      <alignment horizontal="center" vertical="center" wrapText="1"/>
    </xf>
    <xf numFmtId="0" fontId="58" fillId="0" borderId="0" xfId="53" applyFont="1" applyAlignment="1" applyProtection="1">
      <alignment horizontal="left" vertical="center" wrapText="1" indent="1"/>
    </xf>
    <xf numFmtId="0" fontId="58" fillId="0" borderId="0" xfId="53" applyFont="1" applyAlignment="1" applyProtection="1">
      <alignment horizontal="left" vertical="center" indent="1"/>
    </xf>
    <xf numFmtId="0" fontId="54" fillId="0" borderId="0" xfId="53" applyFont="1" applyAlignment="1" applyProtection="1">
      <alignment horizontal="left" vertical="center" wrapText="1" indent="1"/>
    </xf>
    <xf numFmtId="0" fontId="59" fillId="0" borderId="0" xfId="53" applyFont="1" applyAlignment="1" applyProtection="1">
      <alignment horizontal="left" vertical="center" wrapText="1" indent="1"/>
    </xf>
    <xf numFmtId="0" fontId="80" fillId="0" borderId="0" xfId="53" applyFont="1" applyAlignment="1" applyProtection="1">
      <alignment horizontal="left" vertical="center" indent="1"/>
    </xf>
    <xf numFmtId="0" fontId="59" fillId="0" borderId="0" xfId="53" applyFont="1" applyAlignment="1" applyProtection="1">
      <alignment vertical="center" wrapText="1"/>
    </xf>
    <xf numFmtId="0" fontId="12" fillId="0" borderId="0" xfId="53" applyFont="1" applyAlignment="1" applyProtection="1">
      <alignment vertical="center" wrapText="1"/>
    </xf>
    <xf numFmtId="0" fontId="7" fillId="0" borderId="0" xfId="53" applyFont="1" applyAlignment="1" applyProtection="1">
      <alignment vertical="center" wrapText="1"/>
    </xf>
    <xf numFmtId="0" fontId="33" fillId="0" borderId="0" xfId="53" applyFont="1" applyAlignment="1" applyProtection="1">
      <alignment horizontal="center" vertical="center" wrapText="1"/>
    </xf>
    <xf numFmtId="0" fontId="7" fillId="0" borderId="0" xfId="53" applyFont="1" applyAlignment="1" applyProtection="1">
      <alignment horizontal="right" vertical="center" wrapText="1"/>
    </xf>
    <xf numFmtId="0" fontId="58" fillId="0" borderId="0" xfId="53" applyFont="1" applyAlignment="1" applyProtection="1">
      <alignment vertical="center"/>
    </xf>
    <xf numFmtId="0" fontId="81" fillId="0" borderId="0" xfId="53" applyFont="1" applyAlignment="1" applyProtection="1">
      <alignment vertical="center"/>
    </xf>
    <xf numFmtId="0" fontId="32" fillId="0" borderId="0" xfId="53" applyFont="1" applyAlignment="1" applyProtection="1">
      <alignment vertical="center" wrapText="1"/>
    </xf>
    <xf numFmtId="0" fontId="77" fillId="0" borderId="0" xfId="53" applyFont="1" applyAlignment="1" applyProtection="1">
      <alignment vertical="center" wrapText="1"/>
    </xf>
    <xf numFmtId="4" fontId="7" fillId="0" borderId="0" xfId="33" applyFill="1" applyBorder="1" applyAlignment="1" applyProtection="1">
      <alignment horizontal="right" vertical="center" wrapText="1"/>
    </xf>
    <xf numFmtId="0" fontId="7" fillId="0" borderId="0" xfId="49" applyFont="1" applyAlignment="1" applyProtection="1">
      <alignment horizontal="left" vertical="center" wrapText="1" indent="1"/>
    </xf>
    <xf numFmtId="49" fontId="7" fillId="0" borderId="0" xfId="38" applyProtection="1">
      <alignment vertical="top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ill="1" applyBorder="1" applyAlignment="1" applyProtection="1">
      <alignment horizontal="center" vertical="center" wrapText="1"/>
    </xf>
    <xf numFmtId="170" fontId="7" fillId="0" borderId="5" xfId="53" applyNumberFormat="1" applyFont="1" applyBorder="1" applyAlignment="1" applyProtection="1">
      <alignment horizontal="center" vertical="center" wrapText="1"/>
    </xf>
    <xf numFmtId="170" fontId="7" fillId="0" borderId="5" xfId="32" applyNumberFormat="1" applyFont="1" applyBorder="1" applyProtection="1">
      <alignment horizontal="center" vertical="center" wrapText="1"/>
    </xf>
    <xf numFmtId="0" fontId="7" fillId="0" borderId="0" xfId="53" applyFont="1" applyAlignment="1" applyProtection="1">
      <alignment vertical="center"/>
    </xf>
    <xf numFmtId="0" fontId="29" fillId="0" borderId="0" xfId="53" applyFont="1" applyAlignment="1" applyProtection="1">
      <alignment horizontal="center" vertical="center" wrapText="1"/>
    </xf>
    <xf numFmtId="49" fontId="29" fillId="0" borderId="13" xfId="32" applyNumberFormat="1" applyFont="1" applyBorder="1" applyProtection="1">
      <alignment horizontal="center" vertical="center" wrapText="1"/>
    </xf>
    <xf numFmtId="0" fontId="74" fillId="0" borderId="0" xfId="53" applyFont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7" fillId="10" borderId="13" xfId="39" applyFill="1" applyBorder="1" applyAlignment="1" applyProtection="1">
      <alignment horizontal="left" vertical="center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0" fontId="7" fillId="0" borderId="24" xfId="53" applyFont="1" applyBorder="1" applyAlignment="1" applyProtection="1">
      <alignment vertical="center"/>
    </xf>
    <xf numFmtId="0" fontId="0" fillId="0" borderId="0" xfId="53" applyFont="1" applyAlignment="1" applyProtection="1">
      <alignment vertical="center" wrapText="1"/>
    </xf>
    <xf numFmtId="0" fontId="54" fillId="0" borderId="0" xfId="53" applyFont="1" applyAlignment="1" applyProtection="1">
      <alignment vertical="center" wrapText="1"/>
    </xf>
    <xf numFmtId="14" fontId="48" fillId="0" borderId="5" xfId="51" applyNumberFormat="1" applyFont="1" applyBorder="1" applyAlignment="1" applyProtection="1">
      <alignment horizontal="center" vertical="center" wrapText="1"/>
    </xf>
    <xf numFmtId="0" fontId="7" fillId="0" borderId="5" xfId="53" applyFont="1" applyBorder="1" applyAlignment="1" applyProtection="1">
      <alignment horizontal="center" vertical="center" wrapText="1"/>
    </xf>
    <xf numFmtId="14" fontId="7" fillId="0" borderId="5" xfId="51" applyNumberFormat="1" applyFont="1" applyBorder="1" applyAlignment="1" applyProtection="1">
      <alignment horizontal="left" vertical="center" wrapText="1" inden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73" fillId="10" borderId="13" xfId="38" applyFont="1" applyFill="1" applyBorder="1" applyAlignment="1" applyProtection="1">
      <alignment horizontal="center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0" fillId="10" borderId="14" xfId="0" applyFill="1" applyBorder="1" applyAlignment="1" applyProtection="1">
      <alignment horizontal="right" vertical="center" wrapText="1"/>
    </xf>
    <xf numFmtId="0" fontId="60" fillId="0" borderId="0" xfId="53" applyFont="1" applyAlignment="1" applyProtection="1">
      <alignment vertical="center" wrapText="1"/>
    </xf>
    <xf numFmtId="49" fontId="54" fillId="0" borderId="0" xfId="0" applyFont="1" applyProtection="1">
      <alignment vertical="top"/>
    </xf>
    <xf numFmtId="49" fontId="58" fillId="0" borderId="0" xfId="0" applyFont="1" applyProtection="1">
      <alignment vertical="top"/>
    </xf>
    <xf numFmtId="49" fontId="0" fillId="0" borderId="0" xfId="0" applyProtection="1">
      <alignment vertical="top"/>
    </xf>
    <xf numFmtId="49" fontId="33" fillId="0" borderId="5" xfId="32" applyNumberFormat="1" applyFont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0" fillId="10" borderId="13" xfId="0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49" fontId="7" fillId="10" borderId="13" xfId="38" applyFill="1" applyBorder="1" applyAlignment="1" applyProtection="1">
      <alignment horizontal="right" vertical="center" wrapText="1"/>
    </xf>
    <xf numFmtId="49" fontId="7" fillId="10" borderId="14" xfId="38" applyFill="1" applyBorder="1" applyAlignment="1" applyProtection="1">
      <alignment horizontal="right" vertical="center" wrapText="1"/>
    </xf>
    <xf numFmtId="0" fontId="7" fillId="0" borderId="53" xfId="53" applyFont="1" applyBorder="1" applyAlignment="1" applyProtection="1">
      <alignment vertical="center" wrapText="1"/>
    </xf>
    <xf numFmtId="0" fontId="45" fillId="0" borderId="0" xfId="53" applyFont="1" applyAlignment="1" applyProtection="1">
      <alignment vertical="center" wrapText="1"/>
    </xf>
    <xf numFmtId="0" fontId="10" fillId="0" borderId="0" xfId="53" applyFont="1" applyAlignment="1" applyProtection="1">
      <alignment vertical="center" wrapText="1"/>
    </xf>
    <xf numFmtId="0" fontId="46" fillId="0" borderId="0" xfId="53" applyFont="1" applyAlignment="1" applyProtection="1">
      <alignment horizontal="center" vertical="center" wrapText="1"/>
    </xf>
    <xf numFmtId="0" fontId="55" fillId="0" borderId="0" xfId="35" applyFont="1" applyProtection="1"/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60" fillId="0" borderId="0" xfId="39" applyNumberFormat="1" applyFont="1" applyAlignment="1" applyProtection="1">
      <alignment vertical="center"/>
    </xf>
    <xf numFmtId="0" fontId="7" fillId="0" borderId="0" xfId="39" applyNumberForma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7" fillId="0" borderId="0" xfId="31" applyFont="1" applyBorder="1" applyAlignment="1" applyProtection="1">
      <alignment vertical="center" wrapText="1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61" fillId="0" borderId="0" xfId="39" applyNumberFormat="1" applyFont="1" applyBorder="1" applyAlignment="1" applyProtection="1">
      <alignment vertical="center"/>
    </xf>
    <xf numFmtId="0" fontId="7" fillId="0" borderId="0" xfId="43" applyFont="1" applyAlignment="1" applyProtection="1">
      <alignment vertical="center" wrapText="1"/>
    </xf>
    <xf numFmtId="49" fontId="7" fillId="0" borderId="0" xfId="51" applyNumberFormat="1" applyFont="1" applyAlignment="1" applyProtection="1">
      <alignment horizontal="center" vertical="center" wrapText="1"/>
    </xf>
    <xf numFmtId="0" fontId="7" fillId="0" borderId="0" xfId="43" applyFont="1" applyAlignment="1" applyProtection="1">
      <alignment horizontal="right"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Font="1" applyAlignment="1" applyProtection="1">
      <alignment vertical="center" wrapText="1"/>
    </xf>
    <xf numFmtId="49" fontId="85" fillId="0" borderId="0" xfId="51" applyNumberFormat="1" applyFont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7" fillId="0" borderId="0" xfId="43" applyFont="1" applyAlignment="1" applyProtection="1">
      <alignment horizontal="center" vertical="center" wrapText="1"/>
    </xf>
    <xf numFmtId="0" fontId="47" fillId="0" borderId="0" xfId="43" applyFont="1" applyAlignment="1" applyProtection="1">
      <alignment horizontal="center" vertical="center" wrapText="1"/>
    </xf>
    <xf numFmtId="0" fontId="7" fillId="0" borderId="5" xfId="43" applyFont="1" applyBorder="1" applyAlignment="1" applyProtection="1">
      <alignment horizontal="center" vertical="center" wrapText="1"/>
    </xf>
    <xf numFmtId="49" fontId="29" fillId="0" borderId="0" xfId="32" applyNumberFormat="1" applyFont="1" applyBorder="1" applyProtection="1">
      <alignment horizontal="center" vertical="center" wrapText="1"/>
    </xf>
    <xf numFmtId="49" fontId="29" fillId="0" borderId="5" xfId="32" applyNumberFormat="1" applyFont="1" applyBorder="1" applyProtection="1">
      <alignment horizontal="center" vertical="center" wrapText="1"/>
    </xf>
    <xf numFmtId="0" fontId="58" fillId="0" borderId="0" xfId="39" applyNumberFormat="1" applyFont="1" applyBorder="1" applyAlignment="1" applyProtection="1">
      <alignment horizontal="center" vertical="center"/>
    </xf>
    <xf numFmtId="0" fontId="7" fillId="0" borderId="0" xfId="32" applyFont="1" applyBorder="1" applyProtection="1">
      <alignment horizontal="center" vertical="center" wrapText="1"/>
    </xf>
    <xf numFmtId="0" fontId="7" fillId="10" borderId="12" xfId="32" applyFont="1" applyFill="1" applyBorder="1" applyProtection="1">
      <alignment horizontal="center" vertical="center" wrapText="1"/>
    </xf>
    <xf numFmtId="49" fontId="7" fillId="10" borderId="13" xfId="32" applyNumberFormat="1" applyFont="1" applyFill="1" applyBorder="1" applyProtection="1">
      <alignment horizontal="center" vertical="center" wrapText="1"/>
    </xf>
    <xf numFmtId="0" fontId="7" fillId="10" borderId="14" xfId="39" applyNumberFormat="1" applyFill="1" applyBorder="1" applyAlignment="1" applyProtection="1">
      <alignment vertical="center"/>
    </xf>
    <xf numFmtId="49" fontId="7" fillId="0" borderId="15" xfId="32" applyNumberFormat="1" applyFont="1" applyBorder="1" applyProtection="1">
      <alignment horizontal="center" vertical="center" wrapText="1"/>
    </xf>
    <xf numFmtId="49" fontId="7" fillId="0" borderId="5" xfId="32" applyNumberFormat="1" applyFont="1" applyBorder="1" applyProtection="1">
      <alignment horizontal="center" vertical="center" wrapText="1"/>
    </xf>
    <xf numFmtId="49" fontId="56" fillId="0" borderId="5" xfId="35" applyNumberFormat="1" applyFont="1" applyBorder="1" applyAlignment="1" applyProtection="1">
      <alignment horizontal="left" vertical="center" wrapText="1" indent="1"/>
    </xf>
    <xf numFmtId="49" fontId="41" fillId="10" borderId="14" xfId="38" applyFont="1" applyFill="1" applyBorder="1" applyAlignment="1" applyProtection="1">
      <alignment horizontal="left" vertical="center" indent="1"/>
    </xf>
    <xf numFmtId="49" fontId="9" fillId="10" borderId="14" xfId="38" applyFont="1" applyFill="1" applyBorder="1" applyAlignment="1" applyProtection="1">
      <alignment horizontal="right" vertical="center" wrapText="1"/>
    </xf>
    <xf numFmtId="0" fontId="56" fillId="15" borderId="0" xfId="35" applyFont="1" applyFill="1" applyAlignment="1" applyProtection="1">
      <alignment vertical="top"/>
    </xf>
    <xf numFmtId="49" fontId="7" fillId="0" borderId="0" xfId="51" applyNumberFormat="1" applyFont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0" fontId="7" fillId="0" borderId="19" xfId="39" applyNumberFormat="1" applyBorder="1" applyAlignment="1" applyProtection="1">
      <alignment vertical="center"/>
    </xf>
    <xf numFmtId="49" fontId="7" fillId="0" borderId="0" xfId="39" applyProtection="1">
      <alignment vertical="top"/>
    </xf>
    <xf numFmtId="0" fontId="7" fillId="0" borderId="5" xfId="115" applyNumberFormat="1" applyFont="1" applyFill="1" applyBorder="1" applyAlignment="1">
      <alignment horizontal="left" vertical="center" wrapText="1" indent="1"/>
    </xf>
    <xf numFmtId="49" fontId="33" fillId="0" borderId="0" xfId="53" applyNumberFormat="1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3" applyNumberFormat="1" applyFont="1" applyFill="1" applyBorder="1" applyAlignment="1" applyProtection="1">
      <alignment horizontal="left" vertical="center" wrapText="1" indent="2"/>
      <protection locked="0"/>
    </xf>
    <xf numFmtId="0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5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16" fillId="0" borderId="0" xfId="40" applyFont="1" applyFill="1" applyBorder="1" applyAlignment="1">
      <alignment horizontal="left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horizontal="justify" vertical="justify" wrapText="1"/>
    </xf>
    <xf numFmtId="0" fontId="16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5" fillId="0" borderId="0" xfId="40" applyNumberFormat="1" applyFont="1" applyFill="1" applyBorder="1" applyAlignment="1">
      <alignment horizontal="left" vertical="center" wrapText="1"/>
    </xf>
    <xf numFmtId="0" fontId="34" fillId="0" borderId="0" xfId="40" applyNumberFormat="1" applyFont="1" applyFill="1" applyBorder="1" applyAlignment="1">
      <alignment horizontal="justify" vertical="top" wrapText="1"/>
    </xf>
    <xf numFmtId="49" fontId="52" fillId="0" borderId="0" xfId="27" applyNumberFormat="1" applyBorder="1" applyAlignment="1" applyProtection="1">
      <alignment vertical="center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>
      <alignment horizontal="justify" vertical="center" wrapText="1"/>
    </xf>
    <xf numFmtId="0" fontId="16" fillId="0" borderId="0" xfId="40" applyNumberFormat="1" applyFont="1" applyFill="1" applyBorder="1" applyAlignment="1">
      <alignment horizontal="justify" vertical="top" wrapText="1"/>
    </xf>
    <xf numFmtId="0" fontId="20" fillId="0" borderId="0" xfId="19" applyFill="1" applyBorder="1" applyAlignment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ill="1" applyBorder="1" applyAlignment="1">
      <alignment horizontal="left" vertical="center" wrapText="1"/>
    </xf>
    <xf numFmtId="0" fontId="20" fillId="0" borderId="21" xfId="19" applyFill="1" applyBorder="1" applyAlignment="1">
      <alignment horizontal="left" vertical="center" wrapText="1"/>
    </xf>
    <xf numFmtId="0" fontId="20" fillId="0" borderId="24" xfId="19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top" wrapText="1" indent="1"/>
    </xf>
    <xf numFmtId="49" fontId="16" fillId="0" borderId="9" xfId="40" applyFont="1" applyFill="1" applyBorder="1" applyAlignment="1">
      <alignment vertical="center" wrapText="1"/>
    </xf>
    <xf numFmtId="49" fontId="16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20" fillId="13" borderId="29" xfId="25" applyNumberFormat="1" applyFont="1" applyFill="1" applyBorder="1" applyAlignment="1">
      <alignment horizontal="left" vertical="center" wrapText="1" indent="1"/>
    </xf>
    <xf numFmtId="0" fontId="20" fillId="13" borderId="31" xfId="25" applyNumberFormat="1" applyFont="1" applyFill="1" applyBorder="1" applyAlignment="1">
      <alignment horizontal="left" vertical="center" wrapText="1" indent="1"/>
    </xf>
    <xf numFmtId="0" fontId="20" fillId="13" borderId="30" xfId="25" applyNumberFormat="1" applyFont="1" applyFill="1" applyBorder="1" applyAlignment="1">
      <alignment horizontal="left" vertical="center" wrapText="1" indent="1"/>
    </xf>
    <xf numFmtId="49" fontId="16" fillId="0" borderId="9" xfId="40" applyFont="1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center" wrapText="1"/>
    </xf>
    <xf numFmtId="0" fontId="7" fillId="0" borderId="31" xfId="50" applyBorder="1" applyAlignment="1">
      <alignment horizontal="left" vertical="center" wrapText="1" indent="1"/>
    </xf>
    <xf numFmtId="0" fontId="7" fillId="0" borderId="0" xfId="50" applyAlignment="1">
      <alignment horizontal="justify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Border="1" applyAlignment="1" applyProtection="1">
      <alignment horizontal="center" vertical="top" wrapText="1"/>
    </xf>
    <xf numFmtId="0" fontId="29" fillId="0" borderId="16" xfId="53" applyFont="1" applyBorder="1" applyAlignment="1" applyProtection="1">
      <alignment horizontal="center" vertical="top" wrapText="1"/>
    </xf>
    <xf numFmtId="0" fontId="7" fillId="0" borderId="5" xfId="53" applyFont="1" applyBorder="1" applyAlignment="1" applyProtection="1">
      <alignment horizontal="center" vertical="center" wrapText="1"/>
    </xf>
    <xf numFmtId="0" fontId="7" fillId="7" borderId="15" xfId="53" applyFont="1" applyFill="1" applyBorder="1" applyAlignment="1" applyProtection="1">
      <alignment horizontal="left" vertical="center" wrapText="1" indent="1"/>
    </xf>
    <xf numFmtId="0" fontId="7" fillId="9" borderId="21" xfId="53" applyFont="1" applyFill="1" applyBorder="1" applyAlignment="1" applyProtection="1">
      <alignment horizontal="left" vertical="center" wrapText="1" indent="1"/>
    </xf>
    <xf numFmtId="0" fontId="7" fillId="9" borderId="22" xfId="53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Border="1" applyAlignment="1" applyProtection="1">
      <alignment horizontal="center" vertical="top" wrapText="1"/>
    </xf>
    <xf numFmtId="14" fontId="33" fillId="0" borderId="21" xfId="51" applyNumberFormat="1" applyFont="1" applyBorder="1" applyAlignment="1" applyProtection="1">
      <alignment horizontal="center" vertical="top" wrapText="1"/>
    </xf>
    <xf numFmtId="14" fontId="48" fillId="0" borderId="22" xfId="51" applyNumberFormat="1" applyFont="1" applyBorder="1" applyAlignment="1" applyProtection="1">
      <alignment horizontal="center" vertical="top" wrapText="1"/>
    </xf>
    <xf numFmtId="170" fontId="7" fillId="0" borderId="12" xfId="53" applyNumberFormat="1" applyFont="1" applyBorder="1" applyAlignment="1" applyProtection="1">
      <alignment horizontal="center" vertical="center" wrapText="1"/>
    </xf>
    <xf numFmtId="170" fontId="7" fillId="0" borderId="14" xfId="53" applyNumberFormat="1" applyFont="1" applyBorder="1" applyAlignment="1" applyProtection="1">
      <alignment horizontal="center" vertical="center" wrapText="1"/>
    </xf>
    <xf numFmtId="170" fontId="7" fillId="0" borderId="5" xfId="53" applyNumberFormat="1" applyFont="1" applyBorder="1" applyAlignment="1" applyProtection="1">
      <alignment horizontal="center" vertical="center" wrapText="1"/>
    </xf>
    <xf numFmtId="49" fontId="29" fillId="0" borderId="13" xfId="32" applyNumberFormat="1" applyFont="1" applyBorder="1" applyProtection="1">
      <alignment horizontal="center" vertical="center" wrapText="1"/>
    </xf>
    <xf numFmtId="0" fontId="20" fillId="0" borderId="14" xfId="31" applyFont="1" applyBorder="1" applyAlignment="1" applyProtection="1">
      <alignment horizontal="left" vertical="center" wrapText="1" indent="1"/>
    </xf>
    <xf numFmtId="0" fontId="20" fillId="0" borderId="5" xfId="31" applyFont="1" applyBorder="1" applyAlignment="1" applyProtection="1">
      <alignment horizontal="left" vertical="center" wrapText="1" indent="1"/>
    </xf>
    <xf numFmtId="0" fontId="20" fillId="0" borderId="12" xfId="31" applyFont="1" applyBorder="1" applyAlignment="1" applyProtection="1">
      <alignment horizontal="left" vertical="center" wrapText="1" indent="1"/>
    </xf>
    <xf numFmtId="0" fontId="7" fillId="0" borderId="0" xfId="53" applyFont="1" applyAlignment="1" applyProtection="1">
      <alignment horizontal="center" vertical="center" wrapText="1"/>
    </xf>
    <xf numFmtId="49" fontId="7" fillId="0" borderId="0" xfId="51" applyNumberFormat="1" applyFont="1" applyAlignment="1" applyProtection="1">
      <alignment horizontal="center" vertical="center" wrapText="1"/>
    </xf>
    <xf numFmtId="4" fontId="7" fillId="0" borderId="5" xfId="33" applyFill="1" applyBorder="1" applyAlignment="1" applyProtection="1">
      <alignment horizontal="center" vertical="center" wrapText="1"/>
    </xf>
    <xf numFmtId="0" fontId="7" fillId="0" borderId="25" xfId="53" applyFont="1" applyBorder="1" applyAlignment="1" applyProtection="1">
      <alignment horizontal="left" vertical="center" wrapText="1"/>
    </xf>
    <xf numFmtId="0" fontId="7" fillId="15" borderId="0" xfId="43" applyFont="1" applyFill="1" applyAlignment="1" applyProtection="1">
      <alignment horizontal="center" vertical="center" wrapText="1"/>
    </xf>
    <xf numFmtId="0" fontId="7" fillId="0" borderId="5" xfId="43" applyFont="1" applyBorder="1" applyAlignment="1" applyProtection="1">
      <alignment horizontal="center" vertical="center" wrapText="1"/>
    </xf>
    <xf numFmtId="0" fontId="7" fillId="0" borderId="20" xfId="39" applyNumberFormat="1" applyBorder="1" applyAlignment="1" applyProtection="1">
      <alignment horizontal="left" vertical="center" wrapText="1" indent="1"/>
    </xf>
    <xf numFmtId="0" fontId="7" fillId="0" borderId="15" xfId="39" applyNumberFormat="1" applyBorder="1" applyAlignment="1" applyProtection="1">
      <alignment horizontal="left" vertical="center" wrapText="1" indent="1"/>
    </xf>
    <xf numFmtId="0" fontId="7" fillId="0" borderId="18" xfId="39" applyNumberFormat="1" applyBorder="1" applyAlignment="1" applyProtection="1">
      <alignment horizontal="left" vertical="center" wrapText="1" indent="1"/>
    </xf>
    <xf numFmtId="0" fontId="7" fillId="0" borderId="26" xfId="39" applyNumberFormat="1" applyBorder="1" applyAlignment="1" applyProtection="1">
      <alignment horizontal="left" vertical="center" indent="1"/>
    </xf>
    <xf numFmtId="0" fontId="7" fillId="0" borderId="22" xfId="39" applyNumberFormat="1" applyBorder="1" applyAlignment="1" applyProtection="1">
      <alignment horizontal="left" vertical="center" indent="1"/>
    </xf>
    <xf numFmtId="0" fontId="7" fillId="0" borderId="23" xfId="39" applyNumberFormat="1" applyBorder="1" applyAlignment="1" applyProtection="1">
      <alignment horizontal="left" vertical="center" indent="1"/>
    </xf>
    <xf numFmtId="0" fontId="7" fillId="0" borderId="0" xfId="39" applyNumberFormat="1" applyBorder="1" applyAlignment="1" applyProtection="1">
      <alignment horizontal="center" vertical="center"/>
    </xf>
    <xf numFmtId="0" fontId="7" fillId="0" borderId="0" xfId="43" applyFont="1" applyAlignment="1" applyProtection="1">
      <alignment horizontal="right" vertical="center" wrapText="1"/>
    </xf>
    <xf numFmtId="0" fontId="7" fillId="0" borderId="0" xfId="31" applyFont="1" applyBorder="1" applyProtection="1">
      <alignment horizontal="center" vertical="center" wrapText="1"/>
    </xf>
    <xf numFmtId="0" fontId="88" fillId="0" borderId="0" xfId="39" applyNumberFormat="1" applyFont="1" applyBorder="1" applyAlignment="1" applyProtection="1">
      <alignment horizontal="right" vertical="center"/>
    </xf>
    <xf numFmtId="0" fontId="7" fillId="7" borderId="15" xfId="51" applyFont="1" applyFill="1" applyBorder="1" applyAlignment="1" applyProtection="1">
      <alignment horizontal="left" vertical="center" wrapText="1" indent="2"/>
    </xf>
    <xf numFmtId="0" fontId="7" fillId="11" borderId="21" xfId="51" applyFont="1" applyFill="1" applyBorder="1" applyAlignment="1" applyProtection="1">
      <alignment horizontal="left" vertical="center" wrapText="1" indent="2"/>
    </xf>
    <xf numFmtId="0" fontId="7" fillId="11" borderId="22" xfId="5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Border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14" fontId="48" fillId="0" borderId="15" xfId="51" applyNumberFormat="1" applyFont="1" applyBorder="1" applyAlignment="1" applyProtection="1">
      <alignment horizontal="center" vertical="center" wrapText="1"/>
    </xf>
    <xf numFmtId="14" fontId="48" fillId="0" borderId="21" xfId="51" applyNumberFormat="1" applyFont="1" applyBorder="1" applyAlignment="1" applyProtection="1">
      <alignment horizontal="center" vertical="center" wrapText="1"/>
    </xf>
    <xf numFmtId="0" fontId="56" fillId="7" borderId="15" xfId="35" applyFont="1" applyFill="1" applyBorder="1" applyAlignment="1" applyProtection="1">
      <alignment horizontal="left" vertical="center" wrapText="1" indent="1"/>
    </xf>
    <xf numFmtId="0" fontId="56" fillId="9" borderId="22" xfId="35" applyFont="1" applyFill="1" applyBorder="1" applyAlignment="1" applyProtection="1">
      <alignment horizontal="left" vertical="center" wrapText="1" indent="1"/>
    </xf>
    <xf numFmtId="49" fontId="29" fillId="0" borderId="12" xfId="32" applyNumberFormat="1" applyFont="1" applyBorder="1" applyProtection="1">
      <alignment horizontal="center" vertical="center" wrapText="1"/>
    </xf>
    <xf numFmtId="49" fontId="29" fillId="0" borderId="14" xfId="32" applyNumberFormat="1" applyFont="1" applyBorder="1" applyProtection="1">
      <alignment horizontal="center" vertical="center" wrapText="1"/>
    </xf>
    <xf numFmtId="0" fontId="7" fillId="0" borderId="29" xfId="53" applyFont="1" applyBorder="1" applyAlignment="1" applyProtection="1">
      <alignment horizontal="center" vertical="center" wrapText="1"/>
    </xf>
    <xf numFmtId="0" fontId="7" fillId="0" borderId="30" xfId="53" applyFont="1" applyBorder="1" applyAlignment="1" applyProtection="1">
      <alignment horizontal="center" vertical="center" wrapText="1"/>
    </xf>
    <xf numFmtId="0" fontId="7" fillId="0" borderId="0" xfId="53" applyFont="1" applyAlignment="1">
      <alignment horizontal="left" vertical="top" wrapText="1"/>
    </xf>
    <xf numFmtId="0" fontId="7" fillId="0" borderId="19" xfId="31" applyFont="1" applyBorder="1" applyAlignment="1">
      <alignment horizontal="left" vertical="center" wrapText="1"/>
    </xf>
    <xf numFmtId="0" fontId="85" fillId="0" borderId="25" xfId="31" applyFont="1" applyBorder="1" applyAlignment="1">
      <alignment horizontal="left" vertical="center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7" fillId="0" borderId="22" xfId="53" applyFont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49" fontId="58" fillId="0" borderId="0" xfId="53" applyNumberFormat="1" applyFont="1" applyAlignment="1">
      <alignment horizontal="center" vertical="center" wrapText="1"/>
    </xf>
    <xf numFmtId="49" fontId="54" fillId="0" borderId="0" xfId="53" applyNumberFormat="1" applyFont="1" applyAlignment="1">
      <alignment horizontal="center" vertical="center" wrapText="1"/>
    </xf>
    <xf numFmtId="0" fontId="20" fillId="0" borderId="14" xfId="55" applyFont="1" applyBorder="1" applyAlignment="1">
      <alignment horizontal="left" vertical="center" wrapText="1" indent="1"/>
    </xf>
    <xf numFmtId="0" fontId="20" fillId="0" borderId="5" xfId="55" applyFont="1" applyBorder="1" applyAlignment="1">
      <alignment horizontal="left" vertical="center" wrapText="1" indent="1"/>
    </xf>
    <xf numFmtId="0" fontId="20" fillId="0" borderId="12" xfId="55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center" vertical="center" wrapText="1"/>
    </xf>
    <xf numFmtId="0" fontId="7" fillId="0" borderId="5" xfId="32" applyFont="1" applyBorder="1">
      <alignment horizontal="center" vertical="center" wrapText="1"/>
    </xf>
    <xf numFmtId="49" fontId="7" fillId="0" borderId="57" xfId="53" applyNumberFormat="1" applyFont="1" applyBorder="1" applyAlignment="1">
      <alignment horizontal="center" vertical="center" wrapText="1"/>
    </xf>
    <xf numFmtId="49" fontId="7" fillId="0" borderId="59" xfId="53" applyNumberFormat="1" applyFont="1" applyBorder="1" applyAlignment="1">
      <alignment horizontal="center" vertical="center" wrapText="1"/>
    </xf>
    <xf numFmtId="0" fontId="7" fillId="0" borderId="15" xfId="53" applyFont="1" applyBorder="1" applyAlignment="1">
      <alignment horizontal="center" vertical="center" wrapText="1"/>
    </xf>
    <xf numFmtId="49" fontId="97" fillId="0" borderId="57" xfId="53" applyNumberFormat="1" applyFont="1" applyBorder="1" applyAlignment="1">
      <alignment horizontal="center" vertical="center" wrapText="1"/>
    </xf>
    <xf numFmtId="49" fontId="97" fillId="0" borderId="59" xfId="53" applyNumberFormat="1" applyFont="1" applyBorder="1" applyAlignment="1">
      <alignment horizontal="center" vertical="center" wrapText="1"/>
    </xf>
    <xf numFmtId="0" fontId="85" fillId="0" borderId="15" xfId="53" applyFont="1" applyBorder="1" applyAlignment="1">
      <alignment horizontal="center" vertical="center" wrapText="1"/>
    </xf>
    <xf numFmtId="0" fontId="85" fillId="0" borderId="22" xfId="53" applyFont="1" applyBorder="1" applyAlignment="1">
      <alignment horizontal="center" vertical="center" wrapText="1"/>
    </xf>
    <xf numFmtId="0" fontId="54" fillId="0" borderId="0" xfId="115" applyNumberFormat="1" applyFont="1" applyFill="1" applyAlignment="1">
      <alignment horizontal="center" vertical="top"/>
    </xf>
    <xf numFmtId="0" fontId="7" fillId="0" borderId="5" xfId="53" applyFont="1" applyBorder="1" applyAlignment="1">
      <alignment horizontal="left" vertical="center" wrapText="1"/>
    </xf>
    <xf numFmtId="0" fontId="58" fillId="0" borderId="0" xfId="53" applyFont="1" applyAlignment="1">
      <alignment horizontal="center" vertical="center" wrapText="1"/>
    </xf>
    <xf numFmtId="0" fontId="85" fillId="0" borderId="5" xfId="53" applyFont="1" applyBorder="1" applyAlignment="1">
      <alignment horizontal="left" vertical="center" wrapText="1"/>
    </xf>
    <xf numFmtId="0" fontId="10" fillId="0" borderId="0" xfId="53" applyFont="1" applyAlignment="1">
      <alignment horizontal="left" vertical="top" wrapText="1"/>
    </xf>
    <xf numFmtId="49" fontId="7" fillId="0" borderId="5" xfId="53" applyNumberFormat="1" applyFont="1" applyBorder="1" applyAlignment="1">
      <alignment horizontal="center" vertical="center" wrapText="1"/>
    </xf>
    <xf numFmtId="0" fontId="0" fillId="0" borderId="12" xfId="115" applyNumberFormat="1" applyFont="1" applyFill="1" applyBorder="1" applyAlignment="1">
      <alignment horizontal="left" vertical="center" wrapText="1"/>
    </xf>
    <xf numFmtId="0" fontId="0" fillId="0" borderId="13" xfId="115" applyNumberFormat="1" applyFont="1" applyFill="1" applyBorder="1" applyAlignment="1">
      <alignment horizontal="left" vertical="center" wrapText="1"/>
    </xf>
    <xf numFmtId="0" fontId="7" fillId="0" borderId="14" xfId="53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left" vertical="center" wrapText="1" indent="1"/>
    </xf>
    <xf numFmtId="0" fontId="7" fillId="0" borderId="12" xfId="53" applyFont="1" applyBorder="1" applyAlignment="1">
      <alignment horizontal="left" vertical="center" wrapText="1" indent="1"/>
    </xf>
    <xf numFmtId="0" fontId="7" fillId="0" borderId="20" xfId="32" applyFont="1" applyBorder="1">
      <alignment horizontal="center" vertical="center" wrapText="1"/>
    </xf>
    <xf numFmtId="0" fontId="7" fillId="0" borderId="16" xfId="32" applyFont="1" applyBorder="1">
      <alignment horizontal="center" vertical="center" wrapText="1"/>
    </xf>
    <xf numFmtId="0" fontId="7" fillId="0" borderId="26" xfId="32" applyFont="1" applyBorder="1">
      <alignment horizontal="center" vertical="center" wrapText="1"/>
    </xf>
    <xf numFmtId="0" fontId="7" fillId="0" borderId="0" xfId="32" applyFont="1" applyBorder="1" applyAlignment="1">
      <alignment horizontal="left" vertical="top" wrapText="1"/>
    </xf>
    <xf numFmtId="0" fontId="7" fillId="0" borderId="12" xfId="32" applyFont="1" applyBorder="1" applyAlignment="1">
      <alignment horizontal="left" vertical="top" wrapText="1"/>
    </xf>
    <xf numFmtId="0" fontId="7" fillId="0" borderId="14" xfId="32" applyFont="1" applyBorder="1" applyAlignment="1">
      <alignment horizontal="left" vertical="top" wrapText="1"/>
    </xf>
    <xf numFmtId="0" fontId="58" fillId="0" borderId="25" xfId="53" applyFont="1" applyBorder="1" applyAlignment="1">
      <alignment horizontal="left" vertical="center" wrapText="1"/>
    </xf>
    <xf numFmtId="0" fontId="7" fillId="0" borderId="0" xfId="53" applyFont="1" applyAlignment="1">
      <alignment horizontal="left" vertical="center" wrapText="1" indent="1"/>
    </xf>
    <xf numFmtId="0" fontId="56" fillId="0" borderId="0" xfId="110" applyFont="1" applyAlignment="1">
      <alignment horizontal="left" vertical="top" wrapText="1" indent="1"/>
    </xf>
    <xf numFmtId="0" fontId="7" fillId="0" borderId="12" xfId="53" applyFont="1" applyBorder="1" applyAlignment="1">
      <alignment horizontal="left" vertical="center" wrapText="1"/>
    </xf>
    <xf numFmtId="0" fontId="7" fillId="0" borderId="13" xfId="53" applyFont="1" applyBorder="1" applyAlignment="1">
      <alignment horizontal="left" vertical="center" wrapText="1"/>
    </xf>
    <xf numFmtId="0" fontId="7" fillId="0" borderId="14" xfId="53" applyFont="1" applyBorder="1" applyAlignment="1">
      <alignment horizontal="left" vertical="center" wrapText="1"/>
    </xf>
    <xf numFmtId="0" fontId="20" fillId="0" borderId="13" xfId="55" applyFont="1" applyBorder="1" applyAlignment="1">
      <alignment horizontal="left" vertical="center" wrapText="1" indent="1"/>
    </xf>
    <xf numFmtId="0" fontId="7" fillId="0" borderId="5" xfId="53" applyFont="1" applyBorder="1" applyAlignment="1">
      <alignment horizontal="center" vertical="center"/>
    </xf>
    <xf numFmtId="0" fontId="7" fillId="0" borderId="15" xfId="53" applyFont="1" applyBorder="1" applyAlignment="1">
      <alignment horizontal="left" vertical="top" wrapText="1"/>
    </xf>
    <xf numFmtId="0" fontId="7" fillId="0" borderId="21" xfId="53" applyFont="1" applyBorder="1" applyAlignment="1">
      <alignment horizontal="left" vertical="top" wrapText="1"/>
    </xf>
    <xf numFmtId="0" fontId="7" fillId="0" borderId="22" xfId="53" applyFont="1" applyBorder="1" applyAlignment="1">
      <alignment horizontal="left" vertical="top" wrapText="1"/>
    </xf>
    <xf numFmtId="49" fontId="7" fillId="0" borderId="0" xfId="38" applyBorder="1" applyAlignment="1">
      <alignment horizontal="left" vertical="top" wrapText="1"/>
    </xf>
    <xf numFmtId="0" fontId="20" fillId="0" borderId="13" xfId="31" applyFont="1" applyBorder="1" applyAlignment="1">
      <alignment horizontal="left" vertical="center" wrapText="1" indent="1"/>
    </xf>
    <xf numFmtId="0" fontId="7" fillId="0" borderId="5" xfId="44" applyNumberFormat="1" applyBorder="1" applyAlignment="1">
      <alignment horizontal="center" vertical="center" wrapText="1"/>
    </xf>
    <xf numFmtId="0" fontId="20" fillId="0" borderId="37" xfId="31" applyFont="1" applyBorder="1" applyAlignment="1">
      <alignment horizontal="left" vertical="center" wrapText="1" indent="1"/>
    </xf>
    <xf numFmtId="0" fontId="85" fillId="0" borderId="42" xfId="31" applyFont="1" applyBorder="1" applyAlignment="1">
      <alignment horizontal="left" vertical="center" wrapText="1" indent="1"/>
    </xf>
    <xf numFmtId="0" fontId="7" fillId="0" borderId="37" xfId="31" applyFont="1" applyBorder="1" applyAlignment="1">
      <alignment horizontal="left" vertical="center" wrapText="1" indent="1"/>
    </xf>
    <xf numFmtId="0" fontId="7" fillId="0" borderId="42" xfId="31" applyFont="1" applyBorder="1" applyAlignment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>
      <alignment horizontal="left" vertical="center" wrapText="1"/>
    </xf>
    <xf numFmtId="0" fontId="42" fillId="0" borderId="0" xfId="50" applyFont="1" applyAlignment="1">
      <alignment horizontal="left" vertical="top" wrapText="1"/>
    </xf>
    <xf numFmtId="0" fontId="10" fillId="0" borderId="0" xfId="50" applyFont="1" applyAlignment="1">
      <alignment horizontal="justify" vertical="top" wrapText="1"/>
    </xf>
    <xf numFmtId="0" fontId="42" fillId="0" borderId="0" xfId="50" applyFont="1" applyAlignment="1">
      <alignment horizontal="justify" vertical="top" wrapText="1"/>
    </xf>
    <xf numFmtId="0" fontId="9" fillId="8" borderId="15" xfId="0" applyNumberFormat="1" applyFont="1" applyFill="1" applyBorder="1" applyAlignment="1">
      <alignment horizontal="center" vertical="center" wrapText="1"/>
    </xf>
    <xf numFmtId="0" fontId="21" fillId="8" borderId="25" xfId="53" applyFont="1" applyFill="1" applyBorder="1" applyAlignment="1">
      <alignment horizontal="center" vertical="center" wrapText="1"/>
    </xf>
    <xf numFmtId="0" fontId="21" fillId="8" borderId="0" xfId="53" applyFont="1" applyFill="1" applyAlignment="1">
      <alignment horizontal="center" vertical="center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49" fontId="7" fillId="0" borderId="5" xfId="32" applyNumberFormat="1" applyFont="1" applyBorder="1">
      <alignment horizontal="center" vertical="center" wrapText="1"/>
    </xf>
    <xf numFmtId="0" fontId="7" fillId="11" borderId="5" xfId="51" applyFont="1" applyFill="1" applyBorder="1" applyAlignment="1">
      <alignment horizontal="center" vertical="center" wrapText="1"/>
    </xf>
    <xf numFmtId="49" fontId="7" fillId="11" borderId="12" xfId="51" applyNumberFormat="1" applyFont="1" applyFill="1" applyBorder="1" applyAlignment="1">
      <alignment horizontal="center" vertical="center" wrapText="1"/>
    </xf>
    <xf numFmtId="49" fontId="7" fillId="11" borderId="5" xfId="51" applyNumberFormat="1" applyFont="1" applyFill="1" applyBorder="1" applyAlignment="1">
      <alignment horizontal="center" vertical="center" wrapText="1"/>
    </xf>
    <xf numFmtId="14" fontId="48" fillId="0" borderId="5" xfId="51" applyNumberFormat="1" applyFont="1" applyBorder="1" applyAlignment="1">
      <alignment horizontal="center" vertical="center" wrapText="1"/>
    </xf>
    <xf numFmtId="0" fontId="7" fillId="0" borderId="14" xfId="53" applyFont="1" applyBorder="1" applyAlignment="1">
      <alignment horizontal="center" vertical="center" wrapText="1"/>
    </xf>
    <xf numFmtId="0" fontId="56" fillId="9" borderId="5" xfId="35" applyFont="1" applyFill="1" applyBorder="1" applyAlignment="1" applyProtection="1">
      <alignment horizontal="left" vertical="center" wrapText="1" indent="1"/>
      <protection locked="0"/>
    </xf>
    <xf numFmtId="0" fontId="56" fillId="9" borderId="5" xfId="35" applyFont="1" applyFill="1" applyBorder="1" applyAlignment="1" applyProtection="1">
      <alignment horizontal="left" vertical="top" indent="1"/>
      <protection locked="0"/>
    </xf>
    <xf numFmtId="0" fontId="56" fillId="0" borderId="5" xfId="35" applyFont="1" applyBorder="1" applyAlignment="1">
      <alignment horizontal="left" vertical="center" wrapText="1" indent="1"/>
    </xf>
    <xf numFmtId="0" fontId="56" fillId="0" borderId="5" xfId="35" applyFont="1" applyBorder="1" applyAlignment="1">
      <alignment horizontal="left" vertical="top" indent="1"/>
    </xf>
    <xf numFmtId="0" fontId="29" fillId="0" borderId="16" xfId="53" applyFont="1" applyBorder="1" applyAlignment="1">
      <alignment horizontal="center" vertical="top" wrapText="1"/>
    </xf>
    <xf numFmtId="0" fontId="7" fillId="9" borderId="5" xfId="53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Alignment="1">
      <alignment horizontal="center" vertical="top" wrapText="1"/>
    </xf>
    <xf numFmtId="0" fontId="85" fillId="0" borderId="19" xfId="53" applyFont="1" applyBorder="1" applyAlignment="1">
      <alignment horizontal="left" vertical="center" wrapText="1"/>
    </xf>
    <xf numFmtId="0" fontId="34" fillId="9" borderId="5" xfId="53" applyFont="1" applyFill="1" applyBorder="1" applyAlignment="1" applyProtection="1">
      <alignment horizontal="left" vertical="center" wrapText="1"/>
      <protection locked="0"/>
    </xf>
    <xf numFmtId="49" fontId="34" fillId="9" borderId="12" xfId="53" applyNumberFormat="1" applyFont="1" applyFill="1" applyBorder="1" applyAlignment="1" applyProtection="1">
      <alignment horizontal="left" vertical="center" wrapText="1"/>
      <protection locked="0"/>
    </xf>
    <xf numFmtId="49" fontId="34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85" fillId="0" borderId="0" xfId="53" applyFont="1" applyAlignment="1">
      <alignment horizontal="center" vertical="center" wrapText="1"/>
    </xf>
    <xf numFmtId="49" fontId="7" fillId="0" borderId="16" xfId="53" applyNumberFormat="1" applyFont="1" applyBorder="1" applyAlignment="1">
      <alignment horizontal="center" vertical="center" wrapText="1"/>
    </xf>
    <xf numFmtId="49" fontId="7" fillId="9" borderId="12" xfId="53" applyNumberFormat="1" applyFont="1" applyFill="1" applyBorder="1" applyAlignment="1" applyProtection="1">
      <alignment horizontal="center" vertical="center" wrapText="1"/>
      <protection locked="0"/>
    </xf>
    <xf numFmtId="49" fontId="7" fillId="9" borderId="5" xfId="53" applyNumberFormat="1" applyFont="1" applyFill="1" applyBorder="1" applyAlignment="1" applyProtection="1">
      <alignment horizontal="center" vertical="center" wrapText="1"/>
      <protection locked="0"/>
    </xf>
    <xf numFmtId="49" fontId="7" fillId="0" borderId="14" xfId="53" applyNumberFormat="1" applyFont="1" applyBorder="1" applyAlignment="1">
      <alignment horizontal="center" vertical="center" wrapText="1"/>
    </xf>
    <xf numFmtId="49" fontId="85" fillId="0" borderId="24" xfId="53" applyNumberFormat="1" applyFont="1" applyBorder="1" applyAlignment="1">
      <alignment horizontal="center" vertical="center" wrapText="1"/>
    </xf>
    <xf numFmtId="49" fontId="85" fillId="0" borderId="0" xfId="53" applyNumberFormat="1" applyFont="1" applyAlignment="1">
      <alignment horizontal="center" vertical="center" wrapText="1"/>
    </xf>
    <xf numFmtId="0" fontId="85" fillId="0" borderId="16" xfId="53" applyFont="1" applyBorder="1" applyAlignment="1">
      <alignment horizontal="left" vertical="center" wrapText="1"/>
    </xf>
    <xf numFmtId="0" fontId="98" fillId="0" borderId="0" xfId="53" applyFont="1" applyAlignment="1">
      <alignment horizontal="left" vertical="center" wrapText="1"/>
    </xf>
    <xf numFmtId="49" fontId="98" fillId="0" borderId="0" xfId="53" applyNumberFormat="1" applyFont="1" applyAlignment="1">
      <alignment horizontal="left" vertical="center" wrapText="1"/>
    </xf>
    <xf numFmtId="0" fontId="0" fillId="0" borderId="15" xfId="53" applyFont="1" applyBorder="1" applyAlignment="1">
      <alignment horizontal="center" vertical="center" wrapText="1"/>
    </xf>
    <xf numFmtId="0" fontId="34" fillId="0" borderId="5" xfId="53" applyFont="1" applyBorder="1" applyAlignment="1">
      <alignment horizontal="center" vertical="center" wrapText="1"/>
    </xf>
    <xf numFmtId="0" fontId="98" fillId="0" borderId="0" xfId="53" applyFont="1" applyAlignment="1">
      <alignment horizontal="center" vertical="center" wrapText="1"/>
    </xf>
    <xf numFmtId="0" fontId="0" fillId="0" borderId="14" xfId="115" applyNumberFormat="1" applyFont="1" applyFill="1" applyBorder="1" applyAlignment="1">
      <alignment horizontal="left" vertical="center" wrapText="1"/>
    </xf>
    <xf numFmtId="0" fontId="7" fillId="0" borderId="22" xfId="53" applyFont="1" applyBorder="1" applyAlignment="1">
      <alignment horizontal="left" vertical="center" wrapText="1"/>
    </xf>
  </cellXfs>
  <cellStyles count="137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 xr:uid="{00000000-0005-0000-0000-000021000000}"/>
    <cellStyle name="Currency [0]" xfId="16" xr:uid="{00000000-0005-0000-0000-000022000000}"/>
    <cellStyle name="currency1" xfId="96" xr:uid="{00000000-0005-0000-0000-000023000000}"/>
    <cellStyle name="Currency2" xfId="17" xr:uid="{00000000-0005-0000-0000-000024000000}"/>
    <cellStyle name="currency3" xfId="97" xr:uid="{00000000-0005-0000-0000-000025000000}"/>
    <cellStyle name="currency4" xfId="98" xr:uid="{00000000-0005-0000-0000-000026000000}"/>
    <cellStyle name="Followed Hyperlink" xfId="18" xr:uid="{00000000-0005-0000-0000-000027000000}"/>
    <cellStyle name="Header 3" xfId="19" xr:uid="{00000000-0005-0000-0000-000028000000}"/>
    <cellStyle name="Hyperlink" xfId="20" xr:uid="{00000000-0005-0000-0000-000029000000}"/>
    <cellStyle name="normal" xfId="21" xr:uid="{00000000-0005-0000-0000-00002A000000}"/>
    <cellStyle name="Normal1" xfId="22" xr:uid="{00000000-0005-0000-0000-00002B000000}"/>
    <cellStyle name="Normal2" xfId="23" xr:uid="{00000000-0005-0000-0000-00002C000000}"/>
    <cellStyle name="Percent1" xfId="24" xr:uid="{00000000-0005-0000-0000-00002D000000}"/>
    <cellStyle name="Title 4" xfId="25" xr:uid="{00000000-0005-0000-0000-00002E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9000000}"/>
    <cellStyle name="Гиперссылка 2 2" xfId="29" xr:uid="{00000000-0005-0000-0000-00003A000000}"/>
    <cellStyle name="Гиперссылка 3" xfId="107" xr:uid="{00000000-0005-0000-0000-00003B000000}"/>
    <cellStyle name="Гиперссылка 4" xfId="30" xr:uid="{00000000-0005-0000-0000-00003C000000}"/>
    <cellStyle name="Гиперссылка 4 2" xfId="109" xr:uid="{00000000-0005-0000-0000-00003D000000}"/>
    <cellStyle name="Гиперссылка 5" xfId="120" xr:uid="{00000000-0005-0000-0000-00003E000000}"/>
    <cellStyle name="Границы" xfId="121" xr:uid="{00000000-0005-0000-0000-00003F000000}"/>
    <cellStyle name="Денежный" xfId="104" builtinId="4" hidden="1"/>
    <cellStyle name="Денежный [0]" xfId="105" builtinId="7" hidden="1"/>
    <cellStyle name="Заголовок" xfId="31" xr:uid="{00000000-0005-0000-0000-000042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7000000}"/>
    <cellStyle name="Значение" xfId="33" xr:uid="{00000000-0005-0000-0000-000048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E000000}"/>
    <cellStyle name="Обычный 12" xfId="110" xr:uid="{00000000-0005-0000-0000-00004F000000}"/>
    <cellStyle name="Обычный 12 2" xfId="34" xr:uid="{00000000-0005-0000-0000-000050000000}"/>
    <cellStyle name="Обычный 12 3" xfId="122" xr:uid="{00000000-0005-0000-0000-000051000000}"/>
    <cellStyle name="Обычный 12 4" xfId="119" xr:uid="{00000000-0005-0000-0000-000052000000}"/>
    <cellStyle name="Обычный 14" xfId="123" xr:uid="{00000000-0005-0000-0000-000053000000}"/>
    <cellStyle name="Обычный 14 2" xfId="124" xr:uid="{00000000-0005-0000-0000-000054000000}"/>
    <cellStyle name="Обычный 14 2 2" xfId="125" xr:uid="{00000000-0005-0000-0000-000055000000}"/>
    <cellStyle name="Обычный 14 3" xfId="126" xr:uid="{00000000-0005-0000-0000-000056000000}"/>
    <cellStyle name="Обычный 14 3 2" xfId="127" xr:uid="{00000000-0005-0000-0000-000057000000}"/>
    <cellStyle name="Обычный 14 4" xfId="128" xr:uid="{00000000-0005-0000-0000-000058000000}"/>
    <cellStyle name="Обычный 14 4 2" xfId="129" xr:uid="{00000000-0005-0000-0000-000059000000}"/>
    <cellStyle name="Обычный 14 5" xfId="130" xr:uid="{00000000-0005-0000-0000-00005A000000}"/>
    <cellStyle name="Обычный 14 6" xfId="131" xr:uid="{00000000-0005-0000-0000-00005B000000}"/>
    <cellStyle name="Обычный 14 7" xfId="132" xr:uid="{00000000-0005-0000-0000-00005C000000}"/>
    <cellStyle name="Обычный 14 8" xfId="133" xr:uid="{00000000-0005-0000-0000-00005D000000}"/>
    <cellStyle name="Обычный 14 9" xfId="134" xr:uid="{00000000-0005-0000-0000-00005E000000}"/>
    <cellStyle name="Обычный 15" xfId="35" xr:uid="{00000000-0005-0000-0000-00005F000000}"/>
    <cellStyle name="Обычный 2" xfId="36" xr:uid="{00000000-0005-0000-0000-000060000000}"/>
    <cellStyle name="Обычный 2 10 2" xfId="111" xr:uid="{00000000-0005-0000-0000-000061000000}"/>
    <cellStyle name="Обычный 2 2" xfId="37" xr:uid="{00000000-0005-0000-0000-000062000000}"/>
    <cellStyle name="Обычный 2 3" xfId="135" xr:uid="{00000000-0005-0000-0000-000063000000}"/>
    <cellStyle name="Обычный 2 4" xfId="101" xr:uid="{00000000-0005-0000-0000-000064000000}"/>
    <cellStyle name="Обычный 3" xfId="38" xr:uid="{00000000-0005-0000-0000-000065000000}"/>
    <cellStyle name="Обычный 3 2" xfId="39" xr:uid="{00000000-0005-0000-0000-000066000000}"/>
    <cellStyle name="Обычный 3 2 2" xfId="116" xr:uid="{00000000-0005-0000-0000-000067000000}"/>
    <cellStyle name="Обычный 3 3" xfId="40" xr:uid="{00000000-0005-0000-0000-000068000000}"/>
    <cellStyle name="Обычный 3 4" xfId="136" xr:uid="{00000000-0005-0000-0000-000069000000}"/>
    <cellStyle name="Обычный 4" xfId="100" xr:uid="{00000000-0005-0000-0000-00006A000000}"/>
    <cellStyle name="Обычный 5" xfId="41" xr:uid="{00000000-0005-0000-0000-00006B000000}"/>
    <cellStyle name="Обычный 5 2" xfId="112" xr:uid="{00000000-0005-0000-0000-00006C000000}"/>
    <cellStyle name="Обычный 6" xfId="113" xr:uid="{00000000-0005-0000-0000-00006D000000}"/>
    <cellStyle name="Обычный 7" xfId="115" xr:uid="{00000000-0005-0000-0000-00006E000000}"/>
    <cellStyle name="Обычный 8" xfId="117" xr:uid="{00000000-0005-0000-0000-00006F000000}"/>
    <cellStyle name="Обычный 9" xfId="118" xr:uid="{00000000-0005-0000-0000-000070000000}"/>
    <cellStyle name="Обычный_Forma_5_Книга2" xfId="114" xr:uid="{00000000-0005-0000-0000-000071000000}"/>
    <cellStyle name="Обычный_INVEST.WARM.PLAN.4.78(v0.1)" xfId="42" xr:uid="{00000000-0005-0000-0000-000072000000}"/>
    <cellStyle name="Обычный_JKH.OPEN.INFO.HVS(v3.5)_цены161210" xfId="43" xr:uid="{00000000-0005-0000-0000-000073000000}"/>
    <cellStyle name="Обычный_JKH.OPEN.INFO.PRICE.VO_v4.0(10.02.11)" xfId="44" xr:uid="{00000000-0005-0000-0000-000074000000}"/>
    <cellStyle name="Обычный_KRU.TARIFF.FACT-0.3" xfId="45" xr:uid="{00000000-0005-0000-0000-000075000000}"/>
    <cellStyle name="Обычный_KRU.TARIFF.TE.FACT(v0.5)_import_02.02 2" xfId="46" xr:uid="{00000000-0005-0000-0000-000076000000}"/>
    <cellStyle name="Обычный_MINENERGO.340.PRIL79(v0.1)" xfId="47" xr:uid="{00000000-0005-0000-0000-000077000000}"/>
    <cellStyle name="Обычный_PREDEL.JKH.2010(v1.3)" xfId="48" xr:uid="{00000000-0005-0000-0000-000078000000}"/>
    <cellStyle name="Обычный_razrabotka_sablonov_po_WKU" xfId="49" xr:uid="{00000000-0005-0000-0000-000079000000}"/>
    <cellStyle name="Обычный_SIMPLE_1_massive2" xfId="50" xr:uid="{00000000-0005-0000-0000-00007A000000}"/>
    <cellStyle name="Обычный_ЖКУ_проект3" xfId="51" xr:uid="{00000000-0005-0000-0000-00007B000000}"/>
    <cellStyle name="Обычный_Макет_налог на прибыль v 0.6" xfId="52" xr:uid="{00000000-0005-0000-0000-00007C000000}"/>
    <cellStyle name="Обычный_Мониторинг инвестиций" xfId="53" xr:uid="{00000000-0005-0000-0000-00007D000000}"/>
    <cellStyle name="Обычный_Новая проверка голубых" xfId="54" xr:uid="{00000000-0005-0000-0000-00007E000000}"/>
    <cellStyle name="Обычный_Шаблон по источникам для Модуля Реестр (2)" xfId="55" xr:uid="{00000000-0005-0000-0000-00007F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5.png"/><Relationship Id="rId1" Type="http://schemas.openxmlformats.org/officeDocument/2006/relationships/image" Target="../media/image2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5.png"/><Relationship Id="rId2" Type="http://schemas.openxmlformats.org/officeDocument/2006/relationships/image" Target="../media/image24.png"/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2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2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2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2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2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2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2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2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2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2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2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2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2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2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2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2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2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2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2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2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2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0</xdr:rowOff>
    </xdr:from>
    <xdr:to>
      <xdr:col>3</xdr:col>
      <xdr:colOff>9525</xdr:colOff>
      <xdr:row>4</xdr:row>
      <xdr:rowOff>247650</xdr:rowOff>
    </xdr:to>
    <xdr:pic macro="[0]!modInfo.FREEZE_PANES_STATIC">
      <xdr:nvPicPr>
        <xdr:cNvPr id="4" name="FREEZE_PANES_F10" descr="update_org.png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20782</xdr:colOff>
      <xdr:row>4</xdr:row>
      <xdr:rowOff>11257</xdr:rowOff>
    </xdr:from>
    <xdr:to>
      <xdr:col>2</xdr:col>
      <xdr:colOff>245918</xdr:colOff>
      <xdr:row>4</xdr:row>
      <xdr:rowOff>236393</xdr:rowOff>
    </xdr:to>
    <xdr:pic macro="[0]!modInfo.FREEZE_PANES_STATIC">
      <xdr:nvPicPr>
        <xdr:cNvPr id="5" name="UNFREEZE_PANES_F10" descr="update_org.png" hidden="1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82" y="49357"/>
          <a:ext cx="225136" cy="2251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7620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4676775</xdr:colOff>
      <xdr:row>6</xdr:row>
      <xdr:rowOff>19050</xdr:rowOff>
    </xdr:from>
    <xdr:to>
      <xdr:col>4</xdr:col>
      <xdr:colOff>4895850</xdr:colOff>
      <xdr:row>6</xdr:row>
      <xdr:rowOff>238125</xdr:rowOff>
    </xdr:to>
    <xdr:pic macro="[0]!modInfo.MainSheetHelp">
      <xdr:nvPicPr>
        <xdr:cNvPr id="7" name="ExcludeHelp_1" descr="Справка по листу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15240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1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1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21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21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21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3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36</xdr:row>
      <xdr:rowOff>0</xdr:rowOff>
    </xdr:from>
    <xdr:to>
      <xdr:col>6</xdr:col>
      <xdr:colOff>228600</xdr:colOff>
      <xdr:row>36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400-000021140700}"/>
            </a:ext>
          </a:extLst>
        </xdr:cNvPr>
        <xdr:cNvGrpSpPr>
          <a:grpSpLocks/>
        </xdr:cNvGrpSpPr>
      </xdr:nvGrpSpPr>
      <xdr:grpSpPr bwMode="auto">
        <a:xfrm>
          <a:off x="7715250" y="4371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4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53</xdr:row>
      <xdr:rowOff>47625</xdr:rowOff>
    </xdr:from>
    <xdr:to>
      <xdr:col>6</xdr:col>
      <xdr:colOff>1</xdr:colOff>
      <xdr:row>53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4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4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4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4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4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4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4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38100</xdr:colOff>
      <xdr:row>31</xdr:row>
      <xdr:rowOff>0</xdr:rowOff>
    </xdr:from>
    <xdr:ext cx="190500" cy="190500"/>
    <xdr:grpSp>
      <xdr:nvGrpSpPr>
        <xdr:cNvPr id="15" name="shCalendar" hidden="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7715250" y="37242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6" name="shCalendar_bck" hidden="1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7" name="shCalendar_1" descr="CalendarSmall.bmp" hidden="1">
            <a:extLst>
              <a:ext uri="{FF2B5EF4-FFF2-40B4-BE49-F238E27FC236}">
                <a16:creationId xmlns:a16="http://schemas.microsoft.com/office/drawing/2014/main" id="{00000000-0008-0000-0400-00001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6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6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теплоснабжения для каждой системы теплоснабжения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3</xdr:col>
      <xdr:colOff>0</xdr:colOff>
      <xdr:row>20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12</xdr:row>
      <xdr:rowOff>0</xdr:rowOff>
    </xdr:from>
    <xdr:to>
      <xdr:col>10</xdr:col>
      <xdr:colOff>228600</xdr:colOff>
      <xdr:row>12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6972300" y="16383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51242-D89E-4BF7-86EE-19FAF821343B}">
  <sheetPr codeName="List10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701" t="s">
        <v>244</v>
      </c>
      <c r="E5" s="701"/>
      <c r="F5" s="701"/>
      <c r="G5" s="701"/>
    </row>
    <row r="6" spans="1:21" s="271" customFormat="1" ht="0.95" customHeight="1">
      <c r="A6" s="272"/>
      <c r="C6" s="500"/>
      <c r="D6" s="702"/>
      <c r="E6" s="702"/>
      <c r="F6" s="702"/>
      <c r="G6" s="702"/>
      <c r="H6" s="216"/>
    </row>
    <row r="7" spans="1:21" s="79" customFormat="1">
      <c r="D7" s="249"/>
      <c r="E7" s="220"/>
      <c r="F7" s="220"/>
      <c r="G7" s="220"/>
      <c r="U7" s="180"/>
    </row>
    <row r="8" spans="1:21" customFormat="1" hidden="1">
      <c r="C8" s="106">
        <v>22</v>
      </c>
      <c r="D8" s="703" t="s">
        <v>236</v>
      </c>
      <c r="E8" s="704"/>
      <c r="F8" s="704"/>
      <c r="G8" s="705"/>
      <c r="U8" s="184"/>
    </row>
    <row r="9" spans="1:21" ht="11.25" hidden="1" customHeight="1">
      <c r="D9" s="706" t="s">
        <v>225</v>
      </c>
      <c r="E9" s="706"/>
      <c r="F9" s="706"/>
      <c r="G9" s="707" t="s">
        <v>226</v>
      </c>
    </row>
    <row r="10" spans="1:21" ht="11.25" hidden="1" customHeight="1">
      <c r="A10" s="13" t="s">
        <v>459</v>
      </c>
      <c r="D10" s="231" t="s">
        <v>25</v>
      </c>
      <c r="E10" s="149"/>
      <c r="F10" s="232" t="s">
        <v>215</v>
      </c>
      <c r="G10" s="708"/>
    </row>
    <row r="11" spans="1:21" ht="12" hidden="1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 hidden="1">
      <c r="D12" s="230">
        <v>1</v>
      </c>
      <c r="E12" s="236" t="s">
        <v>245</v>
      </c>
      <c r="F12" s="251" t="str">
        <f>IF(form_up_date="","",form_up_date)</f>
        <v>24.04.2023</v>
      </c>
      <c r="G12" s="253" t="s">
        <v>246</v>
      </c>
    </row>
    <row r="13" spans="1:21" ht="45" hidden="1">
      <c r="D13" s="230" t="s">
        <v>257</v>
      </c>
      <c r="E13" s="236" t="s">
        <v>247</v>
      </c>
      <c r="F13" s="251" t="s">
        <v>1607</v>
      </c>
      <c r="G13" s="226" t="s">
        <v>318</v>
      </c>
    </row>
    <row r="14" spans="1:21" ht="22.5" hidden="1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 hidden="1">
      <c r="D15" s="230" t="s">
        <v>259</v>
      </c>
      <c r="E15" s="236" t="s">
        <v>250</v>
      </c>
      <c r="F15" s="252" t="s">
        <v>251</v>
      </c>
      <c r="G15" s="226"/>
    </row>
    <row r="16" spans="1:21" hidden="1">
      <c r="D16" s="191" t="str">
        <f>D15&amp;".1"</f>
        <v>4.1.1</v>
      </c>
      <c r="E16" s="237" t="s">
        <v>3</v>
      </c>
      <c r="F16" s="251" t="str">
        <f>IF(region_name="","",region_name)</f>
        <v>Орловская область</v>
      </c>
      <c r="G16" s="253" t="s">
        <v>252</v>
      </c>
    </row>
    <row r="17" spans="4:7" ht="22.5" hidden="1">
      <c r="D17" s="230" t="s">
        <v>260</v>
      </c>
      <c r="E17" s="238" t="s">
        <v>253</v>
      </c>
      <c r="F17" s="251" t="s">
        <v>1190</v>
      </c>
      <c r="G17" s="254" t="s">
        <v>254</v>
      </c>
    </row>
    <row r="18" spans="4:7" ht="56.25" hidden="1">
      <c r="D18" s="230" t="s">
        <v>261</v>
      </c>
      <c r="E18" s="239" t="s">
        <v>255</v>
      </c>
      <c r="F18" s="251" t="s">
        <v>1608</v>
      </c>
      <c r="G18" s="246" t="s">
        <v>317</v>
      </c>
    </row>
    <row r="19" spans="4:7" hidden="1">
      <c r="D19" s="240"/>
      <c r="E19" s="241"/>
      <c r="F19" s="242"/>
      <c r="G19" s="243"/>
    </row>
    <row r="20" spans="4:7">
      <c r="D20" s="244"/>
      <c r="E20" s="700" t="s">
        <v>256</v>
      </c>
      <c r="F20" s="700"/>
      <c r="G20" s="245"/>
    </row>
  </sheetData>
  <sheetProtection algorithmName="SHA-512" hashValue="NhlK9Uxzt+6rNLLVG2m7rWGlLDz3I3oC0JrAimCmZajxqm1qgEpqVIvyf22b+uAJE7VAAf6/k9kMIpwL/9ok9w==" saltValue="sEZ3eIND6+5k2PtytEva1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64762962-FD3F-46D0-B579-58FA65A8368B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5"/>
  <dimension ref="A1:CE23"/>
  <sheetViews>
    <sheetView showGridLines="0" topLeftCell="C4" zoomScaleNormal="100" workbookViewId="0">
      <selection activeCell="E12" sqref="E12:R12"/>
    </sheetView>
  </sheetViews>
  <sheetFormatPr defaultRowHeight="11.25"/>
  <cols>
    <col min="1" max="1" width="14.7109375" style="273" hidden="1" customWidth="1"/>
    <col min="2" max="2" width="17" style="13" hidden="1" customWidth="1"/>
    <col min="3" max="3" width="3.7109375" style="29" customWidth="1"/>
    <col min="4" max="6" width="7.7109375" style="29" customWidth="1"/>
    <col min="7" max="7" width="29.7109375" style="29" customWidth="1"/>
    <col min="8" max="8" width="3.7109375" style="29" customWidth="1"/>
    <col min="9" max="9" width="5.42578125" style="29" customWidth="1"/>
    <col min="10" max="10" width="24.5703125" style="29" bestFit="1" customWidth="1"/>
    <col min="11" max="11" width="24.42578125" style="29" customWidth="1"/>
    <col min="12" max="12" width="3.7109375" style="29" customWidth="1"/>
    <col min="13" max="13" width="6.28515625" style="29" bestFit="1" customWidth="1"/>
    <col min="14" max="14" width="25.85546875" style="29" customWidth="1"/>
    <col min="15" max="18" width="18.7109375" style="29" customWidth="1"/>
    <col min="19" max="19" width="93.42578125" style="29" customWidth="1"/>
    <col min="20" max="20" width="10.5703125" style="29" customWidth="1"/>
    <col min="21" max="22" width="10.5703125" style="216" customWidth="1"/>
    <col min="23" max="27" width="10.5703125" style="13" customWidth="1"/>
    <col min="28" max="16384" width="9.140625" style="29"/>
  </cols>
  <sheetData>
    <row r="1" spans="1:83" hidden="1"/>
    <row r="2" spans="1:83" hidden="1"/>
    <row r="3" spans="1:83" hidden="1"/>
    <row r="4" spans="1:83" ht="3" customHeight="1">
      <c r="K4" s="76"/>
      <c r="L4" s="76"/>
      <c r="M4" s="76"/>
    </row>
    <row r="5" spans="1:83" ht="26.1" customHeight="1">
      <c r="D5" s="711" t="s">
        <v>687</v>
      </c>
      <c r="E5" s="712"/>
      <c r="F5" s="712"/>
      <c r="G5" s="712"/>
      <c r="H5" s="712"/>
      <c r="I5" s="712"/>
      <c r="J5" s="712"/>
      <c r="K5" s="713"/>
      <c r="L5" s="274"/>
      <c r="M5" s="274"/>
    </row>
    <row r="6" spans="1:83" ht="3" customHeight="1">
      <c r="G6" s="266"/>
      <c r="H6" s="266"/>
      <c r="I6" s="266"/>
      <c r="J6" s="266"/>
      <c r="K6" s="275"/>
      <c r="L6" s="275"/>
      <c r="M6" s="275"/>
    </row>
    <row r="7" spans="1:83" ht="18.75">
      <c r="D7" s="714" t="s">
        <v>225</v>
      </c>
      <c r="E7" s="714"/>
      <c r="F7" s="714"/>
      <c r="G7" s="714"/>
      <c r="H7" s="714"/>
      <c r="I7" s="714"/>
      <c r="J7" s="714"/>
      <c r="K7" s="714"/>
      <c r="L7" s="714"/>
      <c r="M7" s="714"/>
      <c r="N7" s="714"/>
      <c r="O7" s="714"/>
      <c r="P7" s="714"/>
      <c r="Q7" s="714"/>
      <c r="R7" s="714"/>
      <c r="S7" s="714" t="s">
        <v>226</v>
      </c>
      <c r="T7" s="326"/>
    </row>
    <row r="8" spans="1:83" ht="46.5" customHeight="1">
      <c r="D8" s="191" t="s">
        <v>25</v>
      </c>
      <c r="E8" s="714" t="s">
        <v>25</v>
      </c>
      <c r="F8" s="714"/>
      <c r="G8" s="191" t="s">
        <v>243</v>
      </c>
      <c r="H8" s="714" t="s">
        <v>25</v>
      </c>
      <c r="I8" s="714"/>
      <c r="J8" s="191" t="s">
        <v>334</v>
      </c>
      <c r="K8" s="191" t="s">
        <v>358</v>
      </c>
      <c r="L8" s="714" t="s">
        <v>25</v>
      </c>
      <c r="M8" s="714"/>
      <c r="N8" s="191" t="s">
        <v>359</v>
      </c>
      <c r="O8" s="191" t="s">
        <v>360</v>
      </c>
      <c r="P8" s="191" t="s">
        <v>361</v>
      </c>
      <c r="Q8" s="191" t="s">
        <v>460</v>
      </c>
      <c r="R8" s="191" t="s">
        <v>362</v>
      </c>
      <c r="S8" s="714"/>
      <c r="T8" s="326"/>
    </row>
    <row r="9" spans="1:83" ht="10.5" customHeight="1">
      <c r="D9" s="77" t="s">
        <v>26</v>
      </c>
      <c r="E9" s="77"/>
      <c r="F9" s="77" t="s">
        <v>0</v>
      </c>
      <c r="G9" s="77" t="s">
        <v>1</v>
      </c>
      <c r="H9" s="77"/>
      <c r="I9" s="77" t="s">
        <v>2</v>
      </c>
      <c r="J9" s="77" t="s">
        <v>12</v>
      </c>
      <c r="K9" s="77" t="s">
        <v>13</v>
      </c>
      <c r="L9" s="77"/>
      <c r="M9" s="77" t="s">
        <v>31</v>
      </c>
      <c r="N9" s="77" t="s">
        <v>32</v>
      </c>
      <c r="O9" s="77" t="s">
        <v>349</v>
      </c>
      <c r="P9" s="77" t="s">
        <v>350</v>
      </c>
      <c r="Q9" s="77" t="s">
        <v>351</v>
      </c>
      <c r="R9" s="77" t="s">
        <v>352</v>
      </c>
      <c r="S9" s="77" t="s">
        <v>353</v>
      </c>
      <c r="T9" s="326"/>
    </row>
    <row r="10" spans="1:83" ht="18.75" hidden="1">
      <c r="D10" s="244"/>
      <c r="E10" s="244"/>
      <c r="F10" s="244"/>
      <c r="Q10" s="277"/>
      <c r="R10" s="278"/>
      <c r="T10" s="326"/>
    </row>
    <row r="11" spans="1:83" s="271" customFormat="1" ht="18.75" hidden="1">
      <c r="A11" s="279"/>
      <c r="B11" s="272"/>
      <c r="D11" s="270" t="s">
        <v>242</v>
      </c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T11" s="326"/>
      <c r="U11" s="216"/>
      <c r="V11" s="216"/>
      <c r="W11" s="272"/>
      <c r="X11" s="272"/>
      <c r="Y11" s="272"/>
      <c r="Z11" s="272"/>
      <c r="AA11" s="272"/>
    </row>
    <row r="12" spans="1:83" customFormat="1" ht="90" hidden="1" customHeight="1">
      <c r="A12" s="366">
        <v>22</v>
      </c>
      <c r="B12" s="329"/>
      <c r="C12" s="329"/>
      <c r="D12" s="728" t="s">
        <v>26</v>
      </c>
      <c r="E12" s="729" t="s">
        <v>1606</v>
      </c>
      <c r="F12" s="730"/>
      <c r="G12" s="730"/>
      <c r="H12" s="730"/>
      <c r="I12" s="730"/>
      <c r="J12" s="730"/>
      <c r="K12" s="730"/>
      <c r="L12" s="730"/>
      <c r="M12" s="730"/>
      <c r="N12" s="730"/>
      <c r="O12" s="730"/>
      <c r="P12" s="730"/>
      <c r="Q12" s="730"/>
      <c r="R12" s="730"/>
      <c r="S12" s="618"/>
      <c r="T12" s="333"/>
      <c r="U12" s="333"/>
      <c r="V12" s="333"/>
      <c r="W12" s="334"/>
      <c r="X12" s="334"/>
      <c r="Y12" s="334"/>
      <c r="Z12" s="334"/>
      <c r="AA12" s="333"/>
      <c r="AB12" s="334"/>
      <c r="AC12" s="723"/>
      <c r="AD12" s="334"/>
      <c r="AE12" s="335" t="s">
        <v>141</v>
      </c>
      <c r="AF12" s="335"/>
      <c r="AG12" s="336" t="s">
        <v>453</v>
      </c>
      <c r="AH12" s="337">
        <v>3</v>
      </c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33"/>
      <c r="AY12" s="333"/>
      <c r="AZ12" s="333"/>
      <c r="BA12" s="333"/>
      <c r="BB12" s="333"/>
      <c r="BC12" s="333"/>
      <c r="BD12" s="333"/>
      <c r="BE12" s="333"/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4"/>
      <c r="BW12" s="334"/>
      <c r="BX12" s="334"/>
      <c r="BY12" s="334"/>
      <c r="BZ12" s="334"/>
      <c r="CA12" s="334"/>
      <c r="CB12" s="334"/>
      <c r="CC12" s="334"/>
      <c r="CD12" s="334"/>
      <c r="CE12" s="334"/>
    </row>
    <row r="13" spans="1:83" customFormat="1" ht="22.5" hidden="1">
      <c r="A13" s="168"/>
      <c r="B13" s="146"/>
      <c r="C13" s="44"/>
      <c r="D13" s="728"/>
      <c r="E13" s="724" t="s">
        <v>457</v>
      </c>
      <c r="F13" s="724"/>
      <c r="G13" s="724"/>
      <c r="H13" s="724"/>
      <c r="I13" s="724"/>
      <c r="J13" s="724"/>
      <c r="K13" s="724"/>
      <c r="L13" s="724"/>
      <c r="M13" s="724"/>
      <c r="N13" s="724"/>
      <c r="O13" s="724"/>
      <c r="P13" s="724"/>
      <c r="Q13" s="8">
        <f>SUMIF(T14:T15,"i",Q14:Q15)</f>
        <v>0</v>
      </c>
      <c r="R13" s="367"/>
      <c r="S13" s="192" t="s">
        <v>458</v>
      </c>
      <c r="T13" s="185" t="s">
        <v>367</v>
      </c>
      <c r="U13" s="725">
        <v>1</v>
      </c>
      <c r="V13" s="725" t="str">
        <f>INDEX(List01_flag_index_1,1,MATCH(A12,List01_NumberColumns,0))</f>
        <v>отсутствует</v>
      </c>
      <c r="W13" s="146"/>
      <c r="X13" s="146"/>
      <c r="Y13" s="146"/>
      <c r="Z13" s="146"/>
      <c r="AA13" s="216"/>
      <c r="AB13" s="146"/>
      <c r="AC13" s="723"/>
      <c r="AD13" s="334"/>
      <c r="AE13" s="146"/>
      <c r="AF13" s="14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16"/>
      <c r="BO13" s="216"/>
      <c r="BP13" s="216"/>
      <c r="BQ13" s="216"/>
      <c r="BR13" s="216"/>
      <c r="BS13" s="216"/>
      <c r="BT13" s="216"/>
      <c r="BU13" s="21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6"/>
    </row>
    <row r="14" spans="1:83" customFormat="1" ht="11.25" hidden="1" customHeight="1">
      <c r="A14" s="217"/>
      <c r="B14" s="216"/>
      <c r="C14" s="216"/>
      <c r="D14" s="728"/>
      <c r="E14" s="368"/>
      <c r="F14" s="368">
        <v>0</v>
      </c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R14" s="368"/>
      <c r="S14" s="391"/>
      <c r="T14" s="216"/>
      <c r="U14" s="725"/>
      <c r="V14" s="725"/>
      <c r="W14" s="216"/>
      <c r="X14" s="216"/>
      <c r="Y14" s="216"/>
      <c r="Z14" s="216"/>
      <c r="AA14" s="216"/>
      <c r="AB14" s="146"/>
      <c r="AC14" s="723"/>
      <c r="AD14" s="334"/>
      <c r="AE14" s="146"/>
      <c r="AF14" s="14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  <c r="BI14" s="216"/>
      <c r="BJ14" s="216"/>
      <c r="BK14" s="216"/>
      <c r="BL14" s="216"/>
      <c r="BM14" s="216"/>
      <c r="BN14" s="216"/>
      <c r="BO14" s="216"/>
      <c r="BP14" s="216"/>
      <c r="BQ14" s="216"/>
      <c r="BR14" s="216"/>
      <c r="BS14" s="216"/>
      <c r="BT14" s="216"/>
      <c r="BU14" s="216"/>
      <c r="BV14" s="216"/>
      <c r="BW14" s="216"/>
      <c r="BX14" s="216"/>
      <c r="BY14" s="216"/>
      <c r="BZ14" s="216"/>
      <c r="CA14" s="216"/>
      <c r="CB14" s="216"/>
      <c r="CC14" s="216"/>
      <c r="CD14" s="216"/>
      <c r="CE14" s="216"/>
    </row>
    <row r="15" spans="1:83" customFormat="1" hidden="1">
      <c r="A15" s="168"/>
      <c r="B15" s="146"/>
      <c r="C15" s="44"/>
      <c r="D15" s="728"/>
      <c r="E15" s="369" t="s">
        <v>141</v>
      </c>
      <c r="F15" s="370" t="s">
        <v>141</v>
      </c>
      <c r="G15" s="370" t="s">
        <v>141</v>
      </c>
      <c r="H15" s="371" t="s">
        <v>141</v>
      </c>
      <c r="I15" s="371"/>
      <c r="J15" s="371"/>
      <c r="K15" s="371"/>
      <c r="L15" s="371"/>
      <c r="M15" s="371"/>
      <c r="N15" s="371"/>
      <c r="O15" s="371"/>
      <c r="P15" s="371"/>
      <c r="Q15" s="371"/>
      <c r="R15" s="372"/>
      <c r="S15" s="392"/>
      <c r="T15" s="216"/>
      <c r="U15" s="725"/>
      <c r="V15" s="725"/>
      <c r="W15" s="146"/>
      <c r="X15" s="146"/>
      <c r="Y15" s="146"/>
      <c r="Z15" s="146"/>
      <c r="AA15" s="216"/>
      <c r="AB15" s="146"/>
      <c r="AC15" s="723"/>
      <c r="AD15" s="334"/>
      <c r="AE15" s="146"/>
      <c r="AF15" s="14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46"/>
      <c r="BW15" s="146"/>
      <c r="BX15" s="146"/>
      <c r="BY15" s="146"/>
      <c r="BZ15" s="146"/>
      <c r="CA15" s="146"/>
      <c r="CB15" s="146"/>
      <c r="CC15" s="146"/>
      <c r="CD15" s="146"/>
      <c r="CE15" s="146"/>
    </row>
    <row r="16" spans="1:83" s="430" customFormat="1" ht="5.25" hidden="1">
      <c r="A16" s="217"/>
      <c r="B16" s="216"/>
      <c r="C16" s="424"/>
      <c r="D16" s="728"/>
      <c r="E16" s="726"/>
      <c r="F16" s="726"/>
      <c r="G16" s="726"/>
      <c r="H16" s="726"/>
      <c r="I16" s="726"/>
      <c r="J16" s="726"/>
      <c r="K16" s="726"/>
      <c r="L16" s="726"/>
      <c r="M16" s="726"/>
      <c r="N16" s="726"/>
      <c r="O16" s="726"/>
      <c r="P16" s="726"/>
      <c r="Q16" s="409"/>
      <c r="R16" s="423"/>
      <c r="S16" s="408"/>
      <c r="T16" s="185" t="s">
        <v>367</v>
      </c>
      <c r="U16" s="725">
        <v>2</v>
      </c>
      <c r="V16" s="725" t="str">
        <f>INDEX(List01_flag_index_2,1,MATCH(A12,List01_NumberColumns,0))</f>
        <v>отсутствует</v>
      </c>
      <c r="W16" s="216"/>
      <c r="X16" s="216"/>
      <c r="Y16" s="216"/>
      <c r="Z16" s="216"/>
      <c r="AA16" s="216"/>
      <c r="AB16" s="216"/>
      <c r="AC16" s="723"/>
      <c r="AD16" s="333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A16" s="216"/>
      <c r="CB16" s="216"/>
      <c r="CC16" s="216"/>
      <c r="CD16" s="216"/>
      <c r="CE16" s="216"/>
    </row>
    <row r="17" spans="1:83" s="430" customFormat="1" ht="5.25" hidden="1">
      <c r="A17" s="217"/>
      <c r="B17" s="216"/>
      <c r="C17" s="216"/>
      <c r="D17" s="728"/>
      <c r="E17" s="368"/>
      <c r="F17" s="368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68"/>
      <c r="R17" s="368"/>
      <c r="S17" s="391"/>
      <c r="T17" s="216"/>
      <c r="U17" s="725"/>
      <c r="V17" s="725"/>
      <c r="W17" s="216"/>
      <c r="X17" s="216"/>
      <c r="Y17" s="216"/>
      <c r="Z17" s="216"/>
      <c r="AA17" s="216"/>
      <c r="AB17" s="216"/>
      <c r="AC17" s="723"/>
      <c r="AD17" s="333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</row>
    <row r="18" spans="1:83" s="430" customFormat="1" ht="5.25" hidden="1">
      <c r="A18" s="217"/>
      <c r="B18" s="216"/>
      <c r="C18" s="424"/>
      <c r="D18" s="728"/>
      <c r="E18" s="453" t="s">
        <v>141</v>
      </c>
      <c r="F18" s="449" t="s">
        <v>141</v>
      </c>
      <c r="G18" s="449" t="s">
        <v>141</v>
      </c>
      <c r="H18" s="448" t="s">
        <v>141</v>
      </c>
      <c r="I18" s="448"/>
      <c r="J18" s="448"/>
      <c r="K18" s="448"/>
      <c r="L18" s="448"/>
      <c r="M18" s="448"/>
      <c r="N18" s="448"/>
      <c r="O18" s="448"/>
      <c r="P18" s="448"/>
      <c r="Q18" s="448"/>
      <c r="R18" s="450"/>
      <c r="S18" s="451"/>
      <c r="T18" s="216"/>
      <c r="U18" s="725"/>
      <c r="V18" s="725"/>
      <c r="W18" s="216"/>
      <c r="X18" s="216"/>
      <c r="Y18" s="216"/>
      <c r="Z18" s="216"/>
      <c r="AA18" s="216"/>
      <c r="AB18" s="216"/>
      <c r="AC18" s="723"/>
      <c r="AD18" s="333"/>
      <c r="AE18" s="216"/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  <c r="BC18" s="216"/>
      <c r="BD18" s="216"/>
      <c r="BE18" s="216"/>
      <c r="BF18" s="216"/>
      <c r="BG18" s="216"/>
      <c r="BH18" s="216"/>
      <c r="BI18" s="216"/>
      <c r="BJ18" s="216"/>
      <c r="BK18" s="216"/>
      <c r="BL18" s="216"/>
      <c r="BM18" s="216"/>
      <c r="BN18" s="216"/>
      <c r="BO18" s="216"/>
      <c r="BP18" s="216"/>
      <c r="BQ18" s="216"/>
      <c r="BR18" s="216"/>
      <c r="BS18" s="216"/>
      <c r="BT18" s="216"/>
      <c r="BU18" s="216"/>
      <c r="BV18" s="216"/>
      <c r="BW18" s="216"/>
      <c r="BX18" s="216"/>
      <c r="BY18" s="216"/>
      <c r="BZ18" s="216"/>
      <c r="CA18" s="216"/>
      <c r="CB18" s="216"/>
      <c r="CC18" s="216"/>
      <c r="CD18" s="216"/>
      <c r="CE18" s="216"/>
    </row>
    <row r="19" spans="1:83" ht="18.75" hidden="1">
      <c r="D19" s="28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282"/>
      <c r="T19" s="326"/>
    </row>
    <row r="20" spans="1:83" hidden="1">
      <c r="D20" s="469"/>
    </row>
    <row r="21" spans="1:83">
      <c r="D21" s="76"/>
      <c r="E21" s="76"/>
      <c r="F21" s="76"/>
      <c r="G21" s="283"/>
    </row>
    <row r="23" spans="1:83">
      <c r="D23" s="284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  <c r="P23" s="727"/>
      <c r="Q23" s="727"/>
      <c r="R23" s="727"/>
    </row>
  </sheetData>
  <sheetProtection algorithmName="SHA-512" hashValue="lRjTX37ca4LlGZOb7HjrtdT+pKWvzbYpQ5EJe7FYqF+AaDUKEV1+3e/WTdBq3AHUd2lLOyMkFmLiiLxF+7lGeQ==" saltValue="6q+PcjnXWyetzWStMNTNvQ==" spinCount="100000" sheet="1" objects="1" scenarios="1" formatColumns="0" formatRows="0"/>
  <mergeCells count="16">
    <mergeCell ref="D5:K5"/>
    <mergeCell ref="E23:R23"/>
    <mergeCell ref="S7:S8"/>
    <mergeCell ref="D7:R7"/>
    <mergeCell ref="E8:F8"/>
    <mergeCell ref="H8:I8"/>
    <mergeCell ref="L8:M8"/>
    <mergeCell ref="D12:D18"/>
    <mergeCell ref="E12:R12"/>
    <mergeCell ref="AC12:AC18"/>
    <mergeCell ref="E13:P13"/>
    <mergeCell ref="U13:U15"/>
    <mergeCell ref="V13:V15"/>
    <mergeCell ref="E16:P16"/>
    <mergeCell ref="U16:U18"/>
    <mergeCell ref="V16:V1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B6249-0AEE-420F-B5F2-4ADA25E45BE7}">
  <sheetPr codeName="List11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701" t="s">
        <v>244</v>
      </c>
      <c r="E5" s="701"/>
      <c r="F5" s="701"/>
      <c r="G5" s="701"/>
    </row>
    <row r="6" spans="1:21" s="271" customFormat="1" ht="0.95" customHeight="1">
      <c r="A6" s="272"/>
      <c r="C6" s="500"/>
      <c r="D6" s="702"/>
      <c r="E6" s="702"/>
      <c r="F6" s="702"/>
      <c r="G6" s="702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703" t="s">
        <v>236</v>
      </c>
      <c r="E8" s="704"/>
      <c r="F8" s="704"/>
      <c r="G8" s="705"/>
      <c r="U8" s="184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708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24.04.2023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1607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Орловская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1190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1608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700" t="s">
        <v>256</v>
      </c>
      <c r="F20" s="700"/>
      <c r="G20" s="245"/>
    </row>
  </sheetData>
  <sheetProtection algorithmName="SHA-512" hashValue="mJEAeoZyZQFH+y97n6zjFNC38oIY+zCENlmWtELeuFOW5TukEHEh5IIZyN99c5hdmsozGsbos5PdNKMg+dJnDg==" saltValue="G81P7oghh3zMVrRMYnayn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BE24B8A1-E3DF-4BB7-982B-AF253BF580F1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08"/>
  <dimension ref="A1:J23"/>
  <sheetViews>
    <sheetView showGridLines="0" topLeftCell="C2" zoomScaleNormal="100" workbookViewId="0">
      <selection activeCell="G26" sqref="G26"/>
    </sheetView>
  </sheetViews>
  <sheetFormatPr defaultColWidth="10.5703125" defaultRowHeight="11.25"/>
  <cols>
    <col min="1" max="1" width="9.140625" style="14" hidden="1" customWidth="1"/>
    <col min="2" max="2" width="9.140625" style="146" hidden="1" customWidth="1"/>
    <col min="3" max="3" width="3.7109375" style="29" customWidth="1"/>
    <col min="4" max="4" width="6.28515625" style="29" bestFit="1" customWidth="1"/>
    <col min="5" max="5" width="69.85546875" style="29" customWidth="1"/>
    <col min="6" max="6" width="12" style="29" bestFit="1" customWidth="1"/>
    <col min="7" max="8" width="39.5703125" style="29" customWidth="1"/>
    <col min="9" max="9" width="93.42578125" style="29" customWidth="1"/>
    <col min="10" max="10" width="3.7109375" style="29" customWidth="1"/>
    <col min="11" max="16384" width="10.5703125" style="29"/>
  </cols>
  <sheetData>
    <row r="1" spans="1:10" s="146" customFormat="1" hidden="1">
      <c r="A1" s="14"/>
      <c r="G1" s="146">
        <v>4</v>
      </c>
      <c r="I1" s="146">
        <v>5</v>
      </c>
    </row>
    <row r="2" spans="1:10" ht="3" customHeight="1"/>
    <row r="3" spans="1:10" ht="26.1" customHeight="1">
      <c r="D3" s="731" t="s">
        <v>750</v>
      </c>
      <c r="E3" s="732"/>
      <c r="F3" s="733"/>
    </row>
    <row r="4" spans="1:10" ht="12.75" hidden="1">
      <c r="D4" s="12"/>
      <c r="E4" s="12"/>
      <c r="F4" s="12"/>
      <c r="G4" s="12"/>
      <c r="H4" s="12"/>
      <c r="I4" s="12"/>
    </row>
    <row r="5" spans="1:10" hidden="1">
      <c r="D5" s="61"/>
      <c r="E5" s="61"/>
      <c r="F5" s="61"/>
      <c r="G5" s="61"/>
      <c r="H5" s="61"/>
      <c r="I5" s="61"/>
    </row>
    <row r="6" spans="1:10" ht="3" customHeight="1">
      <c r="E6" s="266"/>
      <c r="F6" s="275"/>
      <c r="G6" s="740">
        <v>22</v>
      </c>
      <c r="H6" s="740"/>
    </row>
    <row r="7" spans="1:10" ht="11.25" customHeight="1">
      <c r="D7" s="714" t="s">
        <v>225</v>
      </c>
      <c r="E7" s="714"/>
      <c r="F7" s="714"/>
      <c r="G7" s="714"/>
      <c r="H7" s="714"/>
      <c r="I7" s="734" t="s">
        <v>226</v>
      </c>
    </row>
    <row r="8" spans="1:10" ht="112.5" customHeight="1">
      <c r="D8" s="714" t="s">
        <v>25</v>
      </c>
      <c r="E8" s="715" t="s">
        <v>333</v>
      </c>
      <c r="F8" s="715" t="s">
        <v>154</v>
      </c>
      <c r="G8" s="738" t="s">
        <v>1606</v>
      </c>
      <c r="H8" s="739"/>
      <c r="I8" s="735"/>
    </row>
    <row r="9" spans="1:10">
      <c r="A9" s="737"/>
      <c r="B9" s="737"/>
      <c r="C9" s="307"/>
      <c r="D9" s="714"/>
      <c r="E9" s="715"/>
      <c r="F9" s="715"/>
      <c r="G9" s="268" t="s">
        <v>215</v>
      </c>
      <c r="H9" s="268" t="s">
        <v>231</v>
      </c>
      <c r="I9" s="736"/>
      <c r="J9" s="308"/>
    </row>
    <row r="10" spans="1:10" ht="10.5" customHeight="1">
      <c r="D10" s="77" t="s">
        <v>26</v>
      </c>
      <c r="E10" s="77" t="s">
        <v>0</v>
      </c>
      <c r="F10" s="77" t="s">
        <v>1</v>
      </c>
      <c r="G10" s="169" t="str">
        <f>G1&amp;".1"</f>
        <v>4.1</v>
      </c>
      <c r="H10" s="169" t="str">
        <f>G1&amp;".2"</f>
        <v>4.2</v>
      </c>
      <c r="I10" s="169"/>
    </row>
    <row r="11" spans="1:10" ht="18.75">
      <c r="D11" s="230">
        <v>1</v>
      </c>
      <c r="E11" s="192" t="s">
        <v>689</v>
      </c>
      <c r="F11" s="339" t="s">
        <v>464</v>
      </c>
      <c r="G11" s="446">
        <v>0</v>
      </c>
      <c r="H11" s="497"/>
      <c r="I11" s="226" t="s">
        <v>690</v>
      </c>
      <c r="J11" s="326"/>
    </row>
    <row r="12" spans="1:10" ht="22.5">
      <c r="D12" s="230" t="s">
        <v>0</v>
      </c>
      <c r="E12" s="192" t="s">
        <v>691</v>
      </c>
      <c r="F12" s="339" t="s">
        <v>692</v>
      </c>
      <c r="G12" s="446">
        <v>0</v>
      </c>
      <c r="H12" s="497"/>
      <c r="I12" s="226" t="s">
        <v>693</v>
      </c>
      <c r="J12" s="326"/>
    </row>
    <row r="13" spans="1:10" ht="78.75" hidden="1">
      <c r="D13" s="230" t="s">
        <v>1</v>
      </c>
      <c r="E13" s="192" t="s">
        <v>694</v>
      </c>
      <c r="F13" s="339" t="s">
        <v>416</v>
      </c>
      <c r="G13" s="518"/>
      <c r="H13" s="458"/>
      <c r="I13" s="226" t="s">
        <v>696</v>
      </c>
      <c r="J13" s="326"/>
    </row>
    <row r="14" spans="1:10" ht="22.5" hidden="1">
      <c r="D14" s="230" t="s">
        <v>2</v>
      </c>
      <c r="E14" s="192" t="s">
        <v>695</v>
      </c>
      <c r="F14" s="339" t="s">
        <v>416</v>
      </c>
      <c r="G14" s="339" t="s">
        <v>416</v>
      </c>
      <c r="H14" s="457" t="s">
        <v>416</v>
      </c>
      <c r="I14" s="226" t="s">
        <v>702</v>
      </c>
      <c r="J14" s="326"/>
    </row>
    <row r="15" spans="1:10" ht="22.5" hidden="1">
      <c r="D15" s="230" t="s">
        <v>259</v>
      </c>
      <c r="E15" s="7" t="s">
        <v>697</v>
      </c>
      <c r="F15" s="339" t="s">
        <v>700</v>
      </c>
      <c r="G15" s="456"/>
      <c r="H15" s="458"/>
      <c r="I15" s="226"/>
      <c r="J15" s="326"/>
    </row>
    <row r="16" spans="1:10" ht="22.5" hidden="1">
      <c r="D16" s="230" t="s">
        <v>443</v>
      </c>
      <c r="E16" s="7" t="s">
        <v>698</v>
      </c>
      <c r="F16" s="339" t="s">
        <v>468</v>
      </c>
      <c r="G16" s="456"/>
      <c r="H16" s="458"/>
      <c r="I16" s="226"/>
      <c r="J16" s="326"/>
    </row>
    <row r="17" spans="4:10" ht="33.75" hidden="1">
      <c r="D17" s="230" t="s">
        <v>466</v>
      </c>
      <c r="E17" s="7" t="s">
        <v>699</v>
      </c>
      <c r="F17" s="339" t="s">
        <v>421</v>
      </c>
      <c r="G17" s="456"/>
      <c r="H17" s="458"/>
      <c r="I17" s="226"/>
      <c r="J17" s="326"/>
    </row>
    <row r="18" spans="4:10" ht="45">
      <c r="D18" s="230" t="s">
        <v>12</v>
      </c>
      <c r="E18" s="192" t="s">
        <v>701</v>
      </c>
      <c r="F18" s="339" t="s">
        <v>388</v>
      </c>
      <c r="G18" s="446">
        <v>100</v>
      </c>
      <c r="H18" s="497"/>
      <c r="I18" s="226" t="s">
        <v>703</v>
      </c>
      <c r="J18" s="326"/>
    </row>
    <row r="19" spans="4:10" ht="22.5">
      <c r="D19" s="230" t="s">
        <v>13</v>
      </c>
      <c r="E19" s="192" t="s">
        <v>467</v>
      </c>
      <c r="F19" s="230" t="s">
        <v>468</v>
      </c>
      <c r="G19" s="446">
        <v>14</v>
      </c>
      <c r="H19" s="497"/>
      <c r="I19" s="226" t="s">
        <v>704</v>
      </c>
      <c r="J19" s="326"/>
    </row>
    <row r="20" spans="4:10">
      <c r="E20" s="309"/>
      <c r="F20" s="139"/>
      <c r="G20" s="139"/>
      <c r="H20" s="139"/>
      <c r="I20" s="139"/>
    </row>
    <row r="21" spans="4:10" ht="12.75">
      <c r="D21" s="461">
        <v>1</v>
      </c>
      <c r="E21" s="460" t="s">
        <v>751</v>
      </c>
    </row>
    <row r="22" spans="4:10">
      <c r="D22" s="459"/>
      <c r="E22" s="460" t="s">
        <v>752</v>
      </c>
    </row>
    <row r="23" spans="4:10">
      <c r="D23" s="459"/>
      <c r="E23" s="460"/>
    </row>
  </sheetData>
  <sheetProtection algorithmName="SHA-512" hashValue="0N83eXZ1yrODyT0OMJhnVcPnvBS8ab8TYYz3AszqpuyApIfWl9e7HWPsTAf2xAfBIuO+yZh/4m7KL/kfi78BLg==" saltValue="X6NcrOxNZer68y7HNWAzXg==" spinCount="100000" sheet="1" objects="1" scenarios="1" formatColumns="0" formatRows="0"/>
  <mergeCells count="9">
    <mergeCell ref="D3:F3"/>
    <mergeCell ref="I7:I9"/>
    <mergeCell ref="A9:B9"/>
    <mergeCell ref="D8:D9"/>
    <mergeCell ref="E8:E9"/>
    <mergeCell ref="F8:F9"/>
    <mergeCell ref="G8:H8"/>
    <mergeCell ref="D7:H7"/>
    <mergeCell ref="G6:H6"/>
  </mergeCells>
  <dataValidations count="4">
    <dataValidation type="decimal" allowBlank="1" showErrorMessage="1" errorTitle="Ошибка" error="Допускается ввод только неотрицательных чисел!" sqref="G15:G17 G19 G11:G12" xr:uid="{00000000-0002-0000-0A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15:H19 H11:H13" xr:uid="{00000000-0002-0000-0A00-000001000000}">
      <formula1>900</formula1>
    </dataValidation>
    <dataValidation type="decimal" allowBlank="1" showErrorMessage="1" errorTitle="Ошибка" error="Введите значение от 0 до 100%" sqref="G18" xr:uid="{00000000-0002-0000-0A00-000002000000}">
      <formula1>0</formula1>
      <formula2>100</formula2>
    </dataValidation>
    <dataValidation type="list" operator="lessThanOrEqual" allowBlank="1" showInputMessage="1" errorTitle="Ошибка" error="Укажите значение вручную или выберите из списка!" prompt="Укажите значение вручную или выберите из списка" sqref="G13" xr:uid="{00000000-0002-0000-0A00-000003000000}">
      <formula1>"Не утверждены"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635DC-73ED-4EA4-B82B-D435A29D89A6}">
  <sheetPr codeName="List1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701" t="s">
        <v>244</v>
      </c>
      <c r="E5" s="701"/>
      <c r="F5" s="701"/>
      <c r="G5" s="701"/>
    </row>
    <row r="6" spans="1:21" s="271" customFormat="1" ht="0.95" customHeight="1">
      <c r="A6" s="272"/>
      <c r="C6" s="500"/>
      <c r="D6" s="702"/>
      <c r="E6" s="702"/>
      <c r="F6" s="702"/>
      <c r="G6" s="702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703" t="s">
        <v>236</v>
      </c>
      <c r="E8" s="704"/>
      <c r="F8" s="704"/>
      <c r="G8" s="705"/>
      <c r="U8" s="184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708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24.04.2023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1607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Орловская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1190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1608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700" t="s">
        <v>256</v>
      </c>
      <c r="F20" s="700"/>
      <c r="G20" s="245"/>
    </row>
  </sheetData>
  <sheetProtection algorithmName="SHA-512" hashValue="xI8woOXjGr3JixV/cQzdYjQpMqR9S0dzeY+cT5ouGb3it04ExaN2Ovmo2GdDHnZclldvBWAjI/ZCPmmiWSyKKQ==" saltValue="IRUcIIE5iH/B8io8PC6Ri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F2FD64E0-BC14-4CFD-8775-4D67818441D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06"/>
  <dimension ref="A1:N100"/>
  <sheetViews>
    <sheetView showGridLines="0" topLeftCell="D4" zoomScaleNormal="100" workbookViewId="0"/>
  </sheetViews>
  <sheetFormatPr defaultColWidth="10.5703125" defaultRowHeight="11.25"/>
  <cols>
    <col min="1" max="1" width="8" style="146" hidden="1" customWidth="1"/>
    <col min="2" max="2" width="4.140625" style="14" hidden="1" customWidth="1"/>
    <col min="3" max="3" width="2" style="146" hidden="1" customWidth="1"/>
    <col min="4" max="4" width="3.7109375" style="146" customWidth="1"/>
    <col min="5" max="5" width="3.7109375" style="29" customWidth="1"/>
    <col min="6" max="6" width="7.7109375" style="29" customWidth="1"/>
    <col min="7" max="7" width="49.140625" style="29" customWidth="1"/>
    <col min="8" max="8" width="14" style="29" customWidth="1"/>
    <col min="9" max="9" width="25.7109375" style="29" customWidth="1"/>
    <col min="10" max="10" width="25.7109375" style="29" hidden="1" customWidth="1"/>
    <col min="11" max="11" width="12.5703125" style="29" customWidth="1"/>
    <col min="12" max="12" width="1.7109375" style="29" hidden="1" customWidth="1"/>
    <col min="13" max="13" width="139.7109375" style="29" customWidth="1"/>
    <col min="14" max="74" width="24.85546875" style="29" customWidth="1"/>
    <col min="75" max="16384" width="10.5703125" style="29"/>
  </cols>
  <sheetData>
    <row r="1" spans="6:14" ht="11.25" hidden="1" customHeight="1"/>
    <row r="2" spans="6:14" ht="11.25" hidden="1" customHeight="1"/>
    <row r="3" spans="6:14" ht="11.25" hidden="1" customHeight="1"/>
    <row r="4" spans="6:14" ht="3" customHeight="1">
      <c r="I4" s="76"/>
    </row>
    <row r="5" spans="6:14" ht="16.5" customHeight="1">
      <c r="F5" s="711" t="s">
        <v>707</v>
      </c>
      <c r="G5" s="712"/>
      <c r="H5" s="712"/>
      <c r="I5" s="713"/>
    </row>
    <row r="6" spans="6:14" ht="16.5" customHeight="1">
      <c r="G6" s="266"/>
      <c r="H6" s="266"/>
      <c r="I6" s="217"/>
    </row>
    <row r="7" spans="6:14" ht="18" customHeight="1">
      <c r="F7" s="714" t="s">
        <v>225</v>
      </c>
      <c r="G7" s="714"/>
      <c r="H7" s="714"/>
      <c r="I7" s="714"/>
      <c r="J7" s="714"/>
      <c r="K7" s="714"/>
      <c r="L7" s="714"/>
      <c r="M7" s="714" t="s">
        <v>226</v>
      </c>
    </row>
    <row r="8" spans="6:14" hidden="1">
      <c r="F8" s="714" t="s">
        <v>25</v>
      </c>
      <c r="G8" s="715" t="s">
        <v>243</v>
      </c>
      <c r="H8" s="715" t="s">
        <v>154</v>
      </c>
      <c r="I8" s="743"/>
      <c r="J8" s="744"/>
      <c r="K8" s="745"/>
      <c r="L8" s="226"/>
      <c r="M8" s="714"/>
    </row>
    <row r="9" spans="6:14" ht="22.5">
      <c r="F9" s="714"/>
      <c r="G9" s="715"/>
      <c r="H9" s="715"/>
      <c r="I9" s="268" t="s">
        <v>472</v>
      </c>
      <c r="J9" s="268" t="s">
        <v>471</v>
      </c>
      <c r="K9" s="350" t="s">
        <v>363</v>
      </c>
      <c r="L9" s="226"/>
      <c r="M9" s="714"/>
      <c r="N9" s="285"/>
    </row>
    <row r="10" spans="6:14">
      <c r="F10" s="11" t="s">
        <v>26</v>
      </c>
      <c r="G10" s="77" t="s">
        <v>0</v>
      </c>
      <c r="H10" s="77" t="s">
        <v>1</v>
      </c>
      <c r="I10" s="77" t="s">
        <v>2</v>
      </c>
      <c r="J10" s="286" t="s">
        <v>521</v>
      </c>
      <c r="K10" s="393"/>
      <c r="L10" s="287"/>
      <c r="M10" s="364"/>
      <c r="N10" s="285"/>
    </row>
    <row r="11" spans="6:14" ht="22.5">
      <c r="F11" s="288">
        <v>1</v>
      </c>
      <c r="G11" s="289" t="s">
        <v>473</v>
      </c>
      <c r="H11" s="276" t="s">
        <v>251</v>
      </c>
      <c r="I11" s="290"/>
      <c r="J11" s="362"/>
      <c r="K11" s="394"/>
      <c r="L11" s="287"/>
      <c r="M11" s="226"/>
      <c r="N11" s="340"/>
    </row>
    <row r="12" spans="6:14" ht="18.75">
      <c r="F12" s="288">
        <v>2</v>
      </c>
      <c r="G12" s="289" t="s">
        <v>364</v>
      </c>
      <c r="H12" s="276" t="s">
        <v>251</v>
      </c>
      <c r="I12" s="202"/>
      <c r="J12" s="276" t="s">
        <v>251</v>
      </c>
      <c r="K12" s="394"/>
      <c r="L12" s="287"/>
      <c r="M12" s="226" t="s">
        <v>478</v>
      </c>
      <c r="N12" s="340"/>
    </row>
    <row r="13" spans="6:14" ht="18.75">
      <c r="F13" s="288" t="s">
        <v>257</v>
      </c>
      <c r="G13" s="304" t="s">
        <v>474</v>
      </c>
      <c r="H13" s="276" t="s">
        <v>251</v>
      </c>
      <c r="I13" s="455"/>
      <c r="J13" s="276" t="s">
        <v>251</v>
      </c>
      <c r="K13" s="394"/>
      <c r="L13" s="287"/>
      <c r="M13" s="226" t="s">
        <v>477</v>
      </c>
      <c r="N13" s="340"/>
    </row>
    <row r="14" spans="6:14" ht="33.75">
      <c r="F14" s="288" t="s">
        <v>1</v>
      </c>
      <c r="G14" s="289" t="s">
        <v>475</v>
      </c>
      <c r="H14" s="276" t="s">
        <v>251</v>
      </c>
      <c r="I14" s="290"/>
      <c r="J14" s="276" t="s">
        <v>251</v>
      </c>
      <c r="K14" s="394"/>
      <c r="L14" s="287"/>
      <c r="M14" s="226" t="s">
        <v>476</v>
      </c>
      <c r="N14" s="340"/>
    </row>
    <row r="15" spans="6:14" ht="22.5">
      <c r="F15" s="288" t="s">
        <v>2</v>
      </c>
      <c r="G15" s="289" t="s">
        <v>479</v>
      </c>
      <c r="H15" s="276" t="s">
        <v>251</v>
      </c>
      <c r="I15" s="362"/>
      <c r="J15" s="276" t="s">
        <v>251</v>
      </c>
      <c r="K15" s="394"/>
      <c r="L15" s="287"/>
      <c r="M15" s="226" t="s">
        <v>480</v>
      </c>
      <c r="N15" s="340"/>
    </row>
    <row r="16" spans="6:14" ht="22.5">
      <c r="F16" s="288" t="s">
        <v>12</v>
      </c>
      <c r="G16" s="289" t="s">
        <v>365</v>
      </c>
      <c r="H16" s="276" t="s">
        <v>251</v>
      </c>
      <c r="I16" s="362"/>
      <c r="J16" s="276" t="s">
        <v>251</v>
      </c>
      <c r="K16" s="394"/>
      <c r="L16" s="287"/>
      <c r="M16" s="226"/>
      <c r="N16" s="340"/>
    </row>
    <row r="17" spans="1:14" ht="22.5">
      <c r="F17" s="288" t="s">
        <v>13</v>
      </c>
      <c r="G17" s="289" t="s">
        <v>481</v>
      </c>
      <c r="H17" s="276" t="s">
        <v>251</v>
      </c>
      <c r="I17" s="504"/>
      <c r="J17" s="202"/>
      <c r="K17" s="394"/>
      <c r="L17" s="287"/>
      <c r="M17" s="226" t="s">
        <v>482</v>
      </c>
      <c r="N17" s="340"/>
    </row>
    <row r="18" spans="1:14" ht="22.5">
      <c r="F18" s="288" t="s">
        <v>31</v>
      </c>
      <c r="G18" s="289" t="s">
        <v>483</v>
      </c>
      <c r="H18" s="276" t="s">
        <v>251</v>
      </c>
      <c r="I18" s="504"/>
      <c r="J18" s="202"/>
      <c r="K18" s="394"/>
      <c r="L18" s="287"/>
      <c r="M18" s="226" t="s">
        <v>484</v>
      </c>
      <c r="N18" s="340"/>
    </row>
    <row r="19" spans="1:14" ht="56.25">
      <c r="F19" s="288" t="s">
        <v>32</v>
      </c>
      <c r="G19" s="289" t="s">
        <v>485</v>
      </c>
      <c r="H19" s="276" t="s">
        <v>418</v>
      </c>
      <c r="I19" s="291">
        <f>SUMIF(List06_flag_year,"y",I20:I26)</f>
        <v>0</v>
      </c>
      <c r="J19" s="291">
        <f>SUMIF(List06_flag_year,"y",J20:J26)</f>
        <v>0</v>
      </c>
      <c r="K19" s="395"/>
      <c r="L19" s="292"/>
      <c r="M19" s="226" t="s">
        <v>486</v>
      </c>
      <c r="N19" s="341"/>
    </row>
    <row r="20" spans="1:14" ht="33.75" hidden="1">
      <c r="B20" s="710" t="s">
        <v>366</v>
      </c>
      <c r="F20" s="288" t="str">
        <f>B20</f>
        <v>8.0</v>
      </c>
      <c r="G20" s="344"/>
      <c r="H20" s="276" t="s">
        <v>418</v>
      </c>
      <c r="I20" s="291">
        <f>SUM(I21:I22)</f>
        <v>0</v>
      </c>
      <c r="J20" s="291">
        <f>SUM(J21:J22)</f>
        <v>0</v>
      </c>
      <c r="K20" s="395" t="s">
        <v>61</v>
      </c>
      <c r="L20" s="292"/>
      <c r="M20" s="226" t="s">
        <v>487</v>
      </c>
      <c r="N20" s="341"/>
    </row>
    <row r="21" spans="1:14" ht="45" hidden="1">
      <c r="B21" s="710"/>
      <c r="C21" s="146">
        <v>1</v>
      </c>
      <c r="F21" s="293" t="str">
        <f>B20&amp;"."&amp;C21</f>
        <v>8.0.1</v>
      </c>
      <c r="G21" s="360"/>
      <c r="H21" s="293" t="s">
        <v>418</v>
      </c>
      <c r="I21" s="338"/>
      <c r="J21" s="5"/>
      <c r="K21" s="395" t="s">
        <v>367</v>
      </c>
      <c r="L21" s="292"/>
      <c r="M21" s="226" t="s">
        <v>488</v>
      </c>
      <c r="N21" s="341"/>
    </row>
    <row r="22" spans="1:14" ht="18.75" hidden="1">
      <c r="B22" s="710"/>
      <c r="F22" s="294"/>
      <c r="G22" s="295" t="s">
        <v>368</v>
      </c>
      <c r="H22" s="296"/>
      <c r="I22" s="297"/>
      <c r="J22" s="297"/>
      <c r="K22" s="396"/>
      <c r="L22" s="292"/>
      <c r="M22" s="226"/>
      <c r="N22" s="341"/>
    </row>
    <row r="23" spans="1:14" ht="33.75">
      <c r="B23" s="710" t="s">
        <v>369</v>
      </c>
      <c r="D23" s="47"/>
      <c r="F23" s="298" t="str">
        <f>B23</f>
        <v>8.1</v>
      </c>
      <c r="G23" s="344"/>
      <c r="H23" s="299" t="s">
        <v>418</v>
      </c>
      <c r="I23" s="300">
        <f>SUM(I24:I25)</f>
        <v>0</v>
      </c>
      <c r="J23" s="291">
        <f>SUM(J24:J25)</f>
        <v>0</v>
      </c>
      <c r="K23" s="395" t="s">
        <v>61</v>
      </c>
      <c r="L23" s="292"/>
      <c r="M23" s="226" t="s">
        <v>487</v>
      </c>
      <c r="N23" s="341"/>
    </row>
    <row r="24" spans="1:14" ht="45">
      <c r="B24" s="710"/>
      <c r="C24" s="146">
        <v>1</v>
      </c>
      <c r="F24" s="276" t="str">
        <f>B23&amp;"."&amp;C24</f>
        <v>8.1.1</v>
      </c>
      <c r="G24" s="360"/>
      <c r="H24" s="276" t="s">
        <v>418</v>
      </c>
      <c r="I24" s="338"/>
      <c r="J24" s="5"/>
      <c r="K24" s="395" t="s">
        <v>367</v>
      </c>
      <c r="L24" s="292"/>
      <c r="M24" s="226" t="s">
        <v>488</v>
      </c>
      <c r="N24" s="341"/>
    </row>
    <row r="25" spans="1:14" ht="18.75">
      <c r="B25" s="710"/>
      <c r="F25" s="301"/>
      <c r="G25" s="295" t="s">
        <v>368</v>
      </c>
      <c r="H25" s="296"/>
      <c r="I25" s="297"/>
      <c r="J25" s="297"/>
      <c r="K25" s="396"/>
      <c r="L25" s="292"/>
      <c r="M25" s="226"/>
      <c r="N25" s="341"/>
    </row>
    <row r="26" spans="1:14" ht="18.75">
      <c r="F26" s="301"/>
      <c r="G26" s="349" t="s">
        <v>370</v>
      </c>
      <c r="H26" s="349"/>
      <c r="I26" s="348"/>
      <c r="J26" s="348"/>
      <c r="K26" s="396"/>
      <c r="L26" s="303"/>
      <c r="M26" s="226"/>
      <c r="N26" s="341"/>
    </row>
    <row r="27" spans="1:14" ht="18.75">
      <c r="F27" s="230" t="s">
        <v>349</v>
      </c>
      <c r="G27" s="192" t="s">
        <v>371</v>
      </c>
      <c r="H27" s="191" t="s">
        <v>251</v>
      </c>
      <c r="I27" s="191" t="s">
        <v>251</v>
      </c>
      <c r="J27" s="191" t="s">
        <v>251</v>
      </c>
      <c r="K27" s="397"/>
      <c r="L27" s="303"/>
      <c r="M27" s="226"/>
      <c r="N27" s="341"/>
    </row>
    <row r="28" spans="1:14" ht="18.75">
      <c r="A28" s="168"/>
      <c r="B28" s="168"/>
      <c r="F28" s="230" t="s">
        <v>372</v>
      </c>
      <c r="G28" s="7" t="s">
        <v>373</v>
      </c>
      <c r="H28" s="191" t="s">
        <v>251</v>
      </c>
      <c r="I28" s="191" t="s">
        <v>251</v>
      </c>
      <c r="J28" s="191" t="s">
        <v>251</v>
      </c>
      <c r="K28" s="397"/>
      <c r="L28" s="303"/>
      <c r="M28" s="226"/>
      <c r="N28" s="341"/>
    </row>
    <row r="29" spans="1:14" ht="18.75">
      <c r="A29" s="168"/>
      <c r="B29" s="168"/>
      <c r="F29" s="230" t="s">
        <v>375</v>
      </c>
      <c r="G29" s="6" t="s">
        <v>376</v>
      </c>
      <c r="H29" s="191" t="s">
        <v>374</v>
      </c>
      <c r="I29" s="355"/>
      <c r="J29" s="355"/>
      <c r="K29" s="397"/>
      <c r="L29" s="303"/>
      <c r="M29" s="226"/>
      <c r="N29" s="341"/>
    </row>
    <row r="30" spans="1:14" ht="18.75">
      <c r="A30" s="168"/>
      <c r="B30" s="168"/>
      <c r="F30" s="230" t="s">
        <v>377</v>
      </c>
      <c r="G30" s="6" t="s">
        <v>378</v>
      </c>
      <c r="H30" s="191" t="s">
        <v>374</v>
      </c>
      <c r="I30" s="355"/>
      <c r="J30" s="355"/>
      <c r="K30" s="397"/>
      <c r="L30" s="303"/>
      <c r="M30" s="226"/>
      <c r="N30" s="341"/>
    </row>
    <row r="31" spans="1:14" ht="18.75">
      <c r="A31" s="168"/>
      <c r="B31" s="168"/>
      <c r="F31" s="230" t="s">
        <v>379</v>
      </c>
      <c r="G31" s="7" t="s">
        <v>380</v>
      </c>
      <c r="H31" s="191" t="s">
        <v>251</v>
      </c>
      <c r="I31" s="191" t="s">
        <v>251</v>
      </c>
      <c r="J31" s="191" t="s">
        <v>251</v>
      </c>
      <c r="K31" s="397"/>
      <c r="L31" s="303"/>
      <c r="M31" s="226"/>
      <c r="N31" s="314"/>
    </row>
    <row r="32" spans="1:14" ht="22.5">
      <c r="A32" s="168"/>
      <c r="B32" s="168"/>
      <c r="F32" s="230" t="s">
        <v>381</v>
      </c>
      <c r="G32" s="6" t="s">
        <v>376</v>
      </c>
      <c r="H32" s="191" t="s">
        <v>502</v>
      </c>
      <c r="I32" s="355"/>
      <c r="J32" s="355"/>
      <c r="K32" s="397"/>
      <c r="L32" s="303"/>
      <c r="M32" s="226" t="s">
        <v>506</v>
      </c>
      <c r="N32" s="314"/>
    </row>
    <row r="33" spans="1:14" ht="22.5">
      <c r="A33" s="168"/>
      <c r="B33" s="168"/>
      <c r="F33" s="230" t="s">
        <v>382</v>
      </c>
      <c r="G33" s="6" t="s">
        <v>378</v>
      </c>
      <c r="H33" s="191" t="s">
        <v>502</v>
      </c>
      <c r="I33" s="355"/>
      <c r="J33" s="355"/>
      <c r="K33" s="397"/>
      <c r="L33" s="303"/>
      <c r="M33" s="226" t="s">
        <v>708</v>
      </c>
      <c r="N33" s="314"/>
    </row>
    <row r="34" spans="1:14" ht="22.5">
      <c r="A34" s="168"/>
      <c r="B34" s="168"/>
      <c r="F34" s="230" t="s">
        <v>383</v>
      </c>
      <c r="G34" s="7" t="s">
        <v>384</v>
      </c>
      <c r="H34" s="191" t="s">
        <v>251</v>
      </c>
      <c r="I34" s="191" t="s">
        <v>251</v>
      </c>
      <c r="J34" s="191" t="s">
        <v>251</v>
      </c>
      <c r="K34" s="397"/>
      <c r="L34" s="303"/>
      <c r="M34" s="226"/>
      <c r="N34" s="314"/>
    </row>
    <row r="35" spans="1:14" ht="18.75">
      <c r="A35" s="168"/>
      <c r="B35" s="168"/>
      <c r="F35" s="230" t="s">
        <v>385</v>
      </c>
      <c r="G35" s="6" t="s">
        <v>376</v>
      </c>
      <c r="H35" s="191" t="s">
        <v>503</v>
      </c>
      <c r="I35" s="355"/>
      <c r="J35" s="355"/>
      <c r="K35" s="397"/>
      <c r="L35" s="303"/>
      <c r="M35" s="226" t="s">
        <v>507</v>
      </c>
      <c r="N35" s="314"/>
    </row>
    <row r="36" spans="1:14" ht="18.75">
      <c r="A36" s="168"/>
      <c r="B36" s="168"/>
      <c r="F36" s="230" t="s">
        <v>386</v>
      </c>
      <c r="G36" s="6" t="s">
        <v>378</v>
      </c>
      <c r="H36" s="191" t="s">
        <v>503</v>
      </c>
      <c r="I36" s="355"/>
      <c r="J36" s="355"/>
      <c r="K36" s="397"/>
      <c r="L36" s="303"/>
      <c r="M36" s="226" t="s">
        <v>508</v>
      </c>
      <c r="N36" s="314"/>
    </row>
    <row r="37" spans="1:14" ht="18.75">
      <c r="A37" s="168"/>
      <c r="B37" s="168"/>
      <c r="F37" s="230" t="s">
        <v>387</v>
      </c>
      <c r="G37" s="7" t="s">
        <v>504</v>
      </c>
      <c r="H37" s="191" t="s">
        <v>251</v>
      </c>
      <c r="I37" s="191" t="s">
        <v>251</v>
      </c>
      <c r="J37" s="191" t="s">
        <v>251</v>
      </c>
      <c r="K37" s="397"/>
      <c r="L37" s="303"/>
      <c r="M37" s="226"/>
      <c r="N37" s="314"/>
    </row>
    <row r="38" spans="1:14" ht="18.75">
      <c r="A38" s="168"/>
      <c r="B38" s="168"/>
      <c r="F38" s="230" t="s">
        <v>389</v>
      </c>
      <c r="G38" s="6" t="s">
        <v>376</v>
      </c>
      <c r="H38" s="191" t="s">
        <v>388</v>
      </c>
      <c r="I38" s="355"/>
      <c r="J38" s="355"/>
      <c r="K38" s="397"/>
      <c r="L38" s="303"/>
      <c r="M38" s="226" t="s">
        <v>709</v>
      </c>
      <c r="N38" s="314"/>
    </row>
    <row r="39" spans="1:14" ht="18.75">
      <c r="A39" s="168"/>
      <c r="B39" s="168"/>
      <c r="F39" s="230" t="s">
        <v>390</v>
      </c>
      <c r="G39" s="6" t="s">
        <v>378</v>
      </c>
      <c r="H39" s="191" t="s">
        <v>388</v>
      </c>
      <c r="I39" s="355"/>
      <c r="J39" s="355"/>
      <c r="K39" s="397"/>
      <c r="L39" s="303"/>
      <c r="M39" s="226" t="s">
        <v>710</v>
      </c>
      <c r="N39" s="314"/>
    </row>
    <row r="40" spans="1:14" ht="18.75">
      <c r="A40" s="168"/>
      <c r="B40" s="168"/>
      <c r="F40" s="230" t="s">
        <v>391</v>
      </c>
      <c r="G40" s="7" t="s">
        <v>711</v>
      </c>
      <c r="H40" s="191" t="s">
        <v>251</v>
      </c>
      <c r="I40" s="191" t="s">
        <v>251</v>
      </c>
      <c r="J40" s="191" t="s">
        <v>251</v>
      </c>
      <c r="K40" s="397"/>
      <c r="L40" s="303"/>
      <c r="M40" s="226"/>
      <c r="N40" s="314"/>
    </row>
    <row r="41" spans="1:14" ht="18.75">
      <c r="A41" s="168"/>
      <c r="B41" s="168"/>
      <c r="F41" s="230" t="s">
        <v>392</v>
      </c>
      <c r="G41" s="6" t="s">
        <v>376</v>
      </c>
      <c r="H41" s="191" t="s">
        <v>712</v>
      </c>
      <c r="I41" s="355"/>
      <c r="J41" s="355"/>
      <c r="K41" s="397"/>
      <c r="L41" s="303"/>
      <c r="M41" s="226" t="s">
        <v>714</v>
      </c>
      <c r="N41" s="314"/>
    </row>
    <row r="42" spans="1:14" ht="18.75">
      <c r="A42" s="168"/>
      <c r="B42" s="168"/>
      <c r="F42" s="230" t="s">
        <v>393</v>
      </c>
      <c r="G42" s="6" t="s">
        <v>378</v>
      </c>
      <c r="H42" s="191" t="s">
        <v>712</v>
      </c>
      <c r="I42" s="355"/>
      <c r="J42" s="355"/>
      <c r="K42" s="397"/>
      <c r="L42" s="303"/>
      <c r="M42" s="226" t="s">
        <v>715</v>
      </c>
      <c r="N42" s="314"/>
    </row>
    <row r="43" spans="1:14" ht="18.75">
      <c r="A43" s="168"/>
      <c r="B43" s="168"/>
      <c r="F43" s="230" t="s">
        <v>394</v>
      </c>
      <c r="G43" s="7" t="s">
        <v>713</v>
      </c>
      <c r="H43" s="191" t="s">
        <v>251</v>
      </c>
      <c r="I43" s="191" t="s">
        <v>251</v>
      </c>
      <c r="J43" s="191" t="s">
        <v>251</v>
      </c>
      <c r="K43" s="397"/>
      <c r="L43" s="303"/>
      <c r="M43" s="226"/>
      <c r="N43" s="314"/>
    </row>
    <row r="44" spans="1:14" ht="18.75">
      <c r="A44" s="168"/>
      <c r="B44" s="168"/>
      <c r="F44" s="230" t="s">
        <v>395</v>
      </c>
      <c r="G44" s="6" t="s">
        <v>376</v>
      </c>
      <c r="H44" s="191" t="s">
        <v>388</v>
      </c>
      <c r="I44" s="355"/>
      <c r="J44" s="355"/>
      <c r="K44" s="397"/>
      <c r="L44" s="303"/>
      <c r="M44" s="226"/>
      <c r="N44" s="314"/>
    </row>
    <row r="45" spans="1:14" ht="18.75">
      <c r="A45" s="168"/>
      <c r="B45" s="168"/>
      <c r="F45" s="230" t="s">
        <v>396</v>
      </c>
      <c r="G45" s="6" t="s">
        <v>378</v>
      </c>
      <c r="H45" s="191" t="s">
        <v>388</v>
      </c>
      <c r="I45" s="355"/>
      <c r="J45" s="355"/>
      <c r="K45" s="397"/>
      <c r="L45" s="303"/>
      <c r="M45" s="226"/>
      <c r="N45" s="314"/>
    </row>
    <row r="46" spans="1:14" ht="18.75">
      <c r="A46" s="168"/>
      <c r="B46" s="168"/>
      <c r="F46" s="230" t="s">
        <v>397</v>
      </c>
      <c r="G46" s="7" t="s">
        <v>716</v>
      </c>
      <c r="H46" s="191" t="s">
        <v>251</v>
      </c>
      <c r="I46" s="191" t="s">
        <v>251</v>
      </c>
      <c r="J46" s="191" t="s">
        <v>251</v>
      </c>
      <c r="K46" s="397"/>
      <c r="L46" s="303"/>
      <c r="M46" s="226"/>
      <c r="N46" s="314"/>
    </row>
    <row r="47" spans="1:14" ht="18.75">
      <c r="A47" s="168"/>
      <c r="B47" s="168"/>
      <c r="F47" s="230" t="s">
        <v>398</v>
      </c>
      <c r="G47" s="6" t="s">
        <v>376</v>
      </c>
      <c r="H47" s="191" t="s">
        <v>388</v>
      </c>
      <c r="I47" s="355"/>
      <c r="J47" s="355"/>
      <c r="K47" s="397"/>
      <c r="L47" s="303"/>
      <c r="M47" s="226"/>
      <c r="N47" s="314"/>
    </row>
    <row r="48" spans="1:14" ht="18.75">
      <c r="A48" s="168"/>
      <c r="B48" s="168"/>
      <c r="F48" s="230" t="s">
        <v>399</v>
      </c>
      <c r="G48" s="6" t="s">
        <v>378</v>
      </c>
      <c r="H48" s="191" t="s">
        <v>388</v>
      </c>
      <c r="I48" s="355"/>
      <c r="J48" s="355"/>
      <c r="K48" s="397"/>
      <c r="L48" s="303"/>
      <c r="M48" s="226"/>
      <c r="N48" s="314"/>
    </row>
    <row r="49" spans="1:14" ht="22.5">
      <c r="A49" s="168"/>
      <c r="B49" s="168"/>
      <c r="F49" s="230" t="s">
        <v>400</v>
      </c>
      <c r="G49" s="7" t="s">
        <v>717</v>
      </c>
      <c r="H49" s="191" t="s">
        <v>251</v>
      </c>
      <c r="I49" s="191" t="s">
        <v>251</v>
      </c>
      <c r="J49" s="191" t="s">
        <v>251</v>
      </c>
      <c r="K49" s="397"/>
      <c r="L49" s="303"/>
      <c r="M49" s="226"/>
      <c r="N49" s="314"/>
    </row>
    <row r="50" spans="1:14" ht="18.75">
      <c r="A50" s="168"/>
      <c r="B50" s="168"/>
      <c r="F50" s="230" t="s">
        <v>401</v>
      </c>
      <c r="G50" s="6" t="s">
        <v>376</v>
      </c>
      <c r="H50" s="191" t="s">
        <v>388</v>
      </c>
      <c r="I50" s="355"/>
      <c r="J50" s="355"/>
      <c r="K50" s="397"/>
      <c r="L50" s="303"/>
      <c r="M50" s="226"/>
      <c r="N50" s="314"/>
    </row>
    <row r="51" spans="1:14" ht="18.75">
      <c r="A51" s="168"/>
      <c r="B51" s="168"/>
      <c r="F51" s="230" t="s">
        <v>402</v>
      </c>
      <c r="G51" s="6" t="s">
        <v>378</v>
      </c>
      <c r="H51" s="191" t="s">
        <v>388</v>
      </c>
      <c r="I51" s="355"/>
      <c r="J51" s="355"/>
      <c r="K51" s="397"/>
      <c r="L51" s="303"/>
      <c r="M51" s="226"/>
      <c r="N51" s="314"/>
    </row>
    <row r="52" spans="1:14" ht="18.75">
      <c r="A52" s="168"/>
      <c r="B52" s="168"/>
      <c r="F52" s="230" t="s">
        <v>403</v>
      </c>
      <c r="G52" s="7" t="s">
        <v>718</v>
      </c>
      <c r="H52" s="191" t="s">
        <v>251</v>
      </c>
      <c r="I52" s="191" t="s">
        <v>251</v>
      </c>
      <c r="J52" s="191" t="s">
        <v>251</v>
      </c>
      <c r="K52" s="397"/>
      <c r="L52" s="303"/>
      <c r="M52" s="226"/>
      <c r="N52" s="314"/>
    </row>
    <row r="53" spans="1:14" ht="18.75">
      <c r="A53" s="168"/>
      <c r="B53" s="168"/>
      <c r="F53" s="230" t="s">
        <v>404</v>
      </c>
      <c r="G53" s="6" t="s">
        <v>376</v>
      </c>
      <c r="H53" s="191" t="s">
        <v>388</v>
      </c>
      <c r="I53" s="355"/>
      <c r="J53" s="355"/>
      <c r="K53" s="397"/>
      <c r="L53" s="303"/>
      <c r="M53" s="226"/>
      <c r="N53" s="314"/>
    </row>
    <row r="54" spans="1:14" ht="18.75">
      <c r="A54" s="168"/>
      <c r="B54" s="168"/>
      <c r="F54" s="230" t="s">
        <v>405</v>
      </c>
      <c r="G54" s="6" t="s">
        <v>378</v>
      </c>
      <c r="H54" s="191" t="s">
        <v>388</v>
      </c>
      <c r="I54" s="355"/>
      <c r="J54" s="355"/>
      <c r="K54" s="397"/>
      <c r="L54" s="303"/>
      <c r="M54" s="226"/>
      <c r="N54" s="314"/>
    </row>
    <row r="55" spans="1:14" ht="22.5">
      <c r="A55" s="168"/>
      <c r="B55" s="168"/>
      <c r="F55" s="230" t="s">
        <v>406</v>
      </c>
      <c r="G55" s="7" t="s">
        <v>407</v>
      </c>
      <c r="H55" s="191" t="s">
        <v>251</v>
      </c>
      <c r="I55" s="191" t="s">
        <v>251</v>
      </c>
      <c r="J55" s="191" t="s">
        <v>251</v>
      </c>
      <c r="K55" s="397"/>
      <c r="L55" s="303"/>
      <c r="M55" s="226"/>
      <c r="N55" s="314"/>
    </row>
    <row r="56" spans="1:14" ht="18.75">
      <c r="A56" s="168"/>
      <c r="B56" s="168"/>
      <c r="F56" s="230" t="s">
        <v>408</v>
      </c>
      <c r="G56" s="6" t="s">
        <v>376</v>
      </c>
      <c r="H56" s="191" t="s">
        <v>388</v>
      </c>
      <c r="I56" s="355"/>
      <c r="J56" s="355"/>
      <c r="K56" s="397"/>
      <c r="L56" s="303"/>
      <c r="M56" s="226"/>
      <c r="N56" s="314"/>
    </row>
    <row r="57" spans="1:14" ht="18.75">
      <c r="A57" s="168"/>
      <c r="B57" s="168"/>
      <c r="F57" s="230" t="s">
        <v>409</v>
      </c>
      <c r="G57" s="6" t="s">
        <v>378</v>
      </c>
      <c r="H57" s="191" t="s">
        <v>388</v>
      </c>
      <c r="I57" s="355"/>
      <c r="J57" s="355"/>
      <c r="K57" s="397"/>
      <c r="L57" s="303"/>
      <c r="M57" s="226"/>
      <c r="N57" s="314"/>
    </row>
    <row r="58" spans="1:14" ht="18.75">
      <c r="A58" s="168"/>
      <c r="B58" s="168"/>
      <c r="F58" s="230" t="s">
        <v>721</v>
      </c>
      <c r="G58" s="7" t="s">
        <v>719</v>
      </c>
      <c r="H58" s="191" t="s">
        <v>251</v>
      </c>
      <c r="I58" s="191" t="s">
        <v>251</v>
      </c>
      <c r="J58" s="191" t="s">
        <v>251</v>
      </c>
      <c r="K58" s="397"/>
      <c r="L58" s="303"/>
      <c r="M58" s="226"/>
      <c r="N58" s="314"/>
    </row>
    <row r="59" spans="1:14" ht="18.75">
      <c r="A59" s="168"/>
      <c r="B59" s="168"/>
      <c r="F59" s="230" t="s">
        <v>722</v>
      </c>
      <c r="G59" s="6" t="s">
        <v>376</v>
      </c>
      <c r="H59" s="191" t="s">
        <v>720</v>
      </c>
      <c r="I59" s="355"/>
      <c r="J59" s="355"/>
      <c r="K59" s="397"/>
      <c r="L59" s="303"/>
      <c r="M59" s="226"/>
      <c r="N59" s="314"/>
    </row>
    <row r="60" spans="1:14" ht="18.75">
      <c r="A60" s="168"/>
      <c r="B60" s="168"/>
      <c r="F60" s="230" t="s">
        <v>723</v>
      </c>
      <c r="G60" s="6" t="s">
        <v>378</v>
      </c>
      <c r="H60" s="191" t="s">
        <v>720</v>
      </c>
      <c r="I60" s="355"/>
      <c r="J60" s="355"/>
      <c r="K60" s="397"/>
      <c r="L60" s="303"/>
      <c r="M60" s="226"/>
      <c r="N60" s="314"/>
    </row>
    <row r="61" spans="1:14" ht="18.75">
      <c r="A61" s="168"/>
      <c r="B61" s="168"/>
      <c r="F61" s="230" t="s">
        <v>724</v>
      </c>
      <c r="G61" s="7" t="s">
        <v>730</v>
      </c>
      <c r="H61" s="191" t="s">
        <v>251</v>
      </c>
      <c r="I61" s="191" t="s">
        <v>251</v>
      </c>
      <c r="J61" s="191" t="s">
        <v>251</v>
      </c>
      <c r="K61" s="397"/>
      <c r="L61" s="303"/>
      <c r="M61" s="226"/>
      <c r="N61" s="314"/>
    </row>
    <row r="62" spans="1:14" ht="18.75">
      <c r="A62" s="168"/>
      <c r="B62" s="168"/>
      <c r="F62" s="230" t="s">
        <v>725</v>
      </c>
      <c r="G62" s="6" t="s">
        <v>376</v>
      </c>
      <c r="H62" s="191" t="s">
        <v>731</v>
      </c>
      <c r="I62" s="355"/>
      <c r="J62" s="355"/>
      <c r="K62" s="397"/>
      <c r="L62" s="303"/>
      <c r="M62" s="226"/>
      <c r="N62" s="314"/>
    </row>
    <row r="63" spans="1:14" ht="18.75">
      <c r="A63" s="168"/>
      <c r="B63" s="168"/>
      <c r="F63" s="230" t="s">
        <v>726</v>
      </c>
      <c r="G63" s="6" t="s">
        <v>378</v>
      </c>
      <c r="H63" s="191" t="s">
        <v>731</v>
      </c>
      <c r="I63" s="355"/>
      <c r="J63" s="355"/>
      <c r="K63" s="397"/>
      <c r="L63" s="303"/>
      <c r="M63" s="226"/>
      <c r="N63" s="314"/>
    </row>
    <row r="64" spans="1:14" ht="18.75">
      <c r="A64" s="168"/>
      <c r="B64" s="168"/>
      <c r="F64" s="230" t="s">
        <v>727</v>
      </c>
      <c r="G64" s="7" t="s">
        <v>732</v>
      </c>
      <c r="H64" s="191" t="s">
        <v>251</v>
      </c>
      <c r="I64" s="191" t="s">
        <v>251</v>
      </c>
      <c r="J64" s="191" t="s">
        <v>251</v>
      </c>
      <c r="K64" s="397"/>
      <c r="L64" s="303"/>
      <c r="M64" s="226"/>
      <c r="N64" s="314"/>
    </row>
    <row r="65" spans="1:14" ht="18.75">
      <c r="A65" s="168"/>
      <c r="B65" s="168"/>
      <c r="F65" s="230" t="s">
        <v>728</v>
      </c>
      <c r="G65" s="6" t="s">
        <v>376</v>
      </c>
      <c r="H65" s="191" t="s">
        <v>731</v>
      </c>
      <c r="I65" s="355"/>
      <c r="J65" s="355"/>
      <c r="K65" s="397"/>
      <c r="L65" s="303"/>
      <c r="M65" s="226"/>
      <c r="N65" s="314"/>
    </row>
    <row r="66" spans="1:14" ht="18.75">
      <c r="A66" s="168"/>
      <c r="B66" s="168"/>
      <c r="F66" s="230" t="s">
        <v>729</v>
      </c>
      <c r="G66" s="6" t="s">
        <v>378</v>
      </c>
      <c r="H66" s="191" t="s">
        <v>731</v>
      </c>
      <c r="I66" s="355"/>
      <c r="J66" s="355"/>
      <c r="K66" s="397"/>
      <c r="L66" s="303"/>
      <c r="M66" s="226"/>
      <c r="N66" s="314"/>
    </row>
    <row r="67" spans="1:14" ht="18.75">
      <c r="A67" s="168"/>
      <c r="B67" s="168"/>
      <c r="F67" s="230" t="s">
        <v>734</v>
      </c>
      <c r="G67" s="7" t="s">
        <v>733</v>
      </c>
      <c r="H67" s="191" t="s">
        <v>251</v>
      </c>
      <c r="I67" s="191" t="s">
        <v>251</v>
      </c>
      <c r="J67" s="191" t="s">
        <v>251</v>
      </c>
      <c r="K67" s="397"/>
      <c r="L67" s="303"/>
      <c r="M67" s="226"/>
      <c r="N67" s="314"/>
    </row>
    <row r="68" spans="1:14" ht="18.75">
      <c r="A68" s="168"/>
      <c r="B68" s="168"/>
      <c r="F68" s="230" t="s">
        <v>735</v>
      </c>
      <c r="G68" s="6" t="s">
        <v>376</v>
      </c>
      <c r="H68" s="191" t="s">
        <v>465</v>
      </c>
      <c r="I68" s="355"/>
      <c r="J68" s="355"/>
      <c r="K68" s="397"/>
      <c r="L68" s="303"/>
      <c r="M68" s="226" t="s">
        <v>740</v>
      </c>
      <c r="N68" s="314"/>
    </row>
    <row r="69" spans="1:14" ht="18.75">
      <c r="A69" s="168"/>
      <c r="B69" s="168"/>
      <c r="F69" s="230" t="s">
        <v>736</v>
      </c>
      <c r="G69" s="6" t="s">
        <v>378</v>
      </c>
      <c r="H69" s="191" t="s">
        <v>465</v>
      </c>
      <c r="I69" s="355"/>
      <c r="J69" s="355"/>
      <c r="K69" s="397"/>
      <c r="L69" s="303"/>
      <c r="M69" s="226" t="s">
        <v>741</v>
      </c>
      <c r="N69" s="314"/>
    </row>
    <row r="70" spans="1:14" ht="18.75">
      <c r="A70" s="168"/>
      <c r="B70" s="168"/>
      <c r="F70" s="230" t="s">
        <v>737</v>
      </c>
      <c r="G70" s="7" t="s">
        <v>689</v>
      </c>
      <c r="H70" s="191" t="s">
        <v>251</v>
      </c>
      <c r="I70" s="191" t="s">
        <v>251</v>
      </c>
      <c r="J70" s="191" t="s">
        <v>251</v>
      </c>
      <c r="K70" s="397"/>
      <c r="L70" s="303"/>
      <c r="M70" s="226"/>
      <c r="N70" s="314"/>
    </row>
    <row r="71" spans="1:14" ht="18.75">
      <c r="A71" s="168"/>
      <c r="B71" s="168"/>
      <c r="F71" s="230" t="s">
        <v>738</v>
      </c>
      <c r="G71" s="6" t="s">
        <v>376</v>
      </c>
      <c r="H71" s="191" t="s">
        <v>518</v>
      </c>
      <c r="I71" s="355"/>
      <c r="J71" s="355"/>
      <c r="K71" s="397"/>
      <c r="L71" s="303"/>
      <c r="M71" s="226" t="s">
        <v>742</v>
      </c>
      <c r="N71" s="314"/>
    </row>
    <row r="72" spans="1:14" ht="18.75">
      <c r="A72" s="168"/>
      <c r="B72" s="168"/>
      <c r="F72" s="230" t="s">
        <v>739</v>
      </c>
      <c r="G72" s="6" t="s">
        <v>378</v>
      </c>
      <c r="H72" s="191" t="s">
        <v>518</v>
      </c>
      <c r="I72" s="355"/>
      <c r="J72" s="355"/>
      <c r="K72" s="397"/>
      <c r="L72" s="303"/>
      <c r="M72" s="226" t="s">
        <v>743</v>
      </c>
      <c r="N72" s="314"/>
    </row>
    <row r="73" spans="1:14" ht="18.75">
      <c r="A73" s="168"/>
      <c r="B73" s="168"/>
      <c r="F73" s="230" t="s">
        <v>744</v>
      </c>
      <c r="G73" s="7" t="s">
        <v>505</v>
      </c>
      <c r="H73" s="191" t="s">
        <v>251</v>
      </c>
      <c r="I73" s="191" t="s">
        <v>251</v>
      </c>
      <c r="J73" s="191" t="s">
        <v>251</v>
      </c>
      <c r="K73" s="397"/>
      <c r="L73" s="303"/>
      <c r="M73" s="226" t="s">
        <v>509</v>
      </c>
      <c r="N73" s="314"/>
    </row>
    <row r="74" spans="1:14" ht="22.5">
      <c r="A74" s="168"/>
      <c r="B74" s="168"/>
      <c r="F74" s="230" t="s">
        <v>745</v>
      </c>
      <c r="G74" s="6" t="s">
        <v>376</v>
      </c>
      <c r="H74" s="191" t="s">
        <v>519</v>
      </c>
      <c r="I74" s="355"/>
      <c r="J74" s="355"/>
      <c r="K74" s="397"/>
      <c r="L74" s="303"/>
      <c r="M74" s="226" t="s">
        <v>747</v>
      </c>
      <c r="N74" s="314"/>
    </row>
    <row r="75" spans="1:14" ht="22.5">
      <c r="A75" s="168"/>
      <c r="B75" s="168"/>
      <c r="F75" s="230" t="s">
        <v>746</v>
      </c>
      <c r="G75" s="6" t="s">
        <v>378</v>
      </c>
      <c r="H75" s="191" t="s">
        <v>519</v>
      </c>
      <c r="I75" s="355"/>
      <c r="J75" s="355"/>
      <c r="K75" s="397"/>
      <c r="L75" s="303"/>
      <c r="M75" s="226" t="s">
        <v>748</v>
      </c>
      <c r="N75" s="314"/>
    </row>
    <row r="76" spans="1:14" ht="18.75" hidden="1">
      <c r="A76" s="168"/>
      <c r="B76" s="710" t="s">
        <v>744</v>
      </c>
      <c r="F76" s="230" t="str">
        <f>B76</f>
        <v>9.16</v>
      </c>
      <c r="G76" s="354"/>
      <c r="H76" s="503"/>
      <c r="I76" s="191" t="s">
        <v>251</v>
      </c>
      <c r="J76" s="191" t="s">
        <v>251</v>
      </c>
      <c r="K76" s="397"/>
      <c r="L76" s="303"/>
      <c r="M76" s="226"/>
      <c r="N76" s="314"/>
    </row>
    <row r="77" spans="1:14" ht="18.75" hidden="1">
      <c r="A77" s="168"/>
      <c r="B77" s="710"/>
      <c r="F77" s="191" t="str">
        <f>B76&amp;".1"</f>
        <v>9.16.1</v>
      </c>
      <c r="G77" s="6" t="s">
        <v>376</v>
      </c>
      <c r="H77" s="191" t="str">
        <f>IF(H76="","x",H76)</f>
        <v>x</v>
      </c>
      <c r="I77" s="355"/>
      <c r="J77" s="355"/>
      <c r="K77" s="397"/>
      <c r="L77" s="303"/>
      <c r="M77" s="226"/>
      <c r="N77" s="314"/>
    </row>
    <row r="78" spans="1:14" ht="18.75" hidden="1">
      <c r="A78" s="168"/>
      <c r="B78" s="710"/>
      <c r="F78" s="191" t="str">
        <f>B76&amp;".2"</f>
        <v>9.16.2</v>
      </c>
      <c r="G78" s="6" t="s">
        <v>378</v>
      </c>
      <c r="H78" s="191" t="str">
        <f>IF(H76="","x",H76)</f>
        <v>x</v>
      </c>
      <c r="I78" s="355"/>
      <c r="J78" s="355"/>
      <c r="K78" s="397"/>
      <c r="L78" s="303"/>
      <c r="M78" s="226"/>
      <c r="N78" s="314"/>
    </row>
    <row r="79" spans="1:14" ht="18.75">
      <c r="F79" s="347"/>
      <c r="G79" s="346" t="s">
        <v>410</v>
      </c>
      <c r="H79" s="346"/>
      <c r="I79" s="345"/>
      <c r="J79" s="345"/>
      <c r="K79" s="396"/>
      <c r="L79" s="303"/>
      <c r="M79" s="226"/>
      <c r="N79" s="314"/>
    </row>
    <row r="80" spans="1:14" ht="22.5">
      <c r="B80" s="14" t="s">
        <v>411</v>
      </c>
      <c r="F80" s="288" t="s">
        <v>350</v>
      </c>
      <c r="G80" s="289" t="s">
        <v>510</v>
      </c>
      <c r="H80" s="276" t="s">
        <v>251</v>
      </c>
      <c r="I80" s="276" t="s">
        <v>251</v>
      </c>
      <c r="J80" s="276" t="s">
        <v>251</v>
      </c>
      <c r="K80" s="398"/>
      <c r="L80" s="303"/>
      <c r="M80" s="226"/>
      <c r="N80" s="314"/>
    </row>
    <row r="81" spans="1:14" ht="22.5">
      <c r="B81" s="710" t="s">
        <v>412</v>
      </c>
      <c r="F81" s="288" t="str">
        <f>B81</f>
        <v>10.0</v>
      </c>
      <c r="G81" s="304" t="s">
        <v>511</v>
      </c>
      <c r="H81" s="276" t="s">
        <v>418</v>
      </c>
      <c r="I81" s="291">
        <f>SUM(I82:I85)</f>
        <v>0</v>
      </c>
      <c r="J81" s="291">
        <f>SUM(J82:J85)</f>
        <v>0</v>
      </c>
      <c r="K81" s="398"/>
      <c r="L81" s="303"/>
      <c r="M81" s="226" t="s">
        <v>512</v>
      </c>
      <c r="N81" s="314"/>
    </row>
    <row r="82" spans="1:14" ht="18.75">
      <c r="B82" s="710"/>
      <c r="F82" s="276" t="str">
        <f>B81&amp;".1"</f>
        <v>10.0.1</v>
      </c>
      <c r="G82" s="305" t="s">
        <v>57</v>
      </c>
      <c r="H82" s="276" t="s">
        <v>418</v>
      </c>
      <c r="I82" s="291">
        <f t="shared" ref="I82:J85" si="0">SUMIF($G$86:$G$96,$G82,I$86:I$96)</f>
        <v>0</v>
      </c>
      <c r="J82" s="291">
        <f t="shared" si="0"/>
        <v>0</v>
      </c>
      <c r="K82" s="398"/>
      <c r="L82" s="303"/>
      <c r="M82" s="226" t="s">
        <v>514</v>
      </c>
      <c r="N82" s="314"/>
    </row>
    <row r="83" spans="1:14" ht="18.75">
      <c r="B83" s="710"/>
      <c r="F83" s="276" t="str">
        <f>B81&amp;".2"</f>
        <v>10.0.2</v>
      </c>
      <c r="G83" s="305" t="s">
        <v>58</v>
      </c>
      <c r="H83" s="276" t="s">
        <v>418</v>
      </c>
      <c r="I83" s="291">
        <f t="shared" si="0"/>
        <v>0</v>
      </c>
      <c r="J83" s="291">
        <f t="shared" si="0"/>
        <v>0</v>
      </c>
      <c r="K83" s="398"/>
      <c r="L83" s="303"/>
      <c r="M83" s="226" t="s">
        <v>515</v>
      </c>
      <c r="N83" s="314"/>
    </row>
    <row r="84" spans="1:14" ht="18.75">
      <c r="B84" s="710"/>
      <c r="F84" s="276" t="str">
        <f>B81&amp;".3"</f>
        <v>10.0.3</v>
      </c>
      <c r="G84" s="305" t="s">
        <v>59</v>
      </c>
      <c r="H84" s="276" t="s">
        <v>418</v>
      </c>
      <c r="I84" s="291">
        <f t="shared" si="0"/>
        <v>0</v>
      </c>
      <c r="J84" s="291">
        <f t="shared" si="0"/>
        <v>0</v>
      </c>
      <c r="K84" s="398"/>
      <c r="L84" s="303"/>
      <c r="M84" s="226" t="s">
        <v>516</v>
      </c>
      <c r="N84" s="314"/>
    </row>
    <row r="85" spans="1:14" ht="18.75">
      <c r="B85" s="710"/>
      <c r="F85" s="276" t="str">
        <f>B81&amp;".4"</f>
        <v>10.0.4</v>
      </c>
      <c r="G85" s="305" t="s">
        <v>60</v>
      </c>
      <c r="H85" s="276" t="s">
        <v>418</v>
      </c>
      <c r="I85" s="291">
        <f t="shared" si="0"/>
        <v>0</v>
      </c>
      <c r="J85" s="291">
        <f t="shared" si="0"/>
        <v>0</v>
      </c>
      <c r="K85" s="398"/>
      <c r="L85" s="303"/>
      <c r="M85" s="226" t="s">
        <v>517</v>
      </c>
      <c r="N85" s="314"/>
    </row>
    <row r="86" spans="1:14" ht="45" hidden="1">
      <c r="B86" s="710" t="s">
        <v>412</v>
      </c>
      <c r="F86" s="288" t="str">
        <f>B86</f>
        <v>10.0</v>
      </c>
      <c r="G86" s="356"/>
      <c r="H86" s="276" t="s">
        <v>418</v>
      </c>
      <c r="I86" s="291">
        <f>SUM(I87:I90)</f>
        <v>0</v>
      </c>
      <c r="J86" s="291">
        <f>SUM(J87:J90)</f>
        <v>0</v>
      </c>
      <c r="K86" s="398">
        <f>G86</f>
        <v>0</v>
      </c>
      <c r="L86" s="303"/>
      <c r="M86" s="226" t="s">
        <v>513</v>
      </c>
      <c r="N86" s="314"/>
    </row>
    <row r="87" spans="1:14" ht="18.75" hidden="1">
      <c r="A87" s="244"/>
      <c r="B87" s="710"/>
      <c r="F87" s="276" t="str">
        <f>B86&amp;".1"</f>
        <v>10.0.1</v>
      </c>
      <c r="G87" s="305" t="s">
        <v>57</v>
      </c>
      <c r="H87" s="276" t="s">
        <v>418</v>
      </c>
      <c r="I87" s="338"/>
      <c r="J87" s="338"/>
      <c r="K87" s="398"/>
      <c r="L87" s="303"/>
      <c r="M87" s="226"/>
      <c r="N87" s="314"/>
    </row>
    <row r="88" spans="1:14" ht="18.75" hidden="1">
      <c r="B88" s="710"/>
      <c r="F88" s="276" t="str">
        <f>B86&amp;".2"</f>
        <v>10.0.2</v>
      </c>
      <c r="G88" s="305" t="s">
        <v>58</v>
      </c>
      <c r="H88" s="276" t="s">
        <v>418</v>
      </c>
      <c r="I88" s="338"/>
      <c r="J88" s="338"/>
      <c r="K88" s="398"/>
      <c r="L88" s="303"/>
      <c r="M88" s="226"/>
      <c r="N88" s="314"/>
    </row>
    <row r="89" spans="1:14" ht="18.75" hidden="1">
      <c r="B89" s="710"/>
      <c r="F89" s="276" t="str">
        <f>B86&amp;".3"</f>
        <v>10.0.3</v>
      </c>
      <c r="G89" s="305" t="s">
        <v>59</v>
      </c>
      <c r="H89" s="276" t="s">
        <v>418</v>
      </c>
      <c r="I89" s="338"/>
      <c r="J89" s="338"/>
      <c r="K89" s="398"/>
      <c r="L89" s="303"/>
      <c r="M89" s="226"/>
      <c r="N89" s="314"/>
    </row>
    <row r="90" spans="1:14" ht="18.75" hidden="1">
      <c r="B90" s="710"/>
      <c r="F90" s="276" t="str">
        <f>B86&amp;".4"</f>
        <v>10.0.4</v>
      </c>
      <c r="G90" s="305" t="s">
        <v>60</v>
      </c>
      <c r="H90" s="276" t="s">
        <v>418</v>
      </c>
      <c r="I90" s="338"/>
      <c r="J90" s="338"/>
      <c r="K90" s="398"/>
      <c r="L90" s="303"/>
      <c r="M90" s="226"/>
      <c r="N90" s="314"/>
    </row>
    <row r="91" spans="1:14" ht="45">
      <c r="B91" s="710" t="s">
        <v>413</v>
      </c>
      <c r="E91" s="47"/>
      <c r="F91" s="288" t="str">
        <f>B91</f>
        <v>10.1</v>
      </c>
      <c r="G91" s="356"/>
      <c r="H91" s="276" t="s">
        <v>418</v>
      </c>
      <c r="I91" s="291">
        <f>SUM(I92:I95)</f>
        <v>0</v>
      </c>
      <c r="J91" s="291">
        <f>SUM(J92:J95)</f>
        <v>0</v>
      </c>
      <c r="K91" s="399">
        <f>G91</f>
        <v>0</v>
      </c>
      <c r="L91" s="353"/>
      <c r="M91" s="361" t="s">
        <v>513</v>
      </c>
      <c r="N91" s="314"/>
    </row>
    <row r="92" spans="1:14" ht="18.75">
      <c r="B92" s="710"/>
      <c r="F92" s="276" t="str">
        <f>B91&amp;".1"</f>
        <v>10.1.1</v>
      </c>
      <c r="G92" s="305" t="s">
        <v>57</v>
      </c>
      <c r="H92" s="276" t="s">
        <v>418</v>
      </c>
      <c r="I92" s="338"/>
      <c r="J92" s="338"/>
      <c r="K92" s="398"/>
      <c r="L92" s="303"/>
      <c r="M92" s="226"/>
      <c r="N92" s="314"/>
    </row>
    <row r="93" spans="1:14" ht="18.75">
      <c r="B93" s="710"/>
      <c r="F93" s="276" t="str">
        <f>B91&amp;".2"</f>
        <v>10.1.2</v>
      </c>
      <c r="G93" s="305" t="s">
        <v>58</v>
      </c>
      <c r="H93" s="276" t="s">
        <v>418</v>
      </c>
      <c r="I93" s="338"/>
      <c r="J93" s="338"/>
      <c r="K93" s="398"/>
      <c r="L93" s="303"/>
      <c r="M93" s="226"/>
      <c r="N93" s="314"/>
    </row>
    <row r="94" spans="1:14" ht="18.75">
      <c r="B94" s="710"/>
      <c r="F94" s="276" t="str">
        <f>B91&amp;".3"</f>
        <v>10.1.3</v>
      </c>
      <c r="G94" s="305" t="s">
        <v>59</v>
      </c>
      <c r="H94" s="276" t="s">
        <v>418</v>
      </c>
      <c r="I94" s="338"/>
      <c r="J94" s="338"/>
      <c r="K94" s="398"/>
      <c r="L94" s="303"/>
      <c r="M94" s="226"/>
      <c r="N94" s="314"/>
    </row>
    <row r="95" spans="1:14" ht="18.75">
      <c r="B95" s="710"/>
      <c r="F95" s="276" t="str">
        <f>B91&amp;".4"</f>
        <v>10.1.4</v>
      </c>
      <c r="G95" s="305" t="s">
        <v>60</v>
      </c>
      <c r="H95" s="276" t="s">
        <v>418</v>
      </c>
      <c r="I95" s="338"/>
      <c r="J95" s="338"/>
      <c r="K95" s="398"/>
      <c r="L95" s="303"/>
      <c r="M95" s="226"/>
      <c r="N95" s="314"/>
    </row>
    <row r="96" spans="1:14" ht="18.75">
      <c r="F96" s="302"/>
      <c r="G96" s="296" t="s">
        <v>368</v>
      </c>
      <c r="H96" s="296"/>
      <c r="I96" s="297"/>
      <c r="J96" s="297"/>
      <c r="K96" s="400"/>
      <c r="L96" s="303"/>
      <c r="M96" s="226"/>
      <c r="N96" s="314"/>
    </row>
    <row r="97" spans="6:14" ht="3" customHeight="1">
      <c r="J97" s="306"/>
      <c r="N97" s="326"/>
    </row>
    <row r="98" spans="6:14" ht="18.75">
      <c r="F98" s="342">
        <v>1</v>
      </c>
      <c r="G98" s="742" t="s">
        <v>705</v>
      </c>
      <c r="H98" s="742"/>
      <c r="I98" s="742"/>
      <c r="J98" s="742"/>
      <c r="K98" s="742"/>
      <c r="L98" s="742"/>
      <c r="M98" s="742"/>
      <c r="N98" s="326"/>
    </row>
    <row r="99" spans="6:14" ht="27" customHeight="1">
      <c r="F99" s="342"/>
      <c r="G99" s="742" t="s">
        <v>706</v>
      </c>
      <c r="H99" s="742"/>
      <c r="I99" s="742"/>
      <c r="J99" s="742"/>
      <c r="K99" s="742"/>
      <c r="L99" s="742"/>
      <c r="M99" s="742"/>
      <c r="N99" s="326"/>
    </row>
    <row r="100" spans="6:14" ht="18.75">
      <c r="F100" s="343">
        <v>2</v>
      </c>
      <c r="G100" s="741" t="s">
        <v>470</v>
      </c>
      <c r="H100" s="741"/>
      <c r="I100" s="741"/>
      <c r="J100" s="741"/>
      <c r="K100" s="741"/>
      <c r="L100" s="741"/>
      <c r="M100" s="741"/>
      <c r="N100" s="326"/>
    </row>
  </sheetData>
  <sheetProtection algorithmName="SHA-512" hashValue="J5RNoFHiL7Wh7D8/p/uX3BSBZ4opESo0hOIcfC3jL9GaaiqCBzGqTHJqgReRNJ+RJ5nZs7Ddw5Y9mwQiU+gbUw==" saltValue="8EF9oC+gF8K3eZry+rJI0A==" spinCount="100000" sheet="1" objects="1" scenarios="1" formatColumns="0" formatRows="0"/>
  <mergeCells count="16">
    <mergeCell ref="B86:B90"/>
    <mergeCell ref="B91:B95"/>
    <mergeCell ref="F8:F9"/>
    <mergeCell ref="G8:G9"/>
    <mergeCell ref="H8:H9"/>
    <mergeCell ref="B20:B22"/>
    <mergeCell ref="B76:B78"/>
    <mergeCell ref="B81:B85"/>
    <mergeCell ref="B23:B25"/>
    <mergeCell ref="F5:I5"/>
    <mergeCell ref="G100:M100"/>
    <mergeCell ref="G98:M98"/>
    <mergeCell ref="I8:K8"/>
    <mergeCell ref="M7:M9"/>
    <mergeCell ref="F7:L7"/>
    <mergeCell ref="G99:M99"/>
  </mergeCells>
  <dataValidations xWindow="395" yWindow="694" count="9">
    <dataValidation type="list" operator="lessThanOrEqual" allowBlank="1" showInputMessage="1" showErrorMessage="1" errorTitle="Ошибка" error="Выберите значение из списка!" sqref="G21" xr:uid="{00000000-0002-0000-0B00-000000000000}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76:H76 I15:I16 J11" xr:uid="{00000000-0002-0000-0B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J17:J18" xr:uid="{00000000-0002-0000-0B00-000002000000}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 I11" xr:uid="{00000000-0002-0000-0B00-000003000000}">
      <formula1>"a"</formula1>
    </dataValidation>
    <dataValidation type="whole" allowBlank="1" showInputMessage="1" showErrorMessage="1" errorTitle="Ошибка" error="Введите год с 2000 по 2080!" prompt="Укажите год реализации инвестиционной программы/мероприятия" sqref="G20 G23" xr:uid="{00000000-0002-0000-0B00-000004000000}">
      <formula1>2000</formula1>
      <formula2>2080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91 G86 G24" xr:uid="{00000000-0002-0000-0B00-000005000000}">
      <formula1>source_of_funding</formula1>
    </dataValidation>
    <dataValidation type="decimal" allowBlank="1" showErrorMessage="1" errorTitle="Ошибка" error="Допускается ввод только неотрицательных чисел!" sqref="I87:J90 I41:I42 I65:I66 I21:J21 I71:J72 I74:J75 I68:J69 I29:J30 I35:J36 I32:J33 I92:J95 I59:I60 I62:I63 I24:J24" xr:uid="{00000000-0002-0000-0B00-000006000000}">
      <formula1>0</formula1>
      <formula2>9.99999999999999E+23</formula2>
    </dataValidation>
    <dataValidation type="decimal" allowBlank="1" showInputMessage="1" showErrorMessage="1" error="Введите значение от 0 до 100%" sqref="I38:J39 J41:J42 I44:J45 I47:J48 I50:J51 I53:J54 I56:J57 J59:J60 J62:J63 J65:J66" xr:uid="{00000000-0002-0000-0B00-000007000000}">
      <formula1>0</formula1>
      <formula2>100</formula2>
    </dataValidation>
    <dataValidation type="decimal" allowBlank="1" showErrorMessage="1" errorTitle="Ошибка" error="Допускается ввод только действительных чисел!" sqref="I77:J78" xr:uid="{00000000-0002-0000-0B00-000008000000}">
      <formula1>-9.99999999999999E+23</formula1>
      <formula2>9.99999999999999E+23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E0CA2-1D07-4BD4-8C0F-4C86FA53F7DE}">
  <sheetPr codeName="List14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701" t="s">
        <v>244</v>
      </c>
      <c r="E5" s="701"/>
      <c r="F5" s="701"/>
      <c r="G5" s="701"/>
    </row>
    <row r="6" spans="1:21" s="271" customFormat="1" ht="0.95" customHeight="1">
      <c r="A6" s="272"/>
      <c r="C6" s="500"/>
      <c r="D6" s="702"/>
      <c r="E6" s="702"/>
      <c r="F6" s="702"/>
      <c r="G6" s="702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703" t="s">
        <v>236</v>
      </c>
      <c r="E8" s="704"/>
      <c r="F8" s="704"/>
      <c r="G8" s="705"/>
      <c r="U8" s="184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708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24.04.2023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1607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Орловская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1190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1608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700" t="s">
        <v>256</v>
      </c>
      <c r="F20" s="700"/>
      <c r="G20" s="245"/>
    </row>
  </sheetData>
  <sheetProtection algorithmName="SHA-512" hashValue="8LTKIz7FFI7e/kb1rDW9lg+FAnmeilYZdB2qhBhV31Xf9YdOR3+n7KIrWh6E1Dp7XXNa0wGHsC45uxAmzuOwBQ==" saltValue="gx3olnTXAeZQf9pYoJIHz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3FB5850C-2447-43C7-BE1E-8B31FECF3BCF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3">
    <pageSetUpPr fitToPage="1"/>
  </sheetPr>
  <dimension ref="A1:Q15"/>
  <sheetViews>
    <sheetView showGridLines="0" topLeftCell="C4" zoomScaleNormal="100" workbookViewId="0">
      <selection activeCell="G17" sqref="G17"/>
    </sheetView>
  </sheetViews>
  <sheetFormatPr defaultColWidth="10.5703125" defaultRowHeight="14.25"/>
  <cols>
    <col min="1" max="1" width="9.140625" style="245" hidden="1" customWidth="1"/>
    <col min="2" max="2" width="9.140625" style="146" hidden="1" customWidth="1"/>
    <col min="3" max="3" width="3.7109375" style="462" customWidth="1"/>
    <col min="4" max="4" width="6.28515625" style="29" bestFit="1" customWidth="1"/>
    <col min="5" max="5" width="64.140625" style="29" customWidth="1"/>
    <col min="6" max="7" width="35.7109375" style="29" customWidth="1"/>
    <col min="8" max="8" width="115.7109375" style="29" customWidth="1"/>
    <col min="9" max="9" width="10.5703125" style="29"/>
    <col min="10" max="11" width="10.5703125" style="218"/>
    <col min="12" max="16384" width="10.5703125" style="29"/>
  </cols>
  <sheetData>
    <row r="1" spans="1:17" hidden="1">
      <c r="N1" s="463"/>
      <c r="O1" s="463"/>
      <c r="Q1" s="463"/>
    </row>
    <row r="2" spans="1:17" hidden="1"/>
    <row r="3" spans="1:17" hidden="1"/>
    <row r="4" spans="1:17" ht="3" customHeight="1">
      <c r="G4" s="76"/>
      <c r="H4" s="76"/>
    </row>
    <row r="5" spans="1:17" ht="26.1" customHeight="1">
      <c r="D5" s="746" t="s">
        <v>762</v>
      </c>
      <c r="E5" s="746"/>
      <c r="F5" s="746"/>
      <c r="G5" s="746"/>
      <c r="H5" s="471"/>
    </row>
    <row r="6" spans="1:17" ht="3" customHeight="1">
      <c r="E6" s="266"/>
      <c r="F6" s="266"/>
      <c r="G6" s="275"/>
      <c r="H6" s="470"/>
    </row>
    <row r="7" spans="1:17">
      <c r="D7" s="714" t="s">
        <v>225</v>
      </c>
      <c r="E7" s="714"/>
      <c r="F7" s="714"/>
      <c r="G7" s="714"/>
      <c r="H7" s="747" t="s">
        <v>226</v>
      </c>
    </row>
    <row r="8" spans="1:17">
      <c r="D8" s="191" t="s">
        <v>25</v>
      </c>
      <c r="E8" s="464" t="s">
        <v>243</v>
      </c>
      <c r="F8" s="464" t="s">
        <v>215</v>
      </c>
      <c r="G8" s="464" t="s">
        <v>231</v>
      </c>
      <c r="H8" s="747"/>
    </row>
    <row r="9" spans="1:17" ht="12" customHeight="1">
      <c r="D9" s="77" t="s">
        <v>26</v>
      </c>
      <c r="E9" s="77" t="s">
        <v>0</v>
      </c>
      <c r="F9" s="77" t="s">
        <v>1</v>
      </c>
      <c r="G9" s="77" t="s">
        <v>2</v>
      </c>
      <c r="H9" s="77" t="s">
        <v>12</v>
      </c>
    </row>
    <row r="10" spans="1:17" ht="33.75">
      <c r="A10" s="255"/>
      <c r="D10" s="472" t="s">
        <v>26</v>
      </c>
      <c r="E10" s="375" t="s">
        <v>753</v>
      </c>
      <c r="F10" s="465" t="s">
        <v>1631</v>
      </c>
      <c r="G10" s="620" t="s">
        <v>1630</v>
      </c>
      <c r="H10" s="748" t="s">
        <v>759</v>
      </c>
    </row>
    <row r="11" spans="1:17" ht="22.5">
      <c r="A11" s="255"/>
      <c r="D11" s="472" t="s">
        <v>0</v>
      </c>
      <c r="E11" s="375" t="s">
        <v>754</v>
      </c>
      <c r="F11" s="622" t="s">
        <v>1629</v>
      </c>
      <c r="G11" s="623" t="s">
        <v>1628</v>
      </c>
      <c r="H11" s="749"/>
    </row>
    <row r="12" spans="1:17" ht="45">
      <c r="A12" s="473"/>
      <c r="C12" s="47"/>
      <c r="D12" s="472" t="s">
        <v>1</v>
      </c>
      <c r="E12" s="375" t="s">
        <v>755</v>
      </c>
      <c r="F12" s="623" t="s">
        <v>1627</v>
      </c>
      <c r="G12" s="623" t="s">
        <v>1628</v>
      </c>
      <c r="H12" s="749"/>
      <c r="I12" s="218"/>
      <c r="K12" s="29"/>
    </row>
    <row r="13" spans="1:17" ht="45">
      <c r="A13" s="473"/>
      <c r="C13" s="47"/>
      <c r="D13" s="472" t="s">
        <v>2</v>
      </c>
      <c r="E13" s="375" t="s">
        <v>756</v>
      </c>
      <c r="F13" s="623" t="s">
        <v>1627</v>
      </c>
      <c r="G13" s="623" t="s">
        <v>1628</v>
      </c>
      <c r="H13" s="749"/>
      <c r="I13" s="218"/>
      <c r="K13" s="29"/>
    </row>
    <row r="14" spans="1:17" ht="22.5">
      <c r="A14" s="255"/>
      <c r="D14" s="206"/>
      <c r="E14" s="466" t="s">
        <v>757</v>
      </c>
      <c r="F14" s="467"/>
      <c r="G14" s="468"/>
      <c r="H14" s="475" t="s">
        <v>760</v>
      </c>
    </row>
    <row r="15" spans="1:17">
      <c r="D15" s="469"/>
      <c r="E15" s="469"/>
      <c r="F15" s="469"/>
      <c r="G15" s="469"/>
      <c r="H15" s="469"/>
    </row>
  </sheetData>
  <sheetProtection algorithmName="SHA-512" hashValue="adQXMvZHNwPcvahL8H6wWvBSNYoVY9NeYHUaN5tjPbNh+gBfEioCehThBcVCmRKDVdgcKoC4RTaOIwtG7cliIQ==" saltValue="nVqtATPev0ZzdFMpOXJDXg==" spinCount="100000" sheet="1" objects="1" scenarios="1" formatColumns="0" formatRows="0"/>
  <dataConsolidate link="1"/>
  <mergeCells count="4">
    <mergeCell ref="D5:G5"/>
    <mergeCell ref="D7:G7"/>
    <mergeCell ref="H7:H8"/>
    <mergeCell ref="H10:H13"/>
  </mergeCells>
  <dataValidations count="2"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, либо ссылку на официальный сайт в сети «Интернет», на котором размещена информация" sqref="G10:G13" xr:uid="{00000000-0002-0000-0C00-000000000000}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0 E13 F10:F13" xr:uid="{00000000-0002-0000-0C00-000001000000}">
      <formula1>900</formula1>
    </dataValidation>
  </dataValidations>
  <hyperlinks>
    <hyperlink ref="F11" location="'Форма 4.9'!$F$11" tooltip="Кликните по гиперссылке, чтобы перейти по ссылке на обосновывающие документы или отредактировать её" display="ОфициальныйсайтЕдинойинформационнойсистемывсферезакупок" xr:uid="{0192529F-F5AE-44DC-98DA-8C35C9F4CB4F}"/>
    <hyperlink ref="G10" location="'Форма 4.9'!$G$10" tooltip="Кликните по гиперссылке, чтобы перейти по ссылке на обосновывающие документы или отредактировать её" display="https://portal.eias.ru/Portal/DownloadPage.aspx?type=12&amp;guid=51327ed5-7f4e-46bf-a89f-a567e8c5da1f" xr:uid="{8DB6834A-B333-47F8-BC20-AC7577DD60C0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93" hidden="1" customWidth="1"/>
    <col min="2" max="2" width="9.140625" style="194" hidden="1" customWidth="1"/>
    <col min="3" max="3" width="3.7109375" style="195" customWidth="1"/>
    <col min="4" max="4" width="7" style="194" bestFit="1" customWidth="1"/>
    <col min="5" max="5" width="11.28515625" style="194" customWidth="1"/>
    <col min="6" max="6" width="41" style="194" customWidth="1"/>
    <col min="7" max="7" width="18" style="194" customWidth="1"/>
    <col min="8" max="8" width="13.140625" style="194" customWidth="1"/>
    <col min="9" max="9" width="11.42578125" style="194" customWidth="1"/>
    <col min="10" max="10" width="42.140625" style="194" customWidth="1"/>
    <col min="11" max="11" width="115.7109375" style="194" customWidth="1"/>
    <col min="12" max="12" width="3.7109375" style="194" customWidth="1"/>
    <col min="13" max="16384" width="9.140625" style="194"/>
  </cols>
  <sheetData>
    <row r="1" spans="1:14" hidden="1"/>
    <row r="2" spans="1:14" hidden="1"/>
    <row r="3" spans="1:14" hidden="1"/>
    <row r="4" spans="1:14" ht="3" customHeight="1"/>
    <row r="5" spans="1:14" s="29" customFormat="1" ht="22.5">
      <c r="A5" s="13"/>
      <c r="C5" s="47"/>
      <c r="D5" s="752" t="s">
        <v>224</v>
      </c>
      <c r="E5" s="752"/>
      <c r="F5" s="752"/>
      <c r="G5" s="752"/>
      <c r="H5" s="752"/>
      <c r="I5" s="752"/>
      <c r="J5" s="752"/>
      <c r="K5" s="196"/>
    </row>
    <row r="6" spans="1:14" ht="3" hidden="1" customHeight="1">
      <c r="D6" s="211"/>
      <c r="E6" s="211"/>
      <c r="G6" s="211"/>
      <c r="H6" s="211"/>
      <c r="I6" s="211"/>
      <c r="J6" s="211"/>
      <c r="K6" s="211"/>
    </row>
    <row r="7" spans="1:14" s="193" customFormat="1" ht="3" customHeight="1">
      <c r="B7" s="194"/>
      <c r="C7" s="195"/>
      <c r="D7" s="212"/>
      <c r="E7" s="212"/>
      <c r="G7" s="212"/>
      <c r="H7" s="212"/>
      <c r="I7" s="212"/>
      <c r="J7" s="212"/>
      <c r="K7" s="212"/>
      <c r="L7" s="213"/>
    </row>
    <row r="8" spans="1:14">
      <c r="D8" s="753" t="s">
        <v>225</v>
      </c>
      <c r="E8" s="753"/>
      <c r="F8" s="753"/>
      <c r="G8" s="753"/>
      <c r="H8" s="753"/>
      <c r="I8" s="753"/>
      <c r="J8" s="753"/>
      <c r="K8" s="753" t="s">
        <v>226</v>
      </c>
    </row>
    <row r="9" spans="1:14">
      <c r="D9" s="753" t="s">
        <v>25</v>
      </c>
      <c r="E9" s="753" t="s">
        <v>227</v>
      </c>
      <c r="F9" s="753"/>
      <c r="G9" s="753" t="s">
        <v>228</v>
      </c>
      <c r="H9" s="753"/>
      <c r="I9" s="753"/>
      <c r="J9" s="753"/>
      <c r="K9" s="753"/>
    </row>
    <row r="10" spans="1:14" ht="22.5">
      <c r="D10" s="753"/>
      <c r="E10" s="190" t="s">
        <v>229</v>
      </c>
      <c r="F10" s="190" t="s">
        <v>145</v>
      </c>
      <c r="G10" s="190" t="s">
        <v>145</v>
      </c>
      <c r="H10" s="190" t="s">
        <v>229</v>
      </c>
      <c r="I10" s="190" t="s">
        <v>230</v>
      </c>
      <c r="J10" s="190" t="s">
        <v>231</v>
      </c>
      <c r="K10" s="753"/>
    </row>
    <row r="11" spans="1:14" ht="12" customHeight="1">
      <c r="D11" s="77" t="s">
        <v>26</v>
      </c>
      <c r="E11" s="77" t="s">
        <v>0</v>
      </c>
      <c r="F11" s="77" t="s">
        <v>1</v>
      </c>
      <c r="G11" s="77" t="s">
        <v>2</v>
      </c>
      <c r="H11" s="77" t="s">
        <v>12</v>
      </c>
      <c r="I11" s="77" t="s">
        <v>13</v>
      </c>
      <c r="J11" s="77" t="s">
        <v>31</v>
      </c>
      <c r="K11" s="77" t="s">
        <v>32</v>
      </c>
    </row>
    <row r="12" spans="1:14" s="134" customFormat="1" ht="58.5" customHeight="1">
      <c r="A12" s="197" t="s">
        <v>1</v>
      </c>
      <c r="B12" s="134" t="s">
        <v>141</v>
      </c>
      <c r="C12" s="198"/>
      <c r="D12" s="199" t="s">
        <v>26</v>
      </c>
      <c r="E12" s="200"/>
      <c r="F12" s="201"/>
      <c r="G12" s="201"/>
      <c r="H12" s="201"/>
      <c r="I12" s="202"/>
      <c r="J12" s="203"/>
      <c r="K12" s="748" t="s">
        <v>232</v>
      </c>
      <c r="M12" s="204" t="str">
        <f>IF(ISERROR(INDEX(kind_of_nameforms,MATCH(E12,kind_of_forms,0),1)),"",INDEX(kind_of_nameforms,MATCH(E12,kind_of_forms,0),1))</f>
        <v/>
      </c>
      <c r="N12" s="205"/>
    </row>
    <row r="13" spans="1:14" ht="15" customHeight="1">
      <c r="A13" s="194"/>
      <c r="C13" s="194"/>
      <c r="D13" s="206"/>
      <c r="E13" s="207" t="s">
        <v>164</v>
      </c>
      <c r="F13" s="208"/>
      <c r="G13" s="208"/>
      <c r="H13" s="208"/>
      <c r="I13" s="208"/>
      <c r="J13" s="209"/>
      <c r="K13" s="750"/>
    </row>
    <row r="14" spans="1:14" ht="3" customHeight="1">
      <c r="A14" s="194"/>
      <c r="C14" s="194"/>
    </row>
    <row r="15" spans="1:14" ht="27.75" customHeight="1">
      <c r="E15" s="751" t="s">
        <v>233</v>
      </c>
      <c r="F15" s="751"/>
      <c r="G15" s="751"/>
      <c r="H15" s="751"/>
      <c r="I15" s="751"/>
      <c r="J15" s="751"/>
    </row>
  </sheetData>
  <sheetProtection algorithmName="SHA-512" hashValue="/fipPWMGMo3Kv/s/4kjXBdY6QAb0QBFYcjjvdX8Zcn8JgHrBzL/cpWKNLpMFxU6cjJC/t09qLonPclBLCtRN0Q==" saltValue="WOn3wEQmAKW2JgeaX8LLGQ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D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D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D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D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50" customWidth="1"/>
    <col min="4" max="4" width="6.28515625" style="21" customWidth="1"/>
    <col min="5" max="5" width="73.7109375" style="21" customWidth="1"/>
    <col min="6" max="20" width="9.140625" style="21"/>
    <col min="21" max="21" width="9.140625" style="182"/>
    <col min="22" max="16384" width="9.140625" style="21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754" t="s">
        <v>155</v>
      </c>
      <c r="E7" s="754"/>
    </row>
    <row r="8" spans="3:9" s="498" customFormat="1" ht="0.95" customHeight="1">
      <c r="C8" s="499"/>
      <c r="D8" s="755"/>
      <c r="E8" s="755"/>
    </row>
    <row r="9" spans="3:9" ht="6.95" customHeight="1"/>
    <row r="10" spans="3:9" ht="22.5" customHeight="1">
      <c r="D10" s="57" t="s">
        <v>25</v>
      </c>
      <c r="E10" s="56" t="s">
        <v>118</v>
      </c>
    </row>
    <row r="11" spans="3:9" ht="11.25" customHeight="1">
      <c r="D11" s="77" t="s">
        <v>26</v>
      </c>
      <c r="E11" s="77" t="s">
        <v>0</v>
      </c>
    </row>
    <row r="12" spans="3:9" ht="15" hidden="1" customHeight="1">
      <c r="D12" s="80">
        <v>0</v>
      </c>
      <c r="E12" s="58"/>
    </row>
    <row r="13" spans="3:9" ht="14.1" customHeight="1">
      <c r="C13" s="81"/>
      <c r="D13" s="80">
        <v>1</v>
      </c>
      <c r="E13" s="59"/>
    </row>
    <row r="14" spans="3:9" ht="15" customHeight="1">
      <c r="D14" s="84"/>
      <c r="E14" s="85" t="s">
        <v>164</v>
      </c>
    </row>
    <row r="15" spans="3:9" ht="11.25" customHeight="1"/>
    <row r="16" spans="3:9">
      <c r="D16" s="136"/>
      <c r="E16" s="82"/>
      <c r="F16" s="82"/>
      <c r="G16" s="83"/>
      <c r="H16" s="83"/>
      <c r="I16" s="83"/>
    </row>
  </sheetData>
  <sheetProtection algorithmName="SHA-512" hashValue="0Y+Ju77xT/V21qOi5fqiswfDh/+7/Tc749xq1qlob8quUNrEe8u4X+m4FEtxlIilWCPYWowY0OqP+DbKPBj/gw==" saltValue="GvN+OsXerkylsSjLaAGCJ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E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E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E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E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E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List05">
    <tabColor rgb="FFFFCC99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46" customWidth="1"/>
    <col min="4" max="4" width="6.28515625" style="21" customWidth="1"/>
    <col min="5" max="5" width="94.85546875" style="21" customWidth="1"/>
    <col min="6" max="11" width="9.140625" style="21"/>
    <col min="12" max="12" width="9.140625" style="182"/>
    <col min="13" max="16384" width="9.140625" style="2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756" t="s">
        <v>6</v>
      </c>
      <c r="E7" s="756"/>
    </row>
    <row r="8" spans="4:5" ht="15" customHeight="1">
      <c r="D8" s="757" t="str">
        <f>IF(org=0,"Не определено",org)</f>
        <v>АО "Орелгортеплоэнерго"</v>
      </c>
      <c r="E8" s="757"/>
    </row>
    <row r="9" spans="4:5" ht="6.95" customHeight="1"/>
    <row r="10" spans="4:5" ht="22.5" customHeight="1">
      <c r="D10" s="57" t="s">
        <v>25</v>
      </c>
      <c r="E10" s="56" t="s">
        <v>29</v>
      </c>
    </row>
    <row r="11" spans="4:5" ht="11.25" customHeight="1">
      <c r="D11" s="77" t="s">
        <v>26</v>
      </c>
      <c r="E11" s="77" t="s">
        <v>0</v>
      </c>
    </row>
    <row r="12" spans="4:5" ht="15" hidden="1" customHeight="1">
      <c r="D12" s="80">
        <v>0</v>
      </c>
      <c r="E12" s="58"/>
    </row>
    <row r="13" spans="4:5" ht="15" customHeight="1">
      <c r="D13" s="84"/>
      <c r="E13" s="85" t="s">
        <v>30</v>
      </c>
    </row>
  </sheetData>
  <sheetProtection algorithmName="SHA-512" hashValue="y3QdPgFkjHuhwzQY9wUTHG4acQxh8uu2N3G42Mp+w4TfEzOInRbmwcQs+o06L6i1sNLEtPAWXyiUJnkPaaM9Pg==" saltValue="ro7pn7eKgxFrTnkP5FDYh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F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21" customWidth="1"/>
    <col min="2" max="3" width="29.7109375" style="21" customWidth="1"/>
    <col min="4" max="4" width="80.7109375" style="21" customWidth="1"/>
    <col min="5" max="5" width="17.7109375" style="21" customWidth="1"/>
    <col min="6" max="16384" width="9.140625" style="21"/>
  </cols>
  <sheetData>
    <row r="1" spans="2:5" ht="10.5" customHeight="1"/>
    <row r="2" spans="2:5" ht="20.100000000000001" customHeight="1">
      <c r="B2" s="758" t="s">
        <v>7</v>
      </c>
      <c r="C2" s="758"/>
      <c r="D2" s="758"/>
      <c r="E2" s="758"/>
    </row>
    <row r="3" spans="2:5" ht="6.95" customHeight="1"/>
    <row r="4" spans="2:5" ht="21.75" customHeight="1">
      <c r="B4" s="156" t="s">
        <v>115</v>
      </c>
      <c r="C4" s="156" t="s">
        <v>116</v>
      </c>
      <c r="D4" s="156" t="s">
        <v>24</v>
      </c>
      <c r="E4" s="155" t="s">
        <v>16</v>
      </c>
    </row>
  </sheetData>
  <sheetProtection algorithmName="SHA-512" hashValue="/Uxa4gV0Y+BZoBipW4S70F2Ml8JSZiPAS8RjiyxetJtmFgPMmb398TXr2DnEWvV98DjGb6047wGa1vxl8k4MOw==" saltValue="Hl98XTD1UGhLNo1HGQvnTA==" spinCount="100000" sheet="1" objects="1" scenarios="1" formatColumns="0" formatRows="0" autoFilter="0"/>
  <autoFilter ref="B4:E4" xr:uid="{00000000-0001-0000-1000-000000000000}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odfrmListIP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REESTR_IP">
    <tabColor indexed="47"/>
  </sheetPr>
  <dimension ref="A1:D5"/>
  <sheetViews>
    <sheetView showGridLines="0" workbookViewId="0"/>
  </sheetViews>
  <sheetFormatPr defaultRowHeight="11.25"/>
  <cols>
    <col min="1" max="16384" width="9.140625" style="506"/>
  </cols>
  <sheetData>
    <row r="1" spans="1:4">
      <c r="A1" s="506" t="s">
        <v>799</v>
      </c>
      <c r="B1" s="506" t="s">
        <v>800</v>
      </c>
      <c r="C1" s="506" t="s">
        <v>801</v>
      </c>
      <c r="D1" s="506" t="s">
        <v>802</v>
      </c>
    </row>
    <row r="2" spans="1:4">
      <c r="A2" s="506">
        <v>1</v>
      </c>
      <c r="B2" s="506" t="s">
        <v>803</v>
      </c>
      <c r="C2" s="506" t="s">
        <v>804</v>
      </c>
      <c r="D2" s="506" t="s">
        <v>805</v>
      </c>
    </row>
    <row r="3" spans="1:4">
      <c r="A3" s="506">
        <v>2</v>
      </c>
      <c r="B3" s="506" t="s">
        <v>806</v>
      </c>
      <c r="C3" s="506" t="s">
        <v>804</v>
      </c>
      <c r="D3" s="506" t="s">
        <v>807</v>
      </c>
    </row>
    <row r="4" spans="1:4">
      <c r="A4" s="506">
        <v>3</v>
      </c>
      <c r="B4" s="506" t="s">
        <v>808</v>
      </c>
      <c r="C4" s="506" t="s">
        <v>804</v>
      </c>
      <c r="D4" s="506" t="s">
        <v>809</v>
      </c>
    </row>
    <row r="5" spans="1:4">
      <c r="A5" s="506">
        <v>4</v>
      </c>
      <c r="B5" s="506" t="s">
        <v>810</v>
      </c>
      <c r="C5" s="506" t="s">
        <v>811</v>
      </c>
      <c r="D5" s="506" t="s">
        <v>807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1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219"/>
  </cols>
  <sheetData/>
  <sheetProtection formatColumns="0" formatRow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7">
    <tabColor indexed="47"/>
  </sheetPr>
  <dimension ref="A1"/>
  <sheetViews>
    <sheetView showGridLines="0" workbookViewId="0"/>
  </sheetViews>
  <sheetFormatPr defaultRowHeight="11.25"/>
  <cols>
    <col min="1" max="16384" width="9.140625" style="255"/>
  </cols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llSheetsInThisWorkbook">
    <tabColor indexed="47"/>
  </sheetPr>
  <dimension ref="A1:B46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62"/>
  </cols>
  <sheetData>
    <row r="1" spans="1:2">
      <c r="A1" s="15" t="s">
        <v>8</v>
      </c>
      <c r="B1" s="15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531</v>
      </c>
    </row>
    <row r="4" spans="1:2">
      <c r="A4" t="s">
        <v>11</v>
      </c>
      <c r="B4" t="s">
        <v>82</v>
      </c>
    </row>
    <row r="5" spans="1:2">
      <c r="A5" t="s">
        <v>150</v>
      </c>
      <c r="B5" t="s">
        <v>783</v>
      </c>
    </row>
    <row r="6" spans="1:2">
      <c r="A6" t="s">
        <v>151</v>
      </c>
      <c r="B6" t="s">
        <v>784</v>
      </c>
    </row>
    <row r="7" spans="1:2">
      <c r="A7" t="s">
        <v>763</v>
      </c>
      <c r="B7" t="s">
        <v>764</v>
      </c>
    </row>
    <row r="8" spans="1:2">
      <c r="A8" t="s">
        <v>546</v>
      </c>
      <c r="B8" t="s">
        <v>156</v>
      </c>
    </row>
    <row r="9" spans="1:2">
      <c r="A9" t="s">
        <v>547</v>
      </c>
      <c r="B9" t="s">
        <v>77</v>
      </c>
    </row>
    <row r="10" spans="1:2">
      <c r="A10" t="s">
        <v>548</v>
      </c>
      <c r="B10" t="s">
        <v>135</v>
      </c>
    </row>
    <row r="11" spans="1:2">
      <c r="A11" t="s">
        <v>549</v>
      </c>
      <c r="B11" t="s">
        <v>81</v>
      </c>
    </row>
    <row r="12" spans="1:2">
      <c r="A12" t="s">
        <v>761</v>
      </c>
      <c r="B12" t="s">
        <v>78</v>
      </c>
    </row>
    <row r="13" spans="1:2">
      <c r="A13" t="s">
        <v>266</v>
      </c>
      <c r="B13" t="s">
        <v>529</v>
      </c>
    </row>
    <row r="14" spans="1:2">
      <c r="A14" t="s">
        <v>121</v>
      </c>
      <c r="B14" t="s">
        <v>530</v>
      </c>
    </row>
    <row r="15" spans="1:2">
      <c r="A15" t="s">
        <v>6</v>
      </c>
      <c r="B15" t="s">
        <v>90</v>
      </c>
    </row>
    <row r="16" spans="1:2">
      <c r="A16" t="s">
        <v>76</v>
      </c>
      <c r="B16" t="s">
        <v>532</v>
      </c>
    </row>
    <row r="17" spans="2:2">
      <c r="B17" t="s">
        <v>79</v>
      </c>
    </row>
    <row r="18" spans="2:2">
      <c r="B18" t="s">
        <v>80</v>
      </c>
    </row>
    <row r="19" spans="2:2">
      <c r="B19" t="s">
        <v>89</v>
      </c>
    </row>
    <row r="20" spans="2:2">
      <c r="B20" t="s">
        <v>91</v>
      </c>
    </row>
    <row r="21" spans="2:2">
      <c r="B21" t="s">
        <v>122</v>
      </c>
    </row>
    <row r="22" spans="2:2">
      <c r="B22" t="s">
        <v>267</v>
      </c>
    </row>
    <row r="23" spans="2:2">
      <c r="B23" t="s">
        <v>157</v>
      </c>
    </row>
    <row r="24" spans="2:2">
      <c r="B24" t="s">
        <v>134</v>
      </c>
    </row>
    <row r="25" spans="2:2">
      <c r="B25" t="s">
        <v>97</v>
      </c>
    </row>
    <row r="26" spans="2:2">
      <c r="B26" t="s">
        <v>106</v>
      </c>
    </row>
    <row r="27" spans="2:2">
      <c r="B27" t="s">
        <v>111</v>
      </c>
    </row>
    <row r="28" spans="2:2">
      <c r="B28" t="s">
        <v>112</v>
      </c>
    </row>
    <row r="29" spans="2:2">
      <c r="B29" t="s">
        <v>107</v>
      </c>
    </row>
    <row r="30" spans="2:2">
      <c r="B30" t="s">
        <v>123</v>
      </c>
    </row>
    <row r="31" spans="2:2">
      <c r="B31" t="s">
        <v>83</v>
      </c>
    </row>
    <row r="32" spans="2:2">
      <c r="B32" t="s">
        <v>84</v>
      </c>
    </row>
    <row r="33" spans="2:2">
      <c r="B33" t="s">
        <v>85</v>
      </c>
    </row>
    <row r="34" spans="2:2">
      <c r="B34" t="s">
        <v>86</v>
      </c>
    </row>
    <row r="35" spans="2:2">
      <c r="B35" t="s">
        <v>88</v>
      </c>
    </row>
    <row r="36" spans="2:2">
      <c r="B36" t="s">
        <v>92</v>
      </c>
    </row>
    <row r="37" spans="2:2">
      <c r="B37" t="s">
        <v>93</v>
      </c>
    </row>
    <row r="38" spans="2:2">
      <c r="B38" t="s">
        <v>94</v>
      </c>
    </row>
    <row r="39" spans="2:2">
      <c r="B39" t="s">
        <v>95</v>
      </c>
    </row>
    <row r="40" spans="2:2">
      <c r="B40" t="s">
        <v>268</v>
      </c>
    </row>
    <row r="41" spans="2:2">
      <c r="B41" t="s">
        <v>96</v>
      </c>
    </row>
    <row r="42" spans="2:2">
      <c r="B42" t="s">
        <v>196</v>
      </c>
    </row>
    <row r="43" spans="2:2">
      <c r="B43" t="s">
        <v>98</v>
      </c>
    </row>
    <row r="44" spans="2:2">
      <c r="B44" t="s">
        <v>158</v>
      </c>
    </row>
    <row r="45" spans="2:2">
      <c r="B45" t="s">
        <v>125</v>
      </c>
    </row>
    <row r="46" spans="2:2">
      <c r="B46" t="s">
        <v>133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CheckCyan">
    <tabColor indexed="47"/>
  </sheetPr>
  <dimension ref="A1:A92"/>
  <sheetViews>
    <sheetView showGridLines="0" zoomScaleNormal="100" workbookViewId="0"/>
  </sheetViews>
  <sheetFormatPr defaultRowHeight="12.75"/>
  <cols>
    <col min="1" max="16384" width="9.140625" style="133"/>
  </cols>
  <sheetData>
    <row r="1" spans="1:1">
      <c r="A1" s="133">
        <f>IF(Дифференциация!$E$22="",1,0)</f>
        <v>0</v>
      </c>
    </row>
    <row r="2" spans="1:1">
      <c r="A2" s="133">
        <f>IF(Дифференциация!$F$22="",1,0)</f>
        <v>0</v>
      </c>
    </row>
    <row r="3" spans="1:1">
      <c r="A3" s="133">
        <f>IF(Дифференциация!$J$22="",1,0)</f>
        <v>0</v>
      </c>
    </row>
    <row r="4" spans="1:1">
      <c r="A4" s="133">
        <f>IF('Форма 4.9'!$F$10="",1,0)</f>
        <v>0</v>
      </c>
    </row>
    <row r="5" spans="1:1">
      <c r="A5" s="133">
        <f>IF('Форма 4.9'!$G$10="",1,0)</f>
        <v>0</v>
      </c>
    </row>
    <row r="6" spans="1:1">
      <c r="A6" s="133">
        <f>IF('Форма 4.9'!$F$11="",1,0)</f>
        <v>0</v>
      </c>
    </row>
    <row r="7" spans="1:1">
      <c r="A7" s="133">
        <f>IF('Форма 4.9'!$G$11="",1,0)</f>
        <v>0</v>
      </c>
    </row>
    <row r="8" spans="1:1">
      <c r="A8" s="133">
        <f>IF('Форма 4.9'!$F$12="",1,0)</f>
        <v>0</v>
      </c>
    </row>
    <row r="9" spans="1:1">
      <c r="A9" s="133">
        <f>IF('Форма 4.9'!$G$12="",1,0)</f>
        <v>0</v>
      </c>
    </row>
    <row r="10" spans="1:1">
      <c r="A10" s="133">
        <f>IF('Форма 4.9'!$F$13="",1,0)</f>
        <v>0</v>
      </c>
    </row>
    <row r="11" spans="1:1">
      <c r="A11" s="133">
        <f>IF('Форма 4.9'!$G$13="",1,0)</f>
        <v>0</v>
      </c>
    </row>
    <row r="12" spans="1:1">
      <c r="A12" s="133">
        <f>IF('Форма 1.0.2'!$E$12="",1,0)</f>
        <v>1</v>
      </c>
    </row>
    <row r="13" spans="1:1">
      <c r="A13" s="133">
        <f>IF('Форма 1.0.2'!$F$12="",1,0)</f>
        <v>1</v>
      </c>
    </row>
    <row r="14" spans="1:1">
      <c r="A14" s="133">
        <f>IF('Форма 1.0.2'!$G$12="",1,0)</f>
        <v>1</v>
      </c>
    </row>
    <row r="15" spans="1:1">
      <c r="A15" s="133">
        <f>IF('Форма 1.0.2'!$H$12="",1,0)</f>
        <v>1</v>
      </c>
    </row>
    <row r="16" spans="1:1">
      <c r="A16" s="133">
        <f>IF('Форма 1.0.2'!$I$12="",1,0)</f>
        <v>1</v>
      </c>
    </row>
    <row r="17" spans="1:1">
      <c r="A17" s="133">
        <f>IF('Форма 1.0.2'!$J$12="",1,0)</f>
        <v>1</v>
      </c>
    </row>
    <row r="18" spans="1:1">
      <c r="A18" s="133">
        <f>IF('Сведения об изменении'!$E$13="",1,0)</f>
        <v>1</v>
      </c>
    </row>
    <row r="19" spans="1:1">
      <c r="A19" s="515">
        <f>IF(Территории!$E$12="",1,0)</f>
        <v>0</v>
      </c>
    </row>
    <row r="20" spans="1:1">
      <c r="A20" s="515">
        <f>IF(Дифференциация!$I$22="",1,0)</f>
        <v>0</v>
      </c>
    </row>
    <row r="21" spans="1:1">
      <c r="A21" s="515">
        <f>IF('Форма 4.3.1'!$G$29="",1,0)</f>
        <v>0</v>
      </c>
    </row>
    <row r="22" spans="1:1">
      <c r="A22" s="515">
        <f>IF('Форма 4.3.1'!$G$31="",1,0)</f>
        <v>0</v>
      </c>
    </row>
    <row r="23" spans="1:1">
      <c r="A23" s="515">
        <f>IF('Форма 4.3.1'!$G$45="",1,0)</f>
        <v>0</v>
      </c>
    </row>
    <row r="24" spans="1:1">
      <c r="A24" s="515">
        <f>IF('Форма 4.3.1'!$G$46="",1,0)</f>
        <v>0</v>
      </c>
    </row>
    <row r="25" spans="1:1">
      <c r="A25" s="515">
        <f>IF('Форма 4.3.1'!$G$47="",1,0)</f>
        <v>0</v>
      </c>
    </row>
    <row r="26" spans="1:1">
      <c r="A26" s="515">
        <f>IF('Форма 4.3.1'!$G$48="",1,0)</f>
        <v>0</v>
      </c>
    </row>
    <row r="27" spans="1:1">
      <c r="A27" s="515">
        <f>IF('Форма 4.3.1'!$G$49="",1,0)</f>
        <v>0</v>
      </c>
    </row>
    <row r="28" spans="1:1">
      <c r="A28" s="515">
        <f>IF('Форма 4.3.1'!$G$50="",1,0)</f>
        <v>0</v>
      </c>
    </row>
    <row r="29" spans="1:1">
      <c r="A29" s="515">
        <f>IF('Форма 4.3.1'!$G$51="",1,0)</f>
        <v>0</v>
      </c>
    </row>
    <row r="30" spans="1:1">
      <c r="A30" s="515">
        <f>IF('Форма 4.3.1'!$G$52="",1,0)</f>
        <v>0</v>
      </c>
    </row>
    <row r="31" spans="1:1">
      <c r="A31" s="515">
        <f>IF('Форма 4.3.1'!$G$53="",1,0)</f>
        <v>0</v>
      </c>
    </row>
    <row r="32" spans="1:1">
      <c r="A32" s="515">
        <f>IF('Форма 4.3.1'!$G$54="",1,0)</f>
        <v>0</v>
      </c>
    </row>
    <row r="33" spans="1:1">
      <c r="A33" s="515">
        <f>IF('Форма 4.3.1'!$G$55="",1,0)</f>
        <v>0</v>
      </c>
    </row>
    <row r="34" spans="1:1">
      <c r="A34" s="515">
        <f>IF('Форма 4.3.1'!$G$56="",1,0)</f>
        <v>0</v>
      </c>
    </row>
    <row r="35" spans="1:1">
      <c r="A35" s="515">
        <f>IF('Форма 4.3.1'!$G$57="",1,0)</f>
        <v>0</v>
      </c>
    </row>
    <row r="36" spans="1:1">
      <c r="A36" s="515">
        <f>IF('Форма 4.3.1'!$G$58="",1,0)</f>
        <v>0</v>
      </c>
    </row>
    <row r="37" spans="1:1">
      <c r="A37" s="515">
        <f>IF('Форма 4.3.1'!$G$59="",1,0)</f>
        <v>0</v>
      </c>
    </row>
    <row r="38" spans="1:1">
      <c r="A38" s="515">
        <f>IF('Форма 4.3.1'!$G$60="",1,0)</f>
        <v>0</v>
      </c>
    </row>
    <row r="39" spans="1:1">
      <c r="A39" s="515">
        <f>IF('Форма 4.3.1'!$G$61="",1,0)</f>
        <v>0</v>
      </c>
    </row>
    <row r="40" spans="1:1">
      <c r="A40" s="515">
        <f>IF('Форма 4.3.1'!$G$62="",1,0)</f>
        <v>0</v>
      </c>
    </row>
    <row r="41" spans="1:1">
      <c r="A41" s="515">
        <f>IF('Форма 4.3.1'!$G$77="",1,0)</f>
        <v>0</v>
      </c>
    </row>
    <row r="42" spans="1:1">
      <c r="A42" s="515">
        <f>IF('Форма 4.3.1'!$G$78="",1,0)</f>
        <v>0</v>
      </c>
    </row>
    <row r="43" spans="1:1">
      <c r="A43" s="515">
        <f>IF('Форма 4.3.1'!$G$79="",1,0)</f>
        <v>0</v>
      </c>
    </row>
    <row r="44" spans="1:1">
      <c r="A44" s="515">
        <f>IF('Форма 4.3.1'!$G$80="",1,0)</f>
        <v>0</v>
      </c>
    </row>
    <row r="45" spans="1:1">
      <c r="A45" s="515">
        <f>IF('Форма 4.3.1'!$G$81="",1,0)</f>
        <v>0</v>
      </c>
    </row>
    <row r="46" spans="1:1">
      <c r="A46" s="515">
        <f>IF('Форма 4.3.1'!$G$82="",1,0)</f>
        <v>0</v>
      </c>
    </row>
    <row r="47" spans="1:1">
      <c r="A47" s="515">
        <f>IF('Форма 4.3.1'!$G$83="",1,0)</f>
        <v>0</v>
      </c>
    </row>
    <row r="48" spans="1:1">
      <c r="A48" s="515">
        <f>IF('Форма 4.3.1'!$G$84="",1,0)</f>
        <v>0</v>
      </c>
    </row>
    <row r="49" spans="1:1">
      <c r="A49" s="515">
        <f>IF('Форма 4.3.1'!$G$85="",1,0)</f>
        <v>0</v>
      </c>
    </row>
    <row r="50" spans="1:1">
      <c r="A50" s="515">
        <f>IF('Форма 4.3.1'!$G$86="",1,0)</f>
        <v>0</v>
      </c>
    </row>
    <row r="51" spans="1:1">
      <c r="A51" s="515">
        <f>IF('Форма 4.3.1'!$G$89="",1,0)</f>
        <v>0</v>
      </c>
    </row>
    <row r="52" spans="1:1">
      <c r="A52" s="515">
        <f>IF('Форма 4.3.1'!$G$90="",1,0)</f>
        <v>0</v>
      </c>
    </row>
    <row r="53" spans="1:1">
      <c r="A53" s="515">
        <f>IF('Форма 4.3.1'!$G$91="",1,0)</f>
        <v>0</v>
      </c>
    </row>
    <row r="54" spans="1:1">
      <c r="A54" s="515">
        <f>IF('Форма 4.3.1'!$G$92="",1,0)</f>
        <v>0</v>
      </c>
    </row>
    <row r="55" spans="1:1">
      <c r="A55" s="515">
        <f>IF('Форма 4.3.1'!$G$93="",1,0)</f>
        <v>0</v>
      </c>
    </row>
    <row r="56" spans="1:1">
      <c r="A56" s="515">
        <f>IF('Форма 4.3.1'!$G$94="",1,0)</f>
        <v>0</v>
      </c>
    </row>
    <row r="57" spans="1:1">
      <c r="A57" s="515">
        <f>IF('Форма 4.3.1'!$G$95="",1,0)</f>
        <v>0</v>
      </c>
    </row>
    <row r="58" spans="1:1">
      <c r="A58" s="515">
        <f>IF('Форма 4.3.1'!$G$97="",1,0)</f>
        <v>0</v>
      </c>
    </row>
    <row r="59" spans="1:1">
      <c r="A59" s="515">
        <f>IF('Форма 4.3.1'!$G$98="",1,0)</f>
        <v>0</v>
      </c>
    </row>
    <row r="60" spans="1:1">
      <c r="A60" s="515">
        <f>IF('Форма 4.3.1'!$G$99="",1,0)</f>
        <v>0</v>
      </c>
    </row>
    <row r="61" spans="1:1">
      <c r="A61" s="515">
        <f>IF('Форма 4.3.1'!$G$100="",1,0)</f>
        <v>0</v>
      </c>
    </row>
    <row r="62" spans="1:1">
      <c r="A62" s="515">
        <f>IF('Форма 4.3.1'!$G$104="",1,0)</f>
        <v>0</v>
      </c>
    </row>
    <row r="63" spans="1:1">
      <c r="A63" s="515">
        <f>IF('Форма 4.3.1'!$G$107="",1,0)</f>
        <v>0</v>
      </c>
    </row>
    <row r="64" spans="1:1">
      <c r="A64" s="515">
        <f>IF('Форма 4.3.1'!$G$110="",1,0)</f>
        <v>0</v>
      </c>
    </row>
    <row r="65" spans="1:1">
      <c r="A65" s="515">
        <f>IF('Форма 4.3.1'!$G$111="",1,0)</f>
        <v>0</v>
      </c>
    </row>
    <row r="66" spans="1:1">
      <c r="A66" s="515">
        <f>IF('Форма 4.4'!$G$12="",1,0)</f>
        <v>0</v>
      </c>
    </row>
    <row r="67" spans="1:1">
      <c r="A67" s="515">
        <f>IF('Форма 4.4'!$G$18="",1,0)</f>
        <v>0</v>
      </c>
    </row>
    <row r="68" spans="1:1">
      <c r="A68" s="515">
        <f>IF('Форма 4.4'!$G$19="",1,0)</f>
        <v>0</v>
      </c>
    </row>
    <row r="69" spans="1:1">
      <c r="A69" s="515">
        <f>IF('Форма 4.4'!$G$11="",1,0)</f>
        <v>0</v>
      </c>
    </row>
    <row r="70" spans="1:1">
      <c r="A70" s="515">
        <f>IF('Форма 4.5'!$I$12="",1,0)</f>
        <v>1</v>
      </c>
    </row>
    <row r="71" spans="1:1">
      <c r="A71" s="515">
        <f>IF('Форма 4.5'!$I$15="",1,0)</f>
        <v>1</v>
      </c>
    </row>
    <row r="72" spans="1:1">
      <c r="A72" s="515">
        <f>IF('Форма 4.5'!$I$16="",1,0)</f>
        <v>1</v>
      </c>
    </row>
    <row r="73" spans="1:1">
      <c r="A73" s="515">
        <f>IF('Форма 4.5'!$G$23="",1,0)</f>
        <v>1</v>
      </c>
    </row>
    <row r="74" spans="1:1">
      <c r="A74" s="515">
        <f>IF('Форма 4.5'!$G$24="",1,0)</f>
        <v>1</v>
      </c>
    </row>
    <row r="75" spans="1:1">
      <c r="A75" s="515">
        <f>IF('Форма 4.5'!$I$24="",1,0)</f>
        <v>1</v>
      </c>
    </row>
    <row r="76" spans="1:1">
      <c r="A76" s="515">
        <f>IF('Форма 4.5'!$G$91="",1,0)</f>
        <v>1</v>
      </c>
    </row>
    <row r="77" spans="1:1">
      <c r="A77" s="515">
        <f>IF('Форма 4.5'!$I$92="",1,0)</f>
        <v>1</v>
      </c>
    </row>
    <row r="78" spans="1:1">
      <c r="A78" s="515">
        <f>IF('Форма 4.5'!$I$93="",1,0)</f>
        <v>1</v>
      </c>
    </row>
    <row r="79" spans="1:1">
      <c r="A79" s="515">
        <f>IF('Форма 4.5'!$I$94="",1,0)</f>
        <v>1</v>
      </c>
    </row>
    <row r="80" spans="1:1">
      <c r="A80" s="515">
        <f>IF('Форма 4.5'!$I$95="",1,0)</f>
        <v>1</v>
      </c>
    </row>
    <row r="81" spans="1:1">
      <c r="A81" s="515">
        <f>IF('Форма 4.5'!$I$11="",1,0)</f>
        <v>1</v>
      </c>
    </row>
    <row r="82" spans="1:1">
      <c r="A82" s="515">
        <f>IF('Форма 4.5'!$I$14="",1,0)</f>
        <v>1</v>
      </c>
    </row>
    <row r="83" spans="1:1">
      <c r="A83" s="515">
        <f>IF('Форма 4.3.1'!$E$38="",1,0)</f>
        <v>0</v>
      </c>
    </row>
    <row r="84" spans="1:1">
      <c r="A84" s="515">
        <f>IF('Форма 4.3.1'!$F$40="",1,0)</f>
        <v>0</v>
      </c>
    </row>
    <row r="85" spans="1:1">
      <c r="A85" s="515">
        <f>IF('Форма 4.3.1'!$E$68="",1,0)</f>
        <v>0</v>
      </c>
    </row>
    <row r="86" spans="1:1">
      <c r="A86" s="515">
        <f>IF('Форма 4.3.1'!$E$69="",1,0)</f>
        <v>0</v>
      </c>
    </row>
    <row r="87" spans="1:1">
      <c r="A87" s="515">
        <f>IF('Форма 4.3.1'!$E$70="",1,0)</f>
        <v>0</v>
      </c>
    </row>
    <row r="88" spans="1:1">
      <c r="A88" s="515">
        <f>IF('Форма 4.3.1'!$E$71="",1,0)</f>
        <v>0</v>
      </c>
    </row>
    <row r="89" spans="1:1">
      <c r="A89" s="515">
        <f>IF('Форма 4.3.1'!$E$72="",1,0)</f>
        <v>0</v>
      </c>
    </row>
    <row r="90" spans="1:1">
      <c r="A90" s="515">
        <f>IF('Форма 4.3.1'!$E$73="",1,0)</f>
        <v>0</v>
      </c>
    </row>
    <row r="91" spans="1:1">
      <c r="A91" s="515">
        <f>IF('Форма 4.3.1'!$E$74="",1,0)</f>
        <v>0</v>
      </c>
    </row>
    <row r="92" spans="1:1">
      <c r="A92" s="515">
        <f>IF('Форма 4.3.1'!$E$75="",1,0)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79" customWidth="1"/>
    <col min="2" max="2" width="87.28515625" style="79" customWidth="1"/>
    <col min="3" max="3" width="9.140625" style="79"/>
    <col min="4" max="4" width="109.140625" style="79" customWidth="1"/>
    <col min="5" max="16384" width="9.140625" style="79"/>
  </cols>
  <sheetData>
    <row r="1" spans="1:11" ht="14.25">
      <c r="B1" s="142" t="s">
        <v>150</v>
      </c>
      <c r="C1" s="135"/>
      <c r="D1" s="760"/>
      <c r="E1" s="760"/>
      <c r="F1" s="760"/>
      <c r="G1" s="760"/>
      <c r="H1" s="760"/>
      <c r="I1" s="760"/>
      <c r="J1" s="760"/>
      <c r="K1" s="760"/>
    </row>
    <row r="2" spans="1:11" ht="14.25">
      <c r="A2" s="135">
        <v>1</v>
      </c>
      <c r="B2" s="143" t="s">
        <v>143</v>
      </c>
      <c r="C2" s="135"/>
      <c r="D2" s="760"/>
      <c r="E2" s="760"/>
      <c r="F2" s="760"/>
      <c r="G2" s="760"/>
      <c r="H2" s="760"/>
      <c r="I2" s="760"/>
      <c r="J2" s="760"/>
      <c r="K2" s="760"/>
    </row>
    <row r="3" spans="1:11" ht="22.5">
      <c r="A3" s="135">
        <v>2</v>
      </c>
      <c r="B3" s="143" t="s">
        <v>144</v>
      </c>
      <c r="C3" s="135"/>
      <c r="D3" s="761"/>
      <c r="E3" s="761"/>
      <c r="F3" s="761"/>
      <c r="G3" s="761"/>
      <c r="H3" s="761"/>
      <c r="I3" s="761"/>
      <c r="J3" s="761"/>
      <c r="K3" s="761"/>
    </row>
    <row r="4" spans="1:11" ht="14.25">
      <c r="B4" s="142" t="s">
        <v>151</v>
      </c>
      <c r="C4" s="135"/>
      <c r="D4" s="762"/>
      <c r="E4" s="761"/>
      <c r="F4" s="761"/>
      <c r="G4" s="761"/>
      <c r="H4" s="761"/>
      <c r="I4" s="761"/>
      <c r="J4" s="761"/>
      <c r="K4" s="761"/>
    </row>
    <row r="5" spans="1:11" ht="33.75">
      <c r="A5" s="135">
        <v>1</v>
      </c>
      <c r="B5" s="143" t="s">
        <v>192</v>
      </c>
      <c r="C5" s="135"/>
      <c r="D5" s="759"/>
      <c r="E5" s="759"/>
      <c r="F5" s="759"/>
      <c r="G5" s="759"/>
      <c r="H5" s="759"/>
      <c r="I5" s="759"/>
      <c r="J5" s="759"/>
      <c r="K5" s="759"/>
    </row>
    <row r="6" spans="1:11" ht="22.5">
      <c r="A6" s="135">
        <v>2</v>
      </c>
      <c r="B6" s="143" t="s">
        <v>149</v>
      </c>
    </row>
    <row r="7" spans="1:11" ht="22.5">
      <c r="A7" s="135">
        <v>3</v>
      </c>
      <c r="B7" s="143" t="s">
        <v>323</v>
      </c>
    </row>
    <row r="8" spans="1:11" ht="56.25">
      <c r="A8" s="135">
        <v>4</v>
      </c>
      <c r="B8" s="143" t="s">
        <v>324</v>
      </c>
    </row>
    <row r="9" spans="1:11">
      <c r="B9" s="142" t="s">
        <v>121</v>
      </c>
    </row>
    <row r="10" spans="1:11" ht="22.5">
      <c r="A10" s="135">
        <v>1</v>
      </c>
      <c r="B10" s="143" t="s">
        <v>119</v>
      </c>
    </row>
    <row r="11" spans="1:11">
      <c r="B11" s="79" t="s">
        <v>126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106"/>
  </cols>
  <sheetData>
    <row r="1" spans="1:27" ht="5.25" customHeight="1">
      <c r="AA1" s="106" t="s">
        <v>68</v>
      </c>
    </row>
    <row r="2" spans="1:27" ht="16.5" customHeight="1">
      <c r="B2" s="643" t="str">
        <f>"Код отчёта: " &amp; GetCode()</f>
        <v>Код отчёта: FAS.JKH.OPEN.INFO.BALANCE.WARM</v>
      </c>
      <c r="C2" s="643"/>
      <c r="D2" s="643"/>
      <c r="E2" s="643"/>
      <c r="F2" s="643"/>
      <c r="G2" s="643"/>
      <c r="V2" s="79"/>
    </row>
    <row r="3" spans="1:27" ht="18" customHeight="1">
      <c r="B3" s="644" t="str">
        <f>"Версия " &amp; GetVersion()</f>
        <v>Версия 2.0.1</v>
      </c>
      <c r="C3" s="644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V3" s="79"/>
      <c r="W3" s="79"/>
      <c r="X3" s="79"/>
      <c r="Y3" s="79"/>
    </row>
    <row r="4" spans="1:27" ht="4.5" customHeight="1"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</row>
    <row r="5" spans="1:27" ht="39" customHeight="1">
      <c r="B5" s="645" t="s">
        <v>782</v>
      </c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6"/>
      <c r="V5" s="646"/>
      <c r="W5" s="646"/>
      <c r="X5" s="646"/>
      <c r="Y5" s="647"/>
    </row>
    <row r="6" spans="1:27" ht="9.75" customHeight="1">
      <c r="A6" s="79"/>
      <c r="B6" s="107"/>
      <c r="C6" s="108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0"/>
    </row>
    <row r="7" spans="1:27" ht="15" customHeight="1">
      <c r="A7" s="79"/>
      <c r="B7" s="110"/>
      <c r="C7" s="111"/>
      <c r="D7" s="112"/>
      <c r="E7" s="634" t="s">
        <v>216</v>
      </c>
      <c r="F7" s="634"/>
      <c r="G7" s="634"/>
      <c r="H7" s="634"/>
      <c r="I7" s="634"/>
      <c r="J7" s="634"/>
      <c r="K7" s="634"/>
      <c r="L7" s="634"/>
      <c r="M7" s="634"/>
      <c r="N7" s="634"/>
      <c r="O7" s="634"/>
      <c r="P7" s="634"/>
      <c r="Q7" s="634"/>
      <c r="R7" s="634"/>
      <c r="S7" s="634"/>
      <c r="T7" s="634"/>
      <c r="U7" s="634"/>
      <c r="V7" s="634"/>
      <c r="W7" s="634"/>
      <c r="X7" s="634"/>
      <c r="Y7" s="101"/>
    </row>
    <row r="8" spans="1:27" ht="15" customHeight="1">
      <c r="A8" s="79"/>
      <c r="B8" s="110"/>
      <c r="C8" s="111"/>
      <c r="D8" s="112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634"/>
      <c r="Q8" s="634"/>
      <c r="R8" s="634"/>
      <c r="S8" s="634"/>
      <c r="T8" s="634"/>
      <c r="U8" s="634"/>
      <c r="V8" s="634"/>
      <c r="W8" s="634"/>
      <c r="X8" s="634"/>
      <c r="Y8" s="101"/>
    </row>
    <row r="9" spans="1:27" ht="15" customHeight="1">
      <c r="A9" s="79"/>
      <c r="B9" s="110"/>
      <c r="C9" s="111"/>
      <c r="D9" s="112"/>
      <c r="E9" s="634"/>
      <c r="F9" s="634"/>
      <c r="G9" s="634"/>
      <c r="H9" s="634"/>
      <c r="I9" s="634"/>
      <c r="J9" s="634"/>
      <c r="K9" s="634"/>
      <c r="L9" s="634"/>
      <c r="M9" s="634"/>
      <c r="N9" s="634"/>
      <c r="O9" s="634"/>
      <c r="P9" s="634"/>
      <c r="Q9" s="634"/>
      <c r="R9" s="634"/>
      <c r="S9" s="634"/>
      <c r="T9" s="634"/>
      <c r="U9" s="634"/>
      <c r="V9" s="634"/>
      <c r="W9" s="634"/>
      <c r="X9" s="634"/>
      <c r="Y9" s="101"/>
    </row>
    <row r="10" spans="1:27" ht="10.5" customHeight="1">
      <c r="A10" s="79"/>
      <c r="B10" s="110"/>
      <c r="C10" s="111"/>
      <c r="D10" s="112"/>
      <c r="E10" s="634"/>
      <c r="F10" s="634"/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634"/>
      <c r="R10" s="634"/>
      <c r="S10" s="634"/>
      <c r="T10" s="634"/>
      <c r="U10" s="634"/>
      <c r="V10" s="634"/>
      <c r="W10" s="634"/>
      <c r="X10" s="634"/>
      <c r="Y10" s="101"/>
    </row>
    <row r="11" spans="1:27" ht="27" customHeight="1">
      <c r="A11" s="79"/>
      <c r="B11" s="110"/>
      <c r="C11" s="111"/>
      <c r="D11" s="112"/>
      <c r="E11" s="634"/>
      <c r="F11" s="634"/>
      <c r="G11" s="634"/>
      <c r="H11" s="634"/>
      <c r="I11" s="634"/>
      <c r="J11" s="634"/>
      <c r="K11" s="634"/>
      <c r="L11" s="634"/>
      <c r="M11" s="634"/>
      <c r="N11" s="634"/>
      <c r="O11" s="634"/>
      <c r="P11" s="634"/>
      <c r="Q11" s="634"/>
      <c r="R11" s="634"/>
      <c r="S11" s="634"/>
      <c r="T11" s="634"/>
      <c r="U11" s="634"/>
      <c r="V11" s="634"/>
      <c r="W11" s="634"/>
      <c r="X11" s="634"/>
      <c r="Y11" s="101"/>
    </row>
    <row r="12" spans="1:27" ht="12" customHeight="1">
      <c r="A12" s="79"/>
      <c r="B12" s="110"/>
      <c r="C12" s="111"/>
      <c r="D12" s="112"/>
      <c r="E12" s="634"/>
      <c r="F12" s="634"/>
      <c r="G12" s="634"/>
      <c r="H12" s="634"/>
      <c r="I12" s="634"/>
      <c r="J12" s="634"/>
      <c r="K12" s="634"/>
      <c r="L12" s="634"/>
      <c r="M12" s="634"/>
      <c r="N12" s="634"/>
      <c r="O12" s="634"/>
      <c r="P12" s="634"/>
      <c r="Q12" s="634"/>
      <c r="R12" s="634"/>
      <c r="S12" s="634"/>
      <c r="T12" s="634"/>
      <c r="U12" s="634"/>
      <c r="V12" s="634"/>
      <c r="W12" s="634"/>
      <c r="X12" s="634"/>
      <c r="Y12" s="101"/>
    </row>
    <row r="13" spans="1:27" ht="38.25" customHeight="1">
      <c r="A13" s="79"/>
      <c r="B13" s="110"/>
      <c r="C13" s="111"/>
      <c r="D13" s="112"/>
      <c r="E13" s="634"/>
      <c r="F13" s="634"/>
      <c r="G13" s="634"/>
      <c r="H13" s="634"/>
      <c r="I13" s="634"/>
      <c r="J13" s="634"/>
      <c r="K13" s="634"/>
      <c r="L13" s="634"/>
      <c r="M13" s="634"/>
      <c r="N13" s="634"/>
      <c r="O13" s="634"/>
      <c r="P13" s="634"/>
      <c r="Q13" s="634"/>
      <c r="R13" s="634"/>
      <c r="S13" s="634"/>
      <c r="T13" s="634"/>
      <c r="U13" s="634"/>
      <c r="V13" s="634"/>
      <c r="W13" s="634"/>
      <c r="X13" s="634"/>
      <c r="Y13" s="102"/>
    </row>
    <row r="14" spans="1:27" ht="15" customHeight="1">
      <c r="A14" s="79"/>
      <c r="B14" s="110"/>
      <c r="C14" s="111"/>
      <c r="D14" s="112"/>
      <c r="E14" s="634"/>
      <c r="F14" s="634"/>
      <c r="G14" s="634"/>
      <c r="H14" s="634"/>
      <c r="I14" s="634"/>
      <c r="J14" s="634"/>
      <c r="K14" s="634"/>
      <c r="L14" s="634"/>
      <c r="M14" s="634"/>
      <c r="N14" s="634"/>
      <c r="O14" s="634"/>
      <c r="P14" s="634"/>
      <c r="Q14" s="634"/>
      <c r="R14" s="634"/>
      <c r="S14" s="634"/>
      <c r="T14" s="634"/>
      <c r="U14" s="634"/>
      <c r="V14" s="634"/>
      <c r="W14" s="634"/>
      <c r="X14" s="634"/>
      <c r="Y14" s="101"/>
    </row>
    <row r="15" spans="1:27" ht="15">
      <c r="A15" s="79"/>
      <c r="B15" s="110"/>
      <c r="C15" s="111"/>
      <c r="D15" s="112"/>
      <c r="E15" s="634"/>
      <c r="F15" s="634"/>
      <c r="G15" s="634"/>
      <c r="H15" s="634"/>
      <c r="I15" s="634"/>
      <c r="J15" s="634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4"/>
      <c r="V15" s="634"/>
      <c r="W15" s="634"/>
      <c r="X15" s="634"/>
      <c r="Y15" s="101"/>
    </row>
    <row r="16" spans="1:27" ht="15">
      <c r="A16" s="79"/>
      <c r="B16" s="110"/>
      <c r="C16" s="111"/>
      <c r="D16" s="112"/>
      <c r="E16" s="634"/>
      <c r="F16" s="634"/>
      <c r="G16" s="634"/>
      <c r="H16" s="634"/>
      <c r="I16" s="634"/>
      <c r="J16" s="634"/>
      <c r="K16" s="634"/>
      <c r="L16" s="634"/>
      <c r="M16" s="634"/>
      <c r="N16" s="634"/>
      <c r="O16" s="634"/>
      <c r="P16" s="634"/>
      <c r="Q16" s="634"/>
      <c r="R16" s="634"/>
      <c r="S16" s="634"/>
      <c r="T16" s="634"/>
      <c r="U16" s="634"/>
      <c r="V16" s="634"/>
      <c r="W16" s="634"/>
      <c r="X16" s="634"/>
      <c r="Y16" s="101"/>
    </row>
    <row r="17" spans="1:25" ht="15" customHeight="1">
      <c r="A17" s="79"/>
      <c r="B17" s="110"/>
      <c r="C17" s="111"/>
      <c r="D17" s="112"/>
      <c r="E17" s="634"/>
      <c r="F17" s="634"/>
      <c r="G17" s="634"/>
      <c r="H17" s="634"/>
      <c r="I17" s="634"/>
      <c r="J17" s="634"/>
      <c r="K17" s="634"/>
      <c r="L17" s="634"/>
      <c r="M17" s="634"/>
      <c r="N17" s="634"/>
      <c r="O17" s="634"/>
      <c r="P17" s="634"/>
      <c r="Q17" s="634"/>
      <c r="R17" s="634"/>
      <c r="S17" s="634"/>
      <c r="T17" s="634"/>
      <c r="U17" s="634"/>
      <c r="V17" s="634"/>
      <c r="W17" s="634"/>
      <c r="X17" s="634"/>
      <c r="Y17" s="101"/>
    </row>
    <row r="18" spans="1:25" ht="15">
      <c r="A18" s="79"/>
      <c r="B18" s="110"/>
      <c r="C18" s="111"/>
      <c r="D18" s="112"/>
      <c r="E18" s="634"/>
      <c r="F18" s="634"/>
      <c r="G18" s="634"/>
      <c r="H18" s="634"/>
      <c r="I18" s="634"/>
      <c r="J18" s="634"/>
      <c r="K18" s="634"/>
      <c r="L18" s="634"/>
      <c r="M18" s="634"/>
      <c r="N18" s="634"/>
      <c r="O18" s="634"/>
      <c r="P18" s="634"/>
      <c r="Q18" s="634"/>
      <c r="R18" s="634"/>
      <c r="S18" s="634"/>
      <c r="T18" s="634"/>
      <c r="U18" s="634"/>
      <c r="V18" s="634"/>
      <c r="W18" s="634"/>
      <c r="X18" s="634"/>
      <c r="Y18" s="101"/>
    </row>
    <row r="19" spans="1:25" ht="23.45" customHeight="1">
      <c r="A19" s="79"/>
      <c r="B19" s="110"/>
      <c r="C19" s="111"/>
      <c r="D19" s="113"/>
      <c r="E19" s="634"/>
      <c r="F19" s="634"/>
      <c r="G19" s="634"/>
      <c r="H19" s="634"/>
      <c r="I19" s="634"/>
      <c r="J19" s="634"/>
      <c r="K19" s="634"/>
      <c r="L19" s="634"/>
      <c r="M19" s="634"/>
      <c r="N19" s="634"/>
      <c r="O19" s="634"/>
      <c r="P19" s="634"/>
      <c r="Q19" s="634"/>
      <c r="R19" s="634"/>
      <c r="S19" s="634"/>
      <c r="T19" s="634"/>
      <c r="U19" s="634"/>
      <c r="V19" s="634"/>
      <c r="W19" s="634"/>
      <c r="X19" s="634"/>
      <c r="Y19" s="101"/>
    </row>
    <row r="20" spans="1:25" ht="15" hidden="1">
      <c r="A20" s="79"/>
      <c r="B20" s="110"/>
      <c r="C20" s="111"/>
      <c r="D20" s="113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01"/>
    </row>
    <row r="21" spans="1:25" ht="14.25" hidden="1" customHeight="1">
      <c r="A21" s="79"/>
      <c r="B21" s="110"/>
      <c r="C21" s="111"/>
      <c r="D21" s="115"/>
      <c r="E21" s="122" t="s">
        <v>66</v>
      </c>
      <c r="F21" s="641" t="s">
        <v>70</v>
      </c>
      <c r="G21" s="642"/>
      <c r="H21" s="642"/>
      <c r="I21" s="642"/>
      <c r="J21" s="642"/>
      <c r="K21" s="642"/>
      <c r="L21" s="642"/>
      <c r="M21" s="642"/>
      <c r="N21" s="112"/>
      <c r="O21" s="124" t="s">
        <v>66</v>
      </c>
      <c r="P21" s="648" t="s">
        <v>67</v>
      </c>
      <c r="Q21" s="649"/>
      <c r="R21" s="649"/>
      <c r="S21" s="649"/>
      <c r="T21" s="649"/>
      <c r="U21" s="649"/>
      <c r="V21" s="649"/>
      <c r="W21" s="649"/>
      <c r="X21" s="649"/>
      <c r="Y21" s="101"/>
    </row>
    <row r="22" spans="1:25" ht="14.25" hidden="1" customHeight="1">
      <c r="A22" s="79"/>
      <c r="B22" s="110"/>
      <c r="C22" s="111"/>
      <c r="D22" s="115"/>
      <c r="E22" s="123" t="s">
        <v>66</v>
      </c>
      <c r="F22" s="641" t="s">
        <v>69</v>
      </c>
      <c r="G22" s="642"/>
      <c r="H22" s="642"/>
      <c r="I22" s="642"/>
      <c r="J22" s="642"/>
      <c r="K22" s="642"/>
      <c r="L22" s="642"/>
      <c r="M22" s="642"/>
      <c r="N22" s="112"/>
      <c r="O22" s="125" t="s">
        <v>66</v>
      </c>
      <c r="P22" s="648" t="s">
        <v>217</v>
      </c>
      <c r="Q22" s="649"/>
      <c r="R22" s="649"/>
      <c r="S22" s="649"/>
      <c r="T22" s="649"/>
      <c r="U22" s="649"/>
      <c r="V22" s="649"/>
      <c r="W22" s="649"/>
      <c r="X22" s="649"/>
      <c r="Y22" s="101"/>
    </row>
    <row r="23" spans="1:25" ht="27" hidden="1" customHeight="1">
      <c r="A23" s="79"/>
      <c r="B23" s="110"/>
      <c r="C23" s="111"/>
      <c r="D23" s="115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640"/>
      <c r="Q23" s="640"/>
      <c r="R23" s="640"/>
      <c r="S23" s="640"/>
      <c r="T23" s="640"/>
      <c r="U23" s="640"/>
      <c r="V23" s="640"/>
      <c r="W23" s="640"/>
      <c r="X23" s="112"/>
      <c r="Y23" s="101"/>
    </row>
    <row r="24" spans="1:25" ht="15" hidden="1" customHeight="1">
      <c r="A24" s="79"/>
      <c r="B24" s="110"/>
      <c r="C24" s="111"/>
      <c r="D24" s="115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01"/>
    </row>
    <row r="25" spans="1:25" ht="15" hidden="1" customHeight="1">
      <c r="A25" s="79"/>
      <c r="B25" s="110"/>
      <c r="C25" s="111"/>
      <c r="D25" s="115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01"/>
    </row>
    <row r="26" spans="1:25" ht="15" hidden="1" customHeight="1">
      <c r="A26" s="79"/>
      <c r="B26" s="110"/>
      <c r="C26" s="111"/>
      <c r="D26" s="115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01"/>
    </row>
    <row r="27" spans="1:25" ht="15" hidden="1" customHeight="1">
      <c r="A27" s="79"/>
      <c r="B27" s="110"/>
      <c r="C27" s="111"/>
      <c r="D27" s="115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01"/>
    </row>
    <row r="28" spans="1:25" ht="15" hidden="1" customHeight="1">
      <c r="A28" s="79"/>
      <c r="B28" s="110"/>
      <c r="C28" s="111"/>
      <c r="D28" s="115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01"/>
    </row>
    <row r="29" spans="1:25" ht="15" hidden="1" customHeight="1">
      <c r="A29" s="79"/>
      <c r="B29" s="110"/>
      <c r="C29" s="111"/>
      <c r="D29" s="115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01"/>
    </row>
    <row r="30" spans="1:25" ht="15" hidden="1" customHeight="1">
      <c r="A30" s="79"/>
      <c r="B30" s="110"/>
      <c r="C30" s="111"/>
      <c r="D30" s="115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01"/>
    </row>
    <row r="31" spans="1:25" ht="15" hidden="1" customHeight="1">
      <c r="A31" s="79"/>
      <c r="B31" s="110"/>
      <c r="C31" s="111"/>
      <c r="D31" s="115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01"/>
    </row>
    <row r="32" spans="1:25" ht="15" hidden="1" customHeight="1">
      <c r="A32" s="79"/>
      <c r="B32" s="110"/>
      <c r="C32" s="111"/>
      <c r="D32" s="115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01"/>
    </row>
    <row r="33" spans="1:25" ht="15" hidden="1" customHeight="1">
      <c r="A33" s="79"/>
      <c r="B33" s="110"/>
      <c r="C33" s="11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01"/>
    </row>
    <row r="34" spans="1:25" ht="11.1" hidden="1" customHeight="1">
      <c r="A34" s="79"/>
      <c r="B34" s="110"/>
      <c r="C34" s="111"/>
      <c r="D34" s="113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01"/>
    </row>
    <row r="35" spans="1:25" ht="24" hidden="1" customHeight="1">
      <c r="A35" s="79"/>
      <c r="B35" s="110"/>
      <c r="C35" s="111"/>
      <c r="D35" s="115"/>
      <c r="E35" s="634" t="s">
        <v>127</v>
      </c>
      <c r="F35" s="634"/>
      <c r="G35" s="634"/>
      <c r="H35" s="634"/>
      <c r="I35" s="634"/>
      <c r="J35" s="634"/>
      <c r="K35" s="634"/>
      <c r="L35" s="634"/>
      <c r="M35" s="634"/>
      <c r="N35" s="634"/>
      <c r="O35" s="634"/>
      <c r="P35" s="634"/>
      <c r="Q35" s="634"/>
      <c r="R35" s="634"/>
      <c r="S35" s="634"/>
      <c r="T35" s="634"/>
      <c r="U35" s="634"/>
      <c r="V35" s="634"/>
      <c r="W35" s="634"/>
      <c r="X35" s="634"/>
      <c r="Y35" s="101"/>
    </row>
    <row r="36" spans="1:25" ht="38.25" hidden="1" customHeight="1">
      <c r="A36" s="79"/>
      <c r="B36" s="110"/>
      <c r="C36" s="111"/>
      <c r="D36" s="115"/>
      <c r="E36" s="634"/>
      <c r="F36" s="634"/>
      <c r="G36" s="634"/>
      <c r="H36" s="634"/>
      <c r="I36" s="634"/>
      <c r="J36" s="634"/>
      <c r="K36" s="634"/>
      <c r="L36" s="634"/>
      <c r="M36" s="634"/>
      <c r="N36" s="634"/>
      <c r="O36" s="634"/>
      <c r="P36" s="634"/>
      <c r="Q36" s="634"/>
      <c r="R36" s="634"/>
      <c r="S36" s="634"/>
      <c r="T36" s="634"/>
      <c r="U36" s="634"/>
      <c r="V36" s="634"/>
      <c r="W36" s="634"/>
      <c r="X36" s="634"/>
      <c r="Y36" s="101"/>
    </row>
    <row r="37" spans="1:25" ht="9.75" hidden="1" customHeight="1">
      <c r="A37" s="79"/>
      <c r="B37" s="110"/>
      <c r="C37" s="111"/>
      <c r="D37" s="115"/>
      <c r="E37" s="634"/>
      <c r="F37" s="634"/>
      <c r="G37" s="634"/>
      <c r="H37" s="634"/>
      <c r="I37" s="634"/>
      <c r="J37" s="634"/>
      <c r="K37" s="634"/>
      <c r="L37" s="634"/>
      <c r="M37" s="634"/>
      <c r="N37" s="634"/>
      <c r="O37" s="634"/>
      <c r="P37" s="634"/>
      <c r="Q37" s="634"/>
      <c r="R37" s="634"/>
      <c r="S37" s="634"/>
      <c r="T37" s="634"/>
      <c r="U37" s="634"/>
      <c r="V37" s="634"/>
      <c r="W37" s="634"/>
      <c r="X37" s="634"/>
      <c r="Y37" s="101"/>
    </row>
    <row r="38" spans="1:25" ht="51" hidden="1" customHeight="1">
      <c r="A38" s="79"/>
      <c r="B38" s="110"/>
      <c r="C38" s="111"/>
      <c r="D38" s="115"/>
      <c r="E38" s="634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101"/>
    </row>
    <row r="39" spans="1:25" ht="15" hidden="1" customHeight="1">
      <c r="A39" s="79"/>
      <c r="B39" s="110"/>
      <c r="C39" s="111"/>
      <c r="D39" s="115"/>
      <c r="E39" s="634"/>
      <c r="F39" s="634"/>
      <c r="G39" s="634"/>
      <c r="H39" s="634"/>
      <c r="I39" s="634"/>
      <c r="J39" s="634"/>
      <c r="K39" s="634"/>
      <c r="L39" s="634"/>
      <c r="M39" s="634"/>
      <c r="N39" s="634"/>
      <c r="O39" s="634"/>
      <c r="P39" s="634"/>
      <c r="Q39" s="634"/>
      <c r="R39" s="634"/>
      <c r="S39" s="634"/>
      <c r="T39" s="634"/>
      <c r="U39" s="634"/>
      <c r="V39" s="634"/>
      <c r="W39" s="634"/>
      <c r="X39" s="634"/>
      <c r="Y39" s="101"/>
    </row>
    <row r="40" spans="1:25" ht="12" hidden="1" customHeight="1">
      <c r="A40" s="79"/>
      <c r="B40" s="110"/>
      <c r="C40" s="111"/>
      <c r="D40" s="115"/>
      <c r="E40" s="632"/>
      <c r="F40" s="632"/>
      <c r="G40" s="632"/>
      <c r="H40" s="632"/>
      <c r="I40" s="632"/>
      <c r="J40" s="632"/>
      <c r="K40" s="632"/>
      <c r="L40" s="632"/>
      <c r="M40" s="632"/>
      <c r="N40" s="632"/>
      <c r="O40" s="632"/>
      <c r="P40" s="632"/>
      <c r="Q40" s="632"/>
      <c r="R40" s="632"/>
      <c r="S40" s="632"/>
      <c r="T40" s="632"/>
      <c r="U40" s="632"/>
      <c r="V40" s="632"/>
      <c r="W40" s="632"/>
      <c r="X40" s="632"/>
      <c r="Y40" s="101"/>
    </row>
    <row r="41" spans="1:25" ht="15.95" hidden="1" customHeight="1">
      <c r="A41" s="79"/>
      <c r="B41" s="110"/>
      <c r="C41" s="111"/>
      <c r="D41" s="115"/>
      <c r="E41" s="633"/>
      <c r="F41" s="633"/>
      <c r="G41" s="633"/>
      <c r="H41" s="633"/>
      <c r="I41" s="633"/>
      <c r="J41" s="633"/>
      <c r="K41" s="633"/>
      <c r="L41" s="633"/>
      <c r="M41" s="633"/>
      <c r="N41" s="633"/>
      <c r="O41" s="633"/>
      <c r="P41" s="633"/>
      <c r="Q41" s="633"/>
      <c r="R41" s="633"/>
      <c r="S41" s="633"/>
      <c r="T41" s="633"/>
      <c r="U41" s="633"/>
      <c r="V41" s="633"/>
      <c r="W41" s="633"/>
      <c r="X41" s="633"/>
      <c r="Y41" s="101"/>
    </row>
    <row r="42" spans="1:25" ht="15.95" hidden="1" customHeight="1">
      <c r="A42" s="79"/>
      <c r="B42" s="110"/>
      <c r="C42" s="111"/>
      <c r="D42" s="115"/>
      <c r="E42" s="633"/>
      <c r="F42" s="633"/>
      <c r="G42" s="633"/>
      <c r="H42" s="633"/>
      <c r="I42" s="633"/>
      <c r="J42" s="633"/>
      <c r="K42" s="633"/>
      <c r="L42" s="633"/>
      <c r="M42" s="633"/>
      <c r="N42" s="633"/>
      <c r="O42" s="633"/>
      <c r="P42" s="633"/>
      <c r="Q42" s="633"/>
      <c r="R42" s="633"/>
      <c r="S42" s="633"/>
      <c r="T42" s="633"/>
      <c r="U42" s="633"/>
      <c r="V42" s="633"/>
      <c r="W42" s="633"/>
      <c r="X42" s="633"/>
      <c r="Y42" s="101"/>
    </row>
    <row r="43" spans="1:25" ht="15.95" hidden="1" customHeight="1">
      <c r="A43" s="79"/>
      <c r="B43" s="110"/>
      <c r="C43" s="111"/>
      <c r="D43" s="115"/>
      <c r="E43" s="633"/>
      <c r="F43" s="633"/>
      <c r="G43" s="633"/>
      <c r="H43" s="633"/>
      <c r="I43" s="633"/>
      <c r="J43" s="633"/>
      <c r="K43" s="633"/>
      <c r="L43" s="633"/>
      <c r="M43" s="633"/>
      <c r="N43" s="633"/>
      <c r="O43" s="633"/>
      <c r="P43" s="633"/>
      <c r="Q43" s="633"/>
      <c r="R43" s="633"/>
      <c r="S43" s="633"/>
      <c r="T43" s="633"/>
      <c r="U43" s="633"/>
      <c r="V43" s="633"/>
      <c r="W43" s="633"/>
      <c r="X43" s="633"/>
      <c r="Y43" s="101"/>
    </row>
    <row r="44" spans="1:25" ht="15.95" hidden="1" customHeight="1">
      <c r="A44" s="79"/>
      <c r="B44" s="110"/>
      <c r="C44" s="111"/>
      <c r="D44" s="113"/>
      <c r="E44" s="633"/>
      <c r="F44" s="633"/>
      <c r="G44" s="633"/>
      <c r="H44" s="633"/>
      <c r="I44" s="633"/>
      <c r="J44" s="633"/>
      <c r="K44" s="633"/>
      <c r="L44" s="633"/>
      <c r="M44" s="633"/>
      <c r="N44" s="633"/>
      <c r="O44" s="633"/>
      <c r="P44" s="633"/>
      <c r="Q44" s="633"/>
      <c r="R44" s="633"/>
      <c r="S44" s="633"/>
      <c r="T44" s="633"/>
      <c r="U44" s="633"/>
      <c r="V44" s="633"/>
      <c r="W44" s="633"/>
      <c r="X44" s="633"/>
      <c r="Y44" s="101"/>
    </row>
    <row r="45" spans="1:25" ht="18" hidden="1" customHeight="1">
      <c r="A45" s="79"/>
      <c r="B45" s="110"/>
      <c r="C45" s="111"/>
      <c r="D45" s="113"/>
      <c r="E45" s="633"/>
      <c r="F45" s="633"/>
      <c r="G45" s="633"/>
      <c r="H45" s="633"/>
      <c r="I45" s="633"/>
      <c r="J45" s="633"/>
      <c r="K45" s="633"/>
      <c r="L45" s="633"/>
      <c r="M45" s="633"/>
      <c r="N45" s="633"/>
      <c r="O45" s="633"/>
      <c r="P45" s="633"/>
      <c r="Q45" s="633"/>
      <c r="R45" s="633"/>
      <c r="S45" s="633"/>
      <c r="T45" s="633"/>
      <c r="U45" s="633"/>
      <c r="V45" s="633"/>
      <c r="W45" s="633"/>
      <c r="X45" s="633"/>
      <c r="Y45" s="101"/>
    </row>
    <row r="46" spans="1:25" ht="24" hidden="1" customHeight="1">
      <c r="A46" s="79"/>
      <c r="B46" s="110"/>
      <c r="C46" s="111"/>
      <c r="D46" s="115"/>
      <c r="E46" s="634" t="s">
        <v>65</v>
      </c>
      <c r="F46" s="634"/>
      <c r="G46" s="634"/>
      <c r="H46" s="634"/>
      <c r="I46" s="634"/>
      <c r="J46" s="634"/>
      <c r="K46" s="634"/>
      <c r="L46" s="634"/>
      <c r="M46" s="634"/>
      <c r="N46" s="634"/>
      <c r="O46" s="634"/>
      <c r="P46" s="634"/>
      <c r="Q46" s="634"/>
      <c r="R46" s="634"/>
      <c r="S46" s="634"/>
      <c r="T46" s="634"/>
      <c r="U46" s="634"/>
      <c r="V46" s="634"/>
      <c r="W46" s="634"/>
      <c r="X46" s="634"/>
      <c r="Y46" s="101"/>
    </row>
    <row r="47" spans="1:25" ht="37.5" hidden="1" customHeight="1">
      <c r="A47" s="79"/>
      <c r="B47" s="110"/>
      <c r="C47" s="111"/>
      <c r="D47" s="115"/>
      <c r="E47" s="634"/>
      <c r="F47" s="634"/>
      <c r="G47" s="634"/>
      <c r="H47" s="634"/>
      <c r="I47" s="634"/>
      <c r="J47" s="634"/>
      <c r="K47" s="634"/>
      <c r="L47" s="634"/>
      <c r="M47" s="634"/>
      <c r="N47" s="634"/>
      <c r="O47" s="634"/>
      <c r="P47" s="634"/>
      <c r="Q47" s="634"/>
      <c r="R47" s="634"/>
      <c r="S47" s="634"/>
      <c r="T47" s="634"/>
      <c r="U47" s="634"/>
      <c r="V47" s="634"/>
      <c r="W47" s="634"/>
      <c r="X47" s="634"/>
      <c r="Y47" s="101"/>
    </row>
    <row r="48" spans="1:25" ht="24" hidden="1" customHeight="1">
      <c r="A48" s="79"/>
      <c r="B48" s="110"/>
      <c r="C48" s="111"/>
      <c r="D48" s="115"/>
      <c r="E48" s="634"/>
      <c r="F48" s="634"/>
      <c r="G48" s="634"/>
      <c r="H48" s="634"/>
      <c r="I48" s="634"/>
      <c r="J48" s="634"/>
      <c r="K48" s="634"/>
      <c r="L48" s="634"/>
      <c r="M48" s="634"/>
      <c r="N48" s="634"/>
      <c r="O48" s="634"/>
      <c r="P48" s="634"/>
      <c r="Q48" s="634"/>
      <c r="R48" s="634"/>
      <c r="S48" s="634"/>
      <c r="T48" s="634"/>
      <c r="U48" s="634"/>
      <c r="V48" s="634"/>
      <c r="W48" s="634"/>
      <c r="X48" s="634"/>
      <c r="Y48" s="101"/>
    </row>
    <row r="49" spans="1:25" ht="51" hidden="1" customHeight="1">
      <c r="A49" s="79"/>
      <c r="B49" s="110"/>
      <c r="C49" s="111"/>
      <c r="D49" s="115"/>
      <c r="E49" s="634"/>
      <c r="F49" s="634"/>
      <c r="G49" s="634"/>
      <c r="H49" s="634"/>
      <c r="I49" s="634"/>
      <c r="J49" s="634"/>
      <c r="K49" s="634"/>
      <c r="L49" s="634"/>
      <c r="M49" s="634"/>
      <c r="N49" s="634"/>
      <c r="O49" s="634"/>
      <c r="P49" s="634"/>
      <c r="Q49" s="634"/>
      <c r="R49" s="634"/>
      <c r="S49" s="634"/>
      <c r="T49" s="634"/>
      <c r="U49" s="634"/>
      <c r="V49" s="634"/>
      <c r="W49" s="634"/>
      <c r="X49" s="634"/>
      <c r="Y49" s="101"/>
    </row>
    <row r="50" spans="1:25" ht="12" hidden="1" customHeight="1">
      <c r="A50" s="79"/>
      <c r="B50" s="110"/>
      <c r="C50" s="111"/>
      <c r="D50" s="115"/>
      <c r="E50" s="634"/>
      <c r="F50" s="634"/>
      <c r="G50" s="634"/>
      <c r="H50" s="634"/>
      <c r="I50" s="634"/>
      <c r="J50" s="634"/>
      <c r="K50" s="634"/>
      <c r="L50" s="634"/>
      <c r="M50" s="634"/>
      <c r="N50" s="634"/>
      <c r="O50" s="634"/>
      <c r="P50" s="634"/>
      <c r="Q50" s="634"/>
      <c r="R50" s="634"/>
      <c r="S50" s="634"/>
      <c r="T50" s="634"/>
      <c r="U50" s="634"/>
      <c r="V50" s="634"/>
      <c r="W50" s="634"/>
      <c r="X50" s="634"/>
      <c r="Y50" s="101"/>
    </row>
    <row r="51" spans="1:25" ht="12" hidden="1" customHeight="1">
      <c r="A51" s="79"/>
      <c r="B51" s="110"/>
      <c r="C51" s="111"/>
      <c r="D51" s="115"/>
      <c r="E51" s="634"/>
      <c r="F51" s="634"/>
      <c r="G51" s="634"/>
      <c r="H51" s="634"/>
      <c r="I51" s="634"/>
      <c r="J51" s="634"/>
      <c r="K51" s="634"/>
      <c r="L51" s="634"/>
      <c r="M51" s="634"/>
      <c r="N51" s="634"/>
      <c r="O51" s="634"/>
      <c r="P51" s="634"/>
      <c r="Q51" s="634"/>
      <c r="R51" s="634"/>
      <c r="S51" s="634"/>
      <c r="T51" s="634"/>
      <c r="U51" s="634"/>
      <c r="V51" s="634"/>
      <c r="W51" s="634"/>
      <c r="X51" s="634"/>
      <c r="Y51" s="101"/>
    </row>
    <row r="52" spans="1:25" ht="12" hidden="1" customHeight="1">
      <c r="A52" s="79"/>
      <c r="B52" s="110"/>
      <c r="C52" s="111"/>
      <c r="D52" s="115"/>
      <c r="E52" s="634"/>
      <c r="F52" s="634"/>
      <c r="G52" s="634"/>
      <c r="H52" s="634"/>
      <c r="I52" s="634"/>
      <c r="J52" s="634"/>
      <c r="K52" s="634"/>
      <c r="L52" s="634"/>
      <c r="M52" s="634"/>
      <c r="N52" s="634"/>
      <c r="O52" s="634"/>
      <c r="P52" s="634"/>
      <c r="Q52" s="634"/>
      <c r="R52" s="634"/>
      <c r="S52" s="634"/>
      <c r="T52" s="634"/>
      <c r="U52" s="634"/>
      <c r="V52" s="634"/>
      <c r="W52" s="634"/>
      <c r="X52" s="634"/>
      <c r="Y52" s="101"/>
    </row>
    <row r="53" spans="1:25" ht="12" hidden="1" customHeight="1">
      <c r="A53" s="79"/>
      <c r="B53" s="110"/>
      <c r="C53" s="111"/>
      <c r="D53" s="115"/>
      <c r="E53" s="634"/>
      <c r="F53" s="634"/>
      <c r="G53" s="634"/>
      <c r="H53" s="634"/>
      <c r="I53" s="634"/>
      <c r="J53" s="634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4"/>
      <c r="V53" s="634"/>
      <c r="W53" s="634"/>
      <c r="X53" s="634"/>
      <c r="Y53" s="101"/>
    </row>
    <row r="54" spans="1:25" ht="12" hidden="1" customHeight="1">
      <c r="A54" s="79"/>
      <c r="B54" s="110"/>
      <c r="C54" s="111"/>
      <c r="D54" s="115"/>
      <c r="E54" s="634"/>
      <c r="F54" s="634"/>
      <c r="G54" s="634"/>
      <c r="H54" s="634"/>
      <c r="I54" s="634"/>
      <c r="J54" s="634"/>
      <c r="K54" s="634"/>
      <c r="L54" s="634"/>
      <c r="M54" s="634"/>
      <c r="N54" s="634"/>
      <c r="O54" s="634"/>
      <c r="P54" s="634"/>
      <c r="Q54" s="634"/>
      <c r="R54" s="634"/>
      <c r="S54" s="634"/>
      <c r="T54" s="634"/>
      <c r="U54" s="634"/>
      <c r="V54" s="634"/>
      <c r="W54" s="634"/>
      <c r="X54" s="634"/>
      <c r="Y54" s="101"/>
    </row>
    <row r="55" spans="1:25" ht="12" hidden="1" customHeight="1">
      <c r="A55" s="79"/>
      <c r="B55" s="110"/>
      <c r="C55" s="111"/>
      <c r="D55" s="115"/>
      <c r="E55" s="634"/>
      <c r="F55" s="634"/>
      <c r="G55" s="634"/>
      <c r="H55" s="634"/>
      <c r="I55" s="634"/>
      <c r="J55" s="634"/>
      <c r="K55" s="634"/>
      <c r="L55" s="634"/>
      <c r="M55" s="634"/>
      <c r="N55" s="634"/>
      <c r="O55" s="634"/>
      <c r="P55" s="634"/>
      <c r="Q55" s="634"/>
      <c r="R55" s="634"/>
      <c r="S55" s="634"/>
      <c r="T55" s="634"/>
      <c r="U55" s="634"/>
      <c r="V55" s="634"/>
      <c r="W55" s="634"/>
      <c r="X55" s="634"/>
      <c r="Y55" s="101"/>
    </row>
    <row r="56" spans="1:25" ht="12" hidden="1" customHeight="1">
      <c r="A56" s="79"/>
      <c r="B56" s="110"/>
      <c r="C56" s="111"/>
      <c r="D56" s="113"/>
      <c r="E56" s="634"/>
      <c r="F56" s="634"/>
      <c r="G56" s="634"/>
      <c r="H56" s="634"/>
      <c r="I56" s="634"/>
      <c r="J56" s="634"/>
      <c r="K56" s="634"/>
      <c r="L56" s="634"/>
      <c r="M56" s="634"/>
      <c r="N56" s="634"/>
      <c r="O56" s="634"/>
      <c r="P56" s="634"/>
      <c r="Q56" s="634"/>
      <c r="R56" s="634"/>
      <c r="S56" s="634"/>
      <c r="T56" s="634"/>
      <c r="U56" s="634"/>
      <c r="V56" s="634"/>
      <c r="W56" s="634"/>
      <c r="X56" s="634"/>
      <c r="Y56" s="101"/>
    </row>
    <row r="57" spans="1:25" ht="11.1" hidden="1" customHeight="1">
      <c r="A57" s="79"/>
      <c r="B57" s="110"/>
      <c r="C57" s="111"/>
      <c r="D57" s="113"/>
      <c r="E57" s="634"/>
      <c r="F57" s="634"/>
      <c r="G57" s="634"/>
      <c r="H57" s="634"/>
      <c r="I57" s="634"/>
      <c r="J57" s="634"/>
      <c r="K57" s="634"/>
      <c r="L57" s="634"/>
      <c r="M57" s="634"/>
      <c r="N57" s="634"/>
      <c r="O57" s="634"/>
      <c r="P57" s="634"/>
      <c r="Q57" s="634"/>
      <c r="R57" s="634"/>
      <c r="S57" s="634"/>
      <c r="T57" s="634"/>
      <c r="U57" s="634"/>
      <c r="V57" s="634"/>
      <c r="W57" s="634"/>
      <c r="X57" s="634"/>
      <c r="Y57" s="101"/>
    </row>
    <row r="58" spans="1:25" ht="15" hidden="1" customHeight="1">
      <c r="A58" s="79"/>
      <c r="B58" s="110"/>
      <c r="C58" s="111"/>
      <c r="D58" s="115"/>
      <c r="E58" s="631" t="s">
        <v>218</v>
      </c>
      <c r="F58" s="631"/>
      <c r="G58" s="631"/>
      <c r="H58" s="631"/>
      <c r="I58" s="631"/>
      <c r="J58" s="631"/>
      <c r="K58" s="631"/>
      <c r="L58" s="631"/>
      <c r="M58" s="631"/>
      <c r="N58" s="631"/>
      <c r="O58" s="631"/>
      <c r="P58" s="631"/>
      <c r="Q58" s="631"/>
      <c r="R58" s="631"/>
      <c r="S58" s="631"/>
      <c r="T58" s="631"/>
      <c r="U58" s="631"/>
      <c r="V58" s="189"/>
      <c r="W58" s="189"/>
      <c r="X58" s="189"/>
      <c r="Y58" s="101"/>
    </row>
    <row r="59" spans="1:25" ht="15" hidden="1" customHeight="1">
      <c r="A59" s="79"/>
      <c r="B59" s="110"/>
      <c r="C59" s="111"/>
      <c r="D59" s="115"/>
      <c r="E59" s="635"/>
      <c r="F59" s="635"/>
      <c r="G59" s="635"/>
      <c r="H59" s="636"/>
      <c r="I59" s="636"/>
      <c r="J59" s="636"/>
      <c r="K59" s="636"/>
      <c r="L59" s="636"/>
      <c r="M59" s="636"/>
      <c r="N59" s="636"/>
      <c r="O59" s="636"/>
      <c r="P59" s="636"/>
      <c r="Q59" s="636"/>
      <c r="R59" s="636"/>
      <c r="S59" s="636"/>
      <c r="T59" s="636"/>
      <c r="U59" s="636"/>
      <c r="V59" s="636"/>
      <c r="W59" s="636"/>
      <c r="X59" s="636"/>
      <c r="Y59" s="101"/>
    </row>
    <row r="60" spans="1:25" ht="15" hidden="1" customHeight="1">
      <c r="A60" s="79"/>
      <c r="B60" s="110"/>
      <c r="C60" s="111"/>
      <c r="D60" s="115"/>
      <c r="E60" s="637"/>
      <c r="F60" s="638"/>
      <c r="G60" s="639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101"/>
    </row>
    <row r="61" spans="1:25" ht="21" hidden="1" customHeight="1">
      <c r="A61" s="79"/>
      <c r="B61" s="110"/>
      <c r="C61" s="111"/>
      <c r="D61" s="115"/>
      <c r="E61" s="38"/>
      <c r="F61" s="36"/>
      <c r="G61" s="37"/>
      <c r="H61" s="625"/>
      <c r="I61" s="625"/>
      <c r="J61" s="625"/>
      <c r="K61" s="625"/>
      <c r="L61" s="625"/>
      <c r="M61" s="625"/>
      <c r="N61" s="625"/>
      <c r="O61" s="625"/>
      <c r="P61" s="625"/>
      <c r="Q61" s="625"/>
      <c r="R61" s="625"/>
      <c r="S61" s="625"/>
      <c r="T61" s="625"/>
      <c r="U61" s="625"/>
      <c r="V61" s="625"/>
      <c r="W61" s="625"/>
      <c r="X61" s="625"/>
      <c r="Y61" s="101"/>
    </row>
    <row r="62" spans="1:25" ht="21" hidden="1" customHeight="1">
      <c r="A62" s="79"/>
      <c r="B62" s="110"/>
      <c r="C62" s="111"/>
      <c r="D62" s="115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01"/>
    </row>
    <row r="63" spans="1:25" ht="21" hidden="1" customHeight="1">
      <c r="A63" s="79"/>
      <c r="B63" s="110"/>
      <c r="C63" s="111"/>
      <c r="D63" s="115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01"/>
    </row>
    <row r="64" spans="1:25" ht="21" hidden="1" customHeight="1">
      <c r="A64" s="79"/>
      <c r="B64" s="110"/>
      <c r="C64" s="111"/>
      <c r="D64" s="115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01"/>
    </row>
    <row r="65" spans="1:25" ht="21" hidden="1" customHeight="1">
      <c r="A65" s="79"/>
      <c r="B65" s="110"/>
      <c r="C65" s="111"/>
      <c r="D65" s="115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01"/>
    </row>
    <row r="66" spans="1:25" ht="21" hidden="1" customHeight="1">
      <c r="A66" s="79"/>
      <c r="B66" s="110"/>
      <c r="C66" s="111"/>
      <c r="D66" s="115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01"/>
    </row>
    <row r="67" spans="1:25" ht="21" hidden="1" customHeight="1">
      <c r="A67" s="79"/>
      <c r="B67" s="110"/>
      <c r="C67" s="111"/>
      <c r="D67" s="115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01"/>
    </row>
    <row r="68" spans="1:25" ht="21" hidden="1" customHeight="1">
      <c r="A68" s="79"/>
      <c r="B68" s="110"/>
      <c r="C68" s="111"/>
      <c r="D68" s="113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01"/>
    </row>
    <row r="69" spans="1:25" ht="18" hidden="1" customHeight="1">
      <c r="A69" s="79"/>
      <c r="B69" s="110"/>
      <c r="C69" s="111"/>
      <c r="D69" s="113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01"/>
    </row>
    <row r="70" spans="1:25" ht="15" hidden="1">
      <c r="A70" s="79"/>
      <c r="B70" s="110"/>
      <c r="C70" s="111"/>
      <c r="D70" s="115"/>
      <c r="E70" s="631" t="s">
        <v>219</v>
      </c>
      <c r="F70" s="631"/>
      <c r="G70" s="631"/>
      <c r="H70" s="631"/>
      <c r="I70" s="631"/>
      <c r="J70" s="631"/>
      <c r="K70" s="631"/>
      <c r="L70" s="631"/>
      <c r="M70" s="631"/>
      <c r="N70" s="631"/>
      <c r="O70" s="631"/>
      <c r="P70" s="631"/>
      <c r="Q70" s="631"/>
      <c r="R70" s="631"/>
      <c r="S70" s="631"/>
      <c r="T70" s="631"/>
      <c r="U70" s="187"/>
      <c r="V70" s="187"/>
      <c r="W70" s="187"/>
      <c r="X70" s="187"/>
      <c r="Y70" s="101"/>
    </row>
    <row r="71" spans="1:25" ht="15" hidden="1">
      <c r="A71" s="79"/>
      <c r="B71" s="110"/>
      <c r="C71" s="111"/>
      <c r="D71" s="115"/>
      <c r="E71" s="631" t="s">
        <v>220</v>
      </c>
      <c r="F71" s="631"/>
      <c r="G71" s="631"/>
      <c r="H71" s="631"/>
      <c r="I71" s="631"/>
      <c r="J71" s="631"/>
      <c r="K71" s="631"/>
      <c r="L71" s="631"/>
      <c r="M71" s="631"/>
      <c r="N71" s="631"/>
      <c r="O71" s="631"/>
      <c r="P71" s="631"/>
      <c r="Q71" s="631"/>
      <c r="R71" s="631"/>
      <c r="S71" s="631"/>
      <c r="T71" s="631"/>
      <c r="U71" s="188"/>
      <c r="V71" s="188"/>
      <c r="W71" s="188"/>
      <c r="X71" s="188"/>
      <c r="Y71" s="101"/>
    </row>
    <row r="72" spans="1:25" ht="27" hidden="1" customHeight="1">
      <c r="A72" s="79"/>
      <c r="B72" s="110"/>
      <c r="C72" s="111"/>
      <c r="D72" s="115"/>
      <c r="E72" s="116"/>
      <c r="F72" s="627"/>
      <c r="G72" s="627"/>
      <c r="H72" s="627"/>
      <c r="I72" s="627"/>
      <c r="J72" s="627"/>
      <c r="K72" s="627"/>
      <c r="L72" s="627"/>
      <c r="M72" s="627"/>
      <c r="N72" s="627"/>
      <c r="O72" s="627"/>
      <c r="P72" s="627"/>
      <c r="Q72" s="627"/>
      <c r="R72" s="627"/>
      <c r="S72" s="627"/>
      <c r="T72" s="627"/>
      <c r="U72" s="627"/>
      <c r="V72" s="627"/>
      <c r="W72" s="627"/>
      <c r="X72" s="627"/>
      <c r="Y72" s="101"/>
    </row>
    <row r="73" spans="1:25" ht="52.5" hidden="1" customHeight="1">
      <c r="A73" s="79"/>
      <c r="B73" s="110"/>
      <c r="C73" s="111"/>
      <c r="D73" s="115"/>
      <c r="E73" s="116"/>
      <c r="F73" s="627"/>
      <c r="G73" s="627"/>
      <c r="H73" s="627"/>
      <c r="I73" s="627"/>
      <c r="J73" s="627"/>
      <c r="K73" s="627"/>
      <c r="L73" s="627"/>
      <c r="M73" s="627"/>
      <c r="N73" s="627"/>
      <c r="O73" s="627"/>
      <c r="P73" s="627"/>
      <c r="Q73" s="627"/>
      <c r="R73" s="627"/>
      <c r="S73" s="627"/>
      <c r="T73" s="627"/>
      <c r="U73" s="627"/>
      <c r="V73" s="627"/>
      <c r="W73" s="627"/>
      <c r="X73" s="627"/>
      <c r="Y73" s="101"/>
    </row>
    <row r="74" spans="1:25" ht="8.1" hidden="1" customHeight="1">
      <c r="A74" s="79"/>
      <c r="B74" s="110"/>
      <c r="C74" s="111"/>
      <c r="D74" s="115"/>
      <c r="E74" s="116"/>
      <c r="F74" s="628"/>
      <c r="G74" s="628"/>
      <c r="H74" s="628"/>
      <c r="I74" s="628"/>
      <c r="J74" s="628"/>
      <c r="K74" s="628"/>
      <c r="L74" s="628"/>
      <c r="M74" s="628"/>
      <c r="N74" s="628"/>
      <c r="O74" s="628"/>
      <c r="P74" s="628"/>
      <c r="Q74" s="628"/>
      <c r="R74" s="628"/>
      <c r="S74" s="628"/>
      <c r="T74" s="628"/>
      <c r="U74" s="628"/>
      <c r="V74" s="628"/>
      <c r="W74" s="628"/>
      <c r="X74" s="628"/>
      <c r="Y74" s="101"/>
    </row>
    <row r="75" spans="1:25" ht="14.25" hidden="1" customHeight="1">
      <c r="A75" s="79"/>
      <c r="B75" s="110"/>
      <c r="C75" s="111"/>
      <c r="D75" s="115"/>
      <c r="E75" s="629"/>
      <c r="F75" s="629"/>
      <c r="G75" s="629"/>
      <c r="H75" s="629"/>
      <c r="I75" s="629"/>
      <c r="J75" s="629"/>
      <c r="K75" s="629"/>
      <c r="L75" s="629"/>
      <c r="M75" s="629"/>
      <c r="N75" s="629"/>
      <c r="O75" s="629"/>
      <c r="P75" s="629"/>
      <c r="Q75" s="629"/>
      <c r="R75" s="629"/>
      <c r="S75" s="629"/>
      <c r="T75" s="629"/>
      <c r="U75" s="629"/>
      <c r="V75" s="629"/>
      <c r="W75" s="629"/>
      <c r="X75" s="629"/>
      <c r="Y75" s="101"/>
    </row>
    <row r="76" spans="1:25" ht="34.5" hidden="1" customHeight="1">
      <c r="A76" s="79"/>
      <c r="B76" s="110"/>
      <c r="C76" s="111"/>
      <c r="D76" s="115"/>
      <c r="E76" s="630"/>
      <c r="F76" s="630"/>
      <c r="G76" s="630"/>
      <c r="H76" s="630"/>
      <c r="I76" s="630"/>
      <c r="J76" s="630"/>
      <c r="K76" s="630"/>
      <c r="L76" s="630"/>
      <c r="M76" s="630"/>
      <c r="N76" s="630"/>
      <c r="O76" s="630"/>
      <c r="P76" s="630"/>
      <c r="Q76" s="630"/>
      <c r="R76" s="630"/>
      <c r="S76" s="630"/>
      <c r="T76" s="630"/>
      <c r="U76" s="630"/>
      <c r="V76" s="630"/>
      <c r="W76" s="630"/>
      <c r="X76" s="630"/>
      <c r="Y76" s="101"/>
    </row>
    <row r="77" spans="1:25" ht="23.1" hidden="1" customHeight="1">
      <c r="A77" s="79"/>
      <c r="B77" s="110"/>
      <c r="C77" s="111"/>
      <c r="D77" s="115"/>
      <c r="E77" s="630"/>
      <c r="F77" s="630"/>
      <c r="G77" s="630"/>
      <c r="H77" s="630"/>
      <c r="I77" s="630"/>
      <c r="J77" s="630"/>
      <c r="K77" s="630"/>
      <c r="L77" s="630"/>
      <c r="M77" s="630"/>
      <c r="N77" s="630"/>
      <c r="O77" s="630"/>
      <c r="P77" s="630"/>
      <c r="Q77" s="630"/>
      <c r="R77" s="630"/>
      <c r="S77" s="630"/>
      <c r="T77" s="630"/>
      <c r="U77" s="630"/>
      <c r="V77" s="630"/>
      <c r="W77" s="630"/>
      <c r="X77" s="630"/>
      <c r="Y77" s="101"/>
    </row>
    <row r="78" spans="1:25" ht="42.75" hidden="1" customHeight="1">
      <c r="A78" s="79"/>
      <c r="B78" s="110"/>
      <c r="C78" s="111"/>
      <c r="D78" s="115"/>
      <c r="E78" s="630"/>
      <c r="F78" s="630"/>
      <c r="G78" s="630"/>
      <c r="H78" s="630"/>
      <c r="I78" s="630"/>
      <c r="J78" s="630"/>
      <c r="K78" s="630"/>
      <c r="L78" s="630"/>
      <c r="M78" s="630"/>
      <c r="N78" s="630"/>
      <c r="O78" s="630"/>
      <c r="P78" s="630"/>
      <c r="Q78" s="630"/>
      <c r="R78" s="630"/>
      <c r="S78" s="630"/>
      <c r="T78" s="630"/>
      <c r="U78" s="630"/>
      <c r="V78" s="630"/>
      <c r="W78" s="630"/>
      <c r="X78" s="630"/>
      <c r="Y78" s="101"/>
    </row>
    <row r="79" spans="1:25" ht="25.5" hidden="1" customHeight="1">
      <c r="A79" s="79"/>
      <c r="B79" s="110"/>
      <c r="C79" s="111"/>
      <c r="D79" s="115"/>
      <c r="E79" s="626" t="s">
        <v>64</v>
      </c>
      <c r="F79" s="626"/>
      <c r="G79" s="626"/>
      <c r="H79" s="626"/>
      <c r="I79" s="626"/>
      <c r="J79" s="626"/>
      <c r="K79" s="626"/>
      <c r="L79" s="626"/>
      <c r="M79" s="626"/>
      <c r="N79" s="626"/>
      <c r="O79" s="626"/>
      <c r="P79" s="626"/>
      <c r="Q79" s="626"/>
      <c r="R79" s="626"/>
      <c r="S79" s="626"/>
      <c r="T79" s="626"/>
      <c r="U79" s="626"/>
      <c r="V79" s="626"/>
      <c r="W79" s="626"/>
      <c r="X79" s="626"/>
      <c r="Y79" s="101"/>
    </row>
    <row r="80" spans="1:25" ht="15" hidden="1" customHeight="1">
      <c r="A80" s="79"/>
      <c r="B80" s="110"/>
      <c r="C80" s="111"/>
      <c r="D80" s="115"/>
      <c r="E80" s="112"/>
      <c r="F80" s="112"/>
      <c r="G80" s="112"/>
      <c r="H80" s="103"/>
      <c r="I80" s="103"/>
      <c r="J80" s="103"/>
      <c r="K80" s="103"/>
      <c r="L80" s="103"/>
      <c r="M80" s="103"/>
      <c r="N80" s="103"/>
      <c r="O80" s="104"/>
      <c r="P80" s="104"/>
      <c r="Q80" s="104"/>
      <c r="R80" s="104"/>
      <c r="S80" s="104"/>
      <c r="T80" s="104"/>
      <c r="U80" s="112"/>
      <c r="V80" s="112"/>
      <c r="W80" s="112"/>
      <c r="X80" s="112"/>
      <c r="Y80" s="101"/>
    </row>
    <row r="81" spans="1:27" ht="15" hidden="1" customHeight="1">
      <c r="A81" s="79"/>
      <c r="B81" s="110"/>
      <c r="C81" s="111"/>
      <c r="D81" s="115"/>
      <c r="E81" s="117"/>
      <c r="F81" s="624" t="s">
        <v>63</v>
      </c>
      <c r="G81" s="624"/>
      <c r="H81" s="624"/>
      <c r="I81" s="624"/>
      <c r="J81" s="624"/>
      <c r="K81" s="624"/>
      <c r="L81" s="624"/>
      <c r="M81" s="624"/>
      <c r="N81" s="624"/>
      <c r="O81" s="624"/>
      <c r="P81" s="624"/>
      <c r="Q81" s="624"/>
      <c r="R81" s="624"/>
      <c r="S81" s="624"/>
      <c r="T81" s="104"/>
      <c r="U81" s="112"/>
      <c r="V81" s="112"/>
      <c r="W81" s="112"/>
      <c r="X81" s="112"/>
      <c r="Y81" s="101"/>
      <c r="AA81" s="106" t="s">
        <v>61</v>
      </c>
    </row>
    <row r="82" spans="1:27" ht="15" hidden="1" customHeight="1">
      <c r="A82" s="79"/>
      <c r="B82" s="110"/>
      <c r="C82" s="111"/>
      <c r="D82" s="115"/>
      <c r="E82" s="112"/>
      <c r="F82" s="112"/>
      <c r="G82" s="112"/>
      <c r="H82" s="103"/>
      <c r="I82" s="103"/>
      <c r="J82" s="103"/>
      <c r="K82" s="103"/>
      <c r="L82" s="103"/>
      <c r="M82" s="103"/>
      <c r="N82" s="103"/>
      <c r="O82" s="104"/>
      <c r="P82" s="104"/>
      <c r="Q82" s="104"/>
      <c r="R82" s="104"/>
      <c r="S82" s="104"/>
      <c r="T82" s="104"/>
      <c r="U82" s="112"/>
      <c r="V82" s="112"/>
      <c r="W82" s="112"/>
      <c r="X82" s="112"/>
      <c r="Y82" s="101"/>
    </row>
    <row r="83" spans="1:27" ht="15" hidden="1">
      <c r="A83" s="79"/>
      <c r="B83" s="110"/>
      <c r="C83" s="111"/>
      <c r="D83" s="115"/>
      <c r="E83" s="112"/>
      <c r="F83" s="624" t="s">
        <v>62</v>
      </c>
      <c r="G83" s="624"/>
      <c r="H83" s="624"/>
      <c r="I83" s="624"/>
      <c r="J83" s="624"/>
      <c r="K83" s="624"/>
      <c r="L83" s="624"/>
      <c r="M83" s="624"/>
      <c r="N83" s="624"/>
      <c r="O83" s="624"/>
      <c r="P83" s="624"/>
      <c r="Q83" s="624"/>
      <c r="R83" s="624"/>
      <c r="S83" s="624"/>
      <c r="T83" s="624"/>
      <c r="U83" s="624"/>
      <c r="V83" s="624"/>
      <c r="W83" s="624"/>
      <c r="X83" s="624"/>
      <c r="Y83" s="101"/>
    </row>
    <row r="84" spans="1:27" ht="15" hidden="1">
      <c r="A84" s="79"/>
      <c r="B84" s="110"/>
      <c r="C84" s="111"/>
      <c r="D84" s="115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01"/>
    </row>
    <row r="85" spans="1:27" ht="15" hidden="1">
      <c r="A85" s="79"/>
      <c r="B85" s="110"/>
      <c r="C85" s="111"/>
      <c r="D85" s="115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01"/>
    </row>
    <row r="86" spans="1:27" ht="15" hidden="1">
      <c r="A86" s="79"/>
      <c r="B86" s="110"/>
      <c r="C86" s="111"/>
      <c r="D86" s="115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01"/>
    </row>
    <row r="87" spans="1:27" ht="15" hidden="1">
      <c r="A87" s="79"/>
      <c r="B87" s="110"/>
      <c r="C87" s="111"/>
      <c r="D87" s="115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01"/>
    </row>
    <row r="88" spans="1:27" ht="15" hidden="1" customHeight="1">
      <c r="A88" s="79"/>
      <c r="B88" s="110"/>
      <c r="C88" s="111"/>
      <c r="D88" s="115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01"/>
    </row>
    <row r="89" spans="1:27" ht="15" hidden="1" customHeight="1">
      <c r="A89" s="79"/>
      <c r="B89" s="110"/>
      <c r="C89" s="111"/>
      <c r="D89" s="115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01"/>
    </row>
    <row r="90" spans="1:27" ht="15" hidden="1" customHeight="1">
      <c r="A90" s="79"/>
      <c r="B90" s="110"/>
      <c r="C90" s="111"/>
      <c r="D90" s="115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01"/>
    </row>
    <row r="91" spans="1:27" ht="15" hidden="1" customHeight="1">
      <c r="A91" s="79"/>
      <c r="B91" s="110"/>
      <c r="C91" s="111"/>
      <c r="D91" s="115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01"/>
    </row>
    <row r="92" spans="1:27" ht="15" hidden="1" customHeight="1">
      <c r="A92" s="79"/>
      <c r="B92" s="110"/>
      <c r="C92" s="111"/>
      <c r="D92" s="115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01"/>
    </row>
    <row r="93" spans="1:27" ht="11.1" hidden="1" customHeight="1">
      <c r="A93" s="79"/>
      <c r="B93" s="110"/>
      <c r="C93" s="111"/>
      <c r="D93" s="115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01"/>
    </row>
    <row r="94" spans="1:27" ht="15" customHeight="1">
      <c r="A94" s="79"/>
      <c r="B94" s="118"/>
      <c r="C94" s="119"/>
      <c r="D94" s="120"/>
      <c r="E94" s="121"/>
      <c r="F94" s="121"/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05"/>
    </row>
  </sheetData>
  <sheetProtection algorithmName="SHA-512" hashValue="AyHvqjVGYsgCSXZLMCM4PjlxMpD+YVHTW8tgEd4En0P5fT0q8FWD0QrrGCPqbBHZNr+7M0MFZ+WS4gJit3qy9g==" saltValue="kCsBjXfu/qQ9DiW7iuQbxg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2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200-000001000000}"/>
    <hyperlink ref="E71:T71" location="Инструкция!A1" tooltip="http://eias.ru/files/shablon/FAS_JKH_OPEN_INFO_BALANCE_WARM.pdf" display="Инструкция по работе с отчетной формой" xr:uid="{00000000-0004-0000-02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TEHSHEET">
    <tabColor indexed="47"/>
  </sheetPr>
  <dimension ref="A1:AC87"/>
  <sheetViews>
    <sheetView showGridLines="0" zoomScaleNormal="100" workbookViewId="0"/>
  </sheetViews>
  <sheetFormatPr defaultRowHeight="11.25"/>
  <cols>
    <col min="1" max="1" width="32.5703125" style="70" customWidth="1"/>
    <col min="3" max="3" width="15.7109375" style="72" customWidth="1"/>
    <col min="4" max="4" width="17" style="72" customWidth="1"/>
    <col min="5" max="5" width="15.7109375" style="67" customWidth="1"/>
    <col min="6" max="6" width="11.140625" style="67" customWidth="1"/>
    <col min="7" max="7" width="31.42578125" style="67" customWidth="1"/>
    <col min="8" max="9" width="26.85546875" style="67" customWidth="1"/>
    <col min="10" max="10" width="9.140625" style="67"/>
    <col min="11" max="11" width="26.28515625" style="69" customWidth="1"/>
    <col min="12" max="12" width="29.140625" style="68" customWidth="1"/>
    <col min="13" max="13" width="39.85546875" style="67" bestFit="1" customWidth="1"/>
    <col min="14" max="14" width="9.140625" style="67"/>
    <col min="15" max="15" width="29.5703125" style="67" customWidth="1"/>
    <col min="16" max="16" width="29" style="67" customWidth="1"/>
    <col min="17" max="18" width="9.140625" style="67"/>
    <col min="19" max="19" width="21" style="67" customWidth="1"/>
    <col min="20" max="20" width="42" style="67" customWidth="1"/>
    <col min="21" max="21" width="9.140625" style="67"/>
    <col min="22" max="22" width="30.140625" style="67" customWidth="1"/>
    <col min="23" max="23" width="7.7109375" style="67" bestFit="1" customWidth="1"/>
    <col min="24" max="25" width="9.140625" style="67"/>
    <col min="26" max="26" width="49.7109375" style="67" customWidth="1"/>
    <col min="27" max="27" width="9.140625" style="67"/>
    <col min="28" max="28" width="36.42578125" style="67" customWidth="1"/>
    <col min="29" max="16384" width="9.140625" style="67"/>
  </cols>
  <sheetData>
    <row r="1" spans="1:29" s="65" customFormat="1" ht="51">
      <c r="A1" s="51" t="s">
        <v>132</v>
      </c>
      <c r="B1" s="71"/>
      <c r="C1" s="31" t="s">
        <v>20</v>
      </c>
      <c r="D1" s="31" t="s">
        <v>17</v>
      </c>
      <c r="E1" s="31" t="s">
        <v>33</v>
      </c>
      <c r="F1" s="31" t="s">
        <v>56</v>
      </c>
      <c r="G1" s="31" t="s">
        <v>48</v>
      </c>
      <c r="H1" s="31" t="s">
        <v>73</v>
      </c>
      <c r="I1" s="31" t="s">
        <v>103</v>
      </c>
      <c r="J1" s="41" t="s">
        <v>104</v>
      </c>
      <c r="K1" s="31" t="s">
        <v>51</v>
      </c>
      <c r="L1" s="64" t="s">
        <v>99</v>
      </c>
      <c r="M1" s="39" t="s">
        <v>100</v>
      </c>
      <c r="O1" s="31" t="s">
        <v>489</v>
      </c>
      <c r="P1" s="31" t="s">
        <v>522</v>
      </c>
      <c r="S1" s="763" t="s">
        <v>235</v>
      </c>
      <c r="T1" s="763"/>
      <c r="V1" s="764" t="s">
        <v>523</v>
      </c>
      <c r="W1" s="764"/>
      <c r="Z1" s="433" t="s">
        <v>541</v>
      </c>
      <c r="AB1" s="765" t="s">
        <v>629</v>
      </c>
      <c r="AC1" s="765"/>
    </row>
    <row r="2" spans="1:29" ht="25.5">
      <c r="A2" s="250" t="s">
        <v>168</v>
      </c>
      <c r="C2" s="32">
        <v>2018</v>
      </c>
      <c r="D2" s="32" t="s">
        <v>18</v>
      </c>
      <c r="E2" s="33" t="s">
        <v>34</v>
      </c>
      <c r="F2" s="33" t="s">
        <v>57</v>
      </c>
      <c r="G2" s="33" t="s">
        <v>46</v>
      </c>
      <c r="H2" s="33" t="s">
        <v>74</v>
      </c>
      <c r="I2" s="35"/>
      <c r="J2" s="66">
        <v>52</v>
      </c>
      <c r="K2" s="31" t="s">
        <v>52</v>
      </c>
      <c r="L2" s="64" t="s">
        <v>533</v>
      </c>
      <c r="M2" s="40" t="s">
        <v>221</v>
      </c>
      <c r="O2" s="32" t="s">
        <v>490</v>
      </c>
      <c r="P2" s="363" t="s">
        <v>535</v>
      </c>
      <c r="S2" s="214" t="s">
        <v>236</v>
      </c>
      <c r="T2" s="352" t="s">
        <v>237</v>
      </c>
      <c r="V2" s="32" t="s">
        <v>524</v>
      </c>
      <c r="W2" s="32" t="b">
        <v>0</v>
      </c>
      <c r="Z2" s="434" t="s">
        <v>542</v>
      </c>
      <c r="AB2" s="32" t="s">
        <v>630</v>
      </c>
      <c r="AC2" s="32" t="s">
        <v>631</v>
      </c>
    </row>
    <row r="3" spans="1:29" ht="112.5">
      <c r="A3" s="250" t="s">
        <v>169</v>
      </c>
      <c r="C3" s="32">
        <v>2019</v>
      </c>
      <c r="D3" s="32" t="s">
        <v>19</v>
      </c>
      <c r="E3" s="33" t="s">
        <v>35</v>
      </c>
      <c r="F3" s="33" t="s">
        <v>58</v>
      </c>
      <c r="G3" s="33" t="s">
        <v>47</v>
      </c>
      <c r="H3" s="33" t="s">
        <v>71</v>
      </c>
      <c r="I3" s="35" t="s">
        <v>102</v>
      </c>
      <c r="J3" s="63" t="s">
        <v>105</v>
      </c>
      <c r="K3" s="31" t="s">
        <v>53</v>
      </c>
      <c r="L3" s="64" t="s">
        <v>315</v>
      </c>
      <c r="M3" s="40" t="s">
        <v>222</v>
      </c>
      <c r="O3" s="32" t="s">
        <v>491</v>
      </c>
      <c r="P3" s="363" t="s">
        <v>536</v>
      </c>
      <c r="S3" s="214" t="s">
        <v>546</v>
      </c>
      <c r="T3" s="351" t="s">
        <v>551</v>
      </c>
      <c r="V3" s="32" t="s">
        <v>525</v>
      </c>
      <c r="W3" s="32" t="b">
        <v>0</v>
      </c>
      <c r="Z3" s="434" t="s">
        <v>543</v>
      </c>
      <c r="AB3" s="32" t="s">
        <v>632</v>
      </c>
      <c r="AC3" s="32" t="s">
        <v>631</v>
      </c>
    </row>
    <row r="4" spans="1:29" ht="45">
      <c r="A4" s="250" t="s">
        <v>270</v>
      </c>
      <c r="C4" s="32">
        <v>2020</v>
      </c>
      <c r="E4" s="33" t="s">
        <v>36</v>
      </c>
      <c r="F4" s="33" t="s">
        <v>59</v>
      </c>
      <c r="H4" s="33" t="s">
        <v>72</v>
      </c>
      <c r="I4" s="35"/>
      <c r="J4" s="66">
        <v>104</v>
      </c>
      <c r="K4" s="31" t="s">
        <v>54</v>
      </c>
      <c r="L4" s="64" t="s">
        <v>316</v>
      </c>
      <c r="M4" s="40"/>
      <c r="O4" s="32" t="s">
        <v>497</v>
      </c>
      <c r="P4" s="363" t="s">
        <v>537</v>
      </c>
      <c r="S4" s="214" t="s">
        <v>547</v>
      </c>
      <c r="T4" s="351" t="s">
        <v>451</v>
      </c>
      <c r="V4" s="32" t="s">
        <v>526</v>
      </c>
      <c r="W4" s="32" t="b">
        <v>0</v>
      </c>
      <c r="Z4" s="434" t="s">
        <v>544</v>
      </c>
      <c r="AB4" s="32" t="s">
        <v>633</v>
      </c>
      <c r="AC4" s="32" t="s">
        <v>634</v>
      </c>
    </row>
    <row r="5" spans="1:29" ht="45">
      <c r="A5" s="250" t="s">
        <v>211</v>
      </c>
      <c r="C5" s="32">
        <v>2021</v>
      </c>
      <c r="E5" s="33" t="s">
        <v>37</v>
      </c>
      <c r="F5" s="33" t="s">
        <v>60</v>
      </c>
      <c r="K5" s="31" t="s">
        <v>55</v>
      </c>
      <c r="L5" s="64"/>
      <c r="M5" s="40"/>
      <c r="O5" s="32" t="s">
        <v>492</v>
      </c>
      <c r="S5" s="214" t="s">
        <v>548</v>
      </c>
      <c r="T5" s="351" t="s">
        <v>463</v>
      </c>
      <c r="V5" s="32" t="s">
        <v>527</v>
      </c>
      <c r="W5" s="32" t="b">
        <v>0</v>
      </c>
      <c r="Z5" s="434" t="s">
        <v>545</v>
      </c>
      <c r="AB5" s="32" t="s">
        <v>635</v>
      </c>
      <c r="AC5" s="32" t="s">
        <v>636</v>
      </c>
    </row>
    <row r="6" spans="1:29" ht="22.5">
      <c r="A6" s="250" t="s">
        <v>198</v>
      </c>
      <c r="C6" s="32">
        <v>2022</v>
      </c>
      <c r="E6" s="33" t="s">
        <v>38</v>
      </c>
      <c r="F6" s="35"/>
      <c r="K6" s="67"/>
      <c r="L6" s="67"/>
      <c r="O6" s="32" t="s">
        <v>498</v>
      </c>
      <c r="S6" s="214" t="s">
        <v>549</v>
      </c>
      <c r="T6" s="351" t="s">
        <v>550</v>
      </c>
      <c r="V6" s="32" t="s">
        <v>528</v>
      </c>
      <c r="W6" s="32" t="b">
        <v>0</v>
      </c>
      <c r="AB6" s="32" t="s">
        <v>637</v>
      </c>
      <c r="AC6" s="32" t="s">
        <v>636</v>
      </c>
    </row>
    <row r="7" spans="1:29" ht="45">
      <c r="A7" s="250" t="s">
        <v>271</v>
      </c>
      <c r="C7" s="32">
        <v>2023</v>
      </c>
      <c r="E7" s="33" t="s">
        <v>39</v>
      </c>
      <c r="F7" s="35"/>
      <c r="K7" s="73"/>
      <c r="L7" s="67"/>
      <c r="O7" s="32" t="s">
        <v>493</v>
      </c>
      <c r="S7" s="214" t="s">
        <v>761</v>
      </c>
      <c r="T7" s="351" t="s">
        <v>762</v>
      </c>
      <c r="AB7" s="32" t="s">
        <v>638</v>
      </c>
      <c r="AC7" s="32" t="s">
        <v>636</v>
      </c>
    </row>
    <row r="8" spans="1:29">
      <c r="A8" s="250" t="s">
        <v>272</v>
      </c>
      <c r="E8" s="33" t="s">
        <v>40</v>
      </c>
      <c r="F8" s="35"/>
      <c r="K8" s="74" t="s">
        <v>124</v>
      </c>
      <c r="O8" s="32" t="s">
        <v>499</v>
      </c>
      <c r="AB8" s="32" t="s">
        <v>639</v>
      </c>
      <c r="AC8" s="32" t="s">
        <v>636</v>
      </c>
    </row>
    <row r="9" spans="1:29" ht="22.5">
      <c r="A9" s="250" t="s">
        <v>170</v>
      </c>
      <c r="E9" s="33" t="s">
        <v>41</v>
      </c>
      <c r="F9" s="35"/>
      <c r="K9" s="72"/>
      <c r="O9" s="32" t="s">
        <v>500</v>
      </c>
      <c r="AB9" s="32" t="s">
        <v>640</v>
      </c>
      <c r="AC9" s="32" t="s">
        <v>636</v>
      </c>
    </row>
    <row r="10" spans="1:29" ht="12.75">
      <c r="A10" s="250" t="s">
        <v>273</v>
      </c>
      <c r="E10" s="33" t="s">
        <v>42</v>
      </c>
      <c r="F10" s="35"/>
      <c r="K10" s="73"/>
      <c r="O10" s="32" t="s">
        <v>494</v>
      </c>
      <c r="AB10" s="32" t="s">
        <v>641</v>
      </c>
      <c r="AC10" s="32" t="s">
        <v>636</v>
      </c>
    </row>
    <row r="11" spans="1:29" ht="22.5">
      <c r="A11" s="250" t="s">
        <v>274</v>
      </c>
      <c r="E11" s="33" t="s">
        <v>43</v>
      </c>
      <c r="F11" s="35"/>
      <c r="K11" s="75"/>
      <c r="O11" s="32" t="s">
        <v>495</v>
      </c>
      <c r="AB11" s="32" t="s">
        <v>642</v>
      </c>
      <c r="AC11" s="32" t="s">
        <v>636</v>
      </c>
    </row>
    <row r="12" spans="1:29" ht="33.75">
      <c r="A12" s="250" t="s">
        <v>275</v>
      </c>
      <c r="E12" s="33" t="s">
        <v>44</v>
      </c>
      <c r="F12" s="35"/>
      <c r="O12" s="32" t="s">
        <v>501</v>
      </c>
      <c r="P12" s="62"/>
      <c r="AB12" s="32" t="s">
        <v>643</v>
      </c>
      <c r="AC12" s="32" t="s">
        <v>636</v>
      </c>
    </row>
    <row r="13" spans="1:29">
      <c r="A13" s="250" t="s">
        <v>276</v>
      </c>
      <c r="E13" s="33" t="s">
        <v>45</v>
      </c>
      <c r="F13" s="35"/>
      <c r="O13" s="32" t="s">
        <v>496</v>
      </c>
      <c r="AB13" s="32" t="s">
        <v>644</v>
      </c>
      <c r="AC13" s="32" t="s">
        <v>645</v>
      </c>
    </row>
    <row r="14" spans="1:29">
      <c r="A14" s="250" t="s">
        <v>277</v>
      </c>
      <c r="AB14" s="32" t="s">
        <v>646</v>
      </c>
      <c r="AC14" s="32" t="s">
        <v>645</v>
      </c>
    </row>
    <row r="15" spans="1:29">
      <c r="A15" s="250" t="s">
        <v>207</v>
      </c>
      <c r="AB15" s="32" t="s">
        <v>647</v>
      </c>
      <c r="AC15" s="32" t="s">
        <v>645</v>
      </c>
    </row>
    <row r="16" spans="1:29">
      <c r="A16" s="250" t="s">
        <v>199</v>
      </c>
      <c r="C16" s="62"/>
      <c r="D16" s="126"/>
      <c r="E16" s="126"/>
      <c r="G16" s="163" t="s">
        <v>160</v>
      </c>
      <c r="AB16" s="32" t="s">
        <v>648</v>
      </c>
      <c r="AC16" s="32" t="s">
        <v>645</v>
      </c>
    </row>
    <row r="17" spans="1:29">
      <c r="A17" s="250" t="s">
        <v>278</v>
      </c>
      <c r="C17" s="127" t="s">
        <v>128</v>
      </c>
      <c r="D17" s="128" t="str">
        <f>IF(f_year = "","", "01.01."&amp;f_year)</f>
        <v>01.01.2022</v>
      </c>
      <c r="E17" s="128" t="str">
        <f>IF(f_year = "","", "31.12."&amp; f_year)</f>
        <v>31.12.2022</v>
      </c>
      <c r="G17" s="164" t="s">
        <v>1632</v>
      </c>
      <c r="AB17" s="32" t="s">
        <v>649</v>
      </c>
      <c r="AC17" s="32" t="s">
        <v>636</v>
      </c>
    </row>
    <row r="18" spans="1:29">
      <c r="A18" s="250" t="s">
        <v>279</v>
      </c>
      <c r="C18" s="129"/>
      <c r="D18" s="130"/>
      <c r="E18" s="130"/>
      <c r="G18" s="62"/>
      <c r="AB18" s="32" t="s">
        <v>650</v>
      </c>
      <c r="AC18" s="32" t="s">
        <v>636</v>
      </c>
    </row>
    <row r="19" spans="1:29" ht="22.5">
      <c r="A19" s="250" t="s">
        <v>280</v>
      </c>
      <c r="C19" s="62"/>
      <c r="D19" s="126"/>
      <c r="E19" s="126"/>
      <c r="G19" s="163" t="s">
        <v>163</v>
      </c>
      <c r="AB19" s="32" t="s">
        <v>651</v>
      </c>
      <c r="AC19" s="32" t="s">
        <v>636</v>
      </c>
    </row>
    <row r="20" spans="1:29" ht="22.5">
      <c r="A20" s="250" t="s">
        <v>171</v>
      </c>
      <c r="C20" s="131" t="s">
        <v>129</v>
      </c>
      <c r="D20" s="132"/>
      <c r="E20" s="132"/>
      <c r="G20" s="74" t="b">
        <v>1</v>
      </c>
      <c r="AB20" s="32" t="s">
        <v>652</v>
      </c>
      <c r="AC20" s="32" t="s">
        <v>645</v>
      </c>
    </row>
    <row r="21" spans="1:29">
      <c r="A21" s="250" t="s">
        <v>172</v>
      </c>
      <c r="AB21" s="32" t="s">
        <v>653</v>
      </c>
      <c r="AC21" s="32" t="s">
        <v>636</v>
      </c>
    </row>
    <row r="22" spans="1:29">
      <c r="A22" s="250" t="s">
        <v>173</v>
      </c>
      <c r="AB22" s="32" t="s">
        <v>654</v>
      </c>
      <c r="AC22" s="32" t="s">
        <v>636</v>
      </c>
    </row>
    <row r="23" spans="1:29">
      <c r="A23" s="250" t="s">
        <v>281</v>
      </c>
      <c r="AB23" s="32" t="s">
        <v>655</v>
      </c>
      <c r="AC23" s="32" t="s">
        <v>631</v>
      </c>
    </row>
    <row r="24" spans="1:29">
      <c r="A24" s="250" t="s">
        <v>282</v>
      </c>
      <c r="AB24" s="32" t="s">
        <v>656</v>
      </c>
      <c r="AC24" s="32" t="s">
        <v>657</v>
      </c>
    </row>
    <row r="25" spans="1:29">
      <c r="A25" s="250" t="s">
        <v>174</v>
      </c>
      <c r="AB25" s="32" t="s">
        <v>658</v>
      </c>
      <c r="AC25" s="32" t="s">
        <v>657</v>
      </c>
    </row>
    <row r="26" spans="1:29">
      <c r="A26" s="250" t="s">
        <v>283</v>
      </c>
      <c r="AB26" s="32" t="s">
        <v>659</v>
      </c>
      <c r="AC26" s="32" t="s">
        <v>657</v>
      </c>
    </row>
    <row r="27" spans="1:29">
      <c r="A27" s="250" t="s">
        <v>175</v>
      </c>
      <c r="AB27" s="32" t="s">
        <v>660</v>
      </c>
      <c r="AC27" s="32" t="s">
        <v>657</v>
      </c>
    </row>
    <row r="28" spans="1:29">
      <c r="A28" s="250" t="s">
        <v>208</v>
      </c>
      <c r="AB28" s="32" t="s">
        <v>661</v>
      </c>
      <c r="AC28" s="32" t="s">
        <v>662</v>
      </c>
    </row>
    <row r="29" spans="1:29">
      <c r="A29" s="250" t="s">
        <v>200</v>
      </c>
      <c r="AB29" s="32" t="s">
        <v>528</v>
      </c>
      <c r="AC29" s="32"/>
    </row>
    <row r="30" spans="1:29">
      <c r="A30" s="250" t="s">
        <v>284</v>
      </c>
    </row>
    <row r="31" spans="1:29">
      <c r="A31" s="250" t="s">
        <v>285</v>
      </c>
    </row>
    <row r="32" spans="1:29">
      <c r="A32" s="250" t="s">
        <v>176</v>
      </c>
    </row>
    <row r="33" spans="1:1">
      <c r="A33" s="250" t="s">
        <v>286</v>
      </c>
    </row>
    <row r="34" spans="1:1">
      <c r="A34" s="250" t="s">
        <v>287</v>
      </c>
    </row>
    <row r="35" spans="1:1">
      <c r="A35" s="250" t="s">
        <v>288</v>
      </c>
    </row>
    <row r="36" spans="1:1">
      <c r="A36" s="250" t="s">
        <v>289</v>
      </c>
    </row>
    <row r="37" spans="1:1">
      <c r="A37" s="250" t="s">
        <v>290</v>
      </c>
    </row>
    <row r="38" spans="1:1">
      <c r="A38" s="250" t="s">
        <v>201</v>
      </c>
    </row>
    <row r="39" spans="1:1">
      <c r="A39" s="250" t="s">
        <v>291</v>
      </c>
    </row>
    <row r="40" spans="1:1">
      <c r="A40" s="250" t="s">
        <v>177</v>
      </c>
    </row>
    <row r="41" spans="1:1">
      <c r="A41" s="250" t="s">
        <v>178</v>
      </c>
    </row>
    <row r="42" spans="1:1">
      <c r="A42" s="250" t="s">
        <v>179</v>
      </c>
    </row>
    <row r="43" spans="1:1">
      <c r="A43" s="250" t="s">
        <v>292</v>
      </c>
    </row>
    <row r="44" spans="1:1">
      <c r="A44" s="250" t="s">
        <v>293</v>
      </c>
    </row>
    <row r="45" spans="1:1">
      <c r="A45" s="250" t="s">
        <v>202</v>
      </c>
    </row>
    <row r="46" spans="1:1">
      <c r="A46" s="250" t="s">
        <v>294</v>
      </c>
    </row>
    <row r="47" spans="1:1">
      <c r="A47" s="250" t="s">
        <v>295</v>
      </c>
    </row>
    <row r="48" spans="1:1">
      <c r="A48" s="250" t="s">
        <v>296</v>
      </c>
    </row>
    <row r="49" spans="1:1">
      <c r="A49" s="250" t="s">
        <v>297</v>
      </c>
    </row>
    <row r="50" spans="1:1">
      <c r="A50" s="250" t="s">
        <v>180</v>
      </c>
    </row>
    <row r="51" spans="1:1">
      <c r="A51" s="250" t="s">
        <v>181</v>
      </c>
    </row>
    <row r="52" spans="1:1">
      <c r="A52" s="250" t="s">
        <v>209</v>
      </c>
    </row>
    <row r="53" spans="1:1">
      <c r="A53" s="250" t="s">
        <v>298</v>
      </c>
    </row>
    <row r="54" spans="1:1">
      <c r="A54" s="250" t="s">
        <v>212</v>
      </c>
    </row>
    <row r="55" spans="1:1">
      <c r="A55" s="250" t="s">
        <v>182</v>
      </c>
    </row>
    <row r="56" spans="1:1">
      <c r="A56" s="250" t="s">
        <v>299</v>
      </c>
    </row>
    <row r="57" spans="1:1">
      <c r="A57" s="250" t="s">
        <v>183</v>
      </c>
    </row>
    <row r="58" spans="1:1">
      <c r="A58" s="250" t="s">
        <v>300</v>
      </c>
    </row>
    <row r="59" spans="1:1">
      <c r="A59" s="250" t="s">
        <v>301</v>
      </c>
    </row>
    <row r="60" spans="1:1">
      <c r="A60" s="250" t="s">
        <v>302</v>
      </c>
    </row>
    <row r="61" spans="1:1">
      <c r="A61" s="250" t="s">
        <v>303</v>
      </c>
    </row>
    <row r="62" spans="1:1">
      <c r="A62" s="250" t="s">
        <v>203</v>
      </c>
    </row>
    <row r="63" spans="1:1">
      <c r="A63" s="250" t="s">
        <v>304</v>
      </c>
    </row>
    <row r="64" spans="1:1">
      <c r="A64" s="250" t="s">
        <v>305</v>
      </c>
    </row>
    <row r="65" spans="1:1">
      <c r="A65" s="250" t="s">
        <v>213</v>
      </c>
    </row>
    <row r="66" spans="1:1">
      <c r="A66" s="250" t="s">
        <v>204</v>
      </c>
    </row>
    <row r="67" spans="1:1">
      <c r="A67" s="250" t="s">
        <v>184</v>
      </c>
    </row>
    <row r="68" spans="1:1">
      <c r="A68" s="250" t="s">
        <v>306</v>
      </c>
    </row>
    <row r="69" spans="1:1">
      <c r="A69" s="250" t="s">
        <v>307</v>
      </c>
    </row>
    <row r="70" spans="1:1">
      <c r="A70" s="250" t="s">
        <v>308</v>
      </c>
    </row>
    <row r="71" spans="1:1">
      <c r="A71" s="250" t="s">
        <v>309</v>
      </c>
    </row>
    <row r="72" spans="1:1">
      <c r="A72" s="250" t="s">
        <v>185</v>
      </c>
    </row>
    <row r="73" spans="1:1">
      <c r="A73" s="250" t="s">
        <v>310</v>
      </c>
    </row>
    <row r="74" spans="1:1">
      <c r="A74" s="250" t="s">
        <v>186</v>
      </c>
    </row>
    <row r="75" spans="1:1">
      <c r="A75" s="250" t="s">
        <v>187</v>
      </c>
    </row>
    <row r="76" spans="1:1">
      <c r="A76" s="250" t="s">
        <v>188</v>
      </c>
    </row>
    <row r="77" spans="1:1">
      <c r="A77" s="250" t="s">
        <v>189</v>
      </c>
    </row>
    <row r="78" spans="1:1">
      <c r="A78" s="250" t="s">
        <v>205</v>
      </c>
    </row>
    <row r="79" spans="1:1">
      <c r="A79" s="250" t="s">
        <v>210</v>
      </c>
    </row>
    <row r="80" spans="1:1">
      <c r="A80" s="250" t="s">
        <v>190</v>
      </c>
    </row>
    <row r="81" spans="1:1">
      <c r="A81" s="250" t="s">
        <v>191</v>
      </c>
    </row>
    <row r="82" spans="1:1">
      <c r="A82" s="250" t="s">
        <v>214</v>
      </c>
    </row>
    <row r="83" spans="1:1">
      <c r="A83" s="250" t="s">
        <v>311</v>
      </c>
    </row>
    <row r="84" spans="1:1">
      <c r="A84" s="250" t="s">
        <v>206</v>
      </c>
    </row>
    <row r="85" spans="1:1">
      <c r="A85" s="250" t="s">
        <v>312</v>
      </c>
    </row>
    <row r="86" spans="1:1">
      <c r="A86" s="250" t="s">
        <v>313</v>
      </c>
    </row>
    <row r="87" spans="1:1">
      <c r="A87" s="250" t="s">
        <v>314</v>
      </c>
    </row>
  </sheetData>
  <sheetProtection formatColumns="0" formatRows="0"/>
  <mergeCells count="3">
    <mergeCell ref="S1:T1"/>
    <mergeCell ref="V1:W1"/>
    <mergeCell ref="AB1:AC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frmSelectData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6">
    <tabColor indexed="47"/>
  </sheetPr>
  <dimension ref="A1:U1"/>
  <sheetViews>
    <sheetView showGridLines="0" zoomScaleNormal="100" workbookViewId="0"/>
  </sheetViews>
  <sheetFormatPr defaultRowHeight="15"/>
  <cols>
    <col min="1" max="1" width="9.140625" style="310"/>
    <col min="2" max="2" width="9.140625" style="311"/>
    <col min="3" max="3" width="9.140625" style="312"/>
    <col min="4" max="20" width="9.140625" style="311"/>
    <col min="21" max="21" width="9.140625" style="313"/>
    <col min="22" max="16384" width="9.140625" style="311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List01">
    <tabColor indexed="47"/>
  </sheetPr>
  <dimension ref="A48:AC70"/>
  <sheetViews>
    <sheetView showGridLines="0" zoomScaleNormal="100" workbookViewId="0"/>
  </sheetViews>
  <sheetFormatPr defaultRowHeight="10.5" customHeight="1"/>
  <cols>
    <col min="1" max="1" width="9.140625" style="14"/>
    <col min="2" max="2" width="9.140625" style="146"/>
    <col min="3" max="8" width="9.140625" style="29"/>
    <col min="9" max="15" width="9.140625" style="146"/>
    <col min="16" max="16" width="9.140625" style="323"/>
    <col min="17" max="18" width="9.140625" style="146"/>
    <col min="19" max="19" width="9.140625" style="323"/>
    <col min="20" max="24" width="9.140625" style="146"/>
    <col min="25" max="29" width="9.140625" style="13"/>
    <col min="30" max="16384" width="9.140625" style="29"/>
  </cols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List08">
    <tabColor indexed="47"/>
  </sheetPr>
  <dimension ref="A1:B1"/>
  <sheetViews>
    <sheetView showGridLines="0" zoomScaleNormal="100" workbookViewId="0"/>
  </sheetViews>
  <sheetFormatPr defaultColWidth="10.5703125" defaultRowHeight="11.25"/>
  <cols>
    <col min="1" max="1" width="10.5703125" style="14"/>
    <col min="2" max="2" width="10.5703125" style="146"/>
    <col min="3" max="16384" width="10.5703125" style="29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TSH_et_union_hor">
    <tabColor indexed="47"/>
  </sheetPr>
  <dimension ref="A3:CE10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0" width="9.85546875" customWidth="1"/>
    <col min="21" max="21" width="9.85546875" style="184" customWidth="1"/>
    <col min="22" max="24" width="9.85546875" customWidth="1"/>
  </cols>
  <sheetData>
    <row r="3" spans="1:83">
      <c r="A3" s="28" t="s">
        <v>114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183"/>
      <c r="V3" s="28"/>
      <c r="W3" s="28"/>
    </row>
    <row r="5" spans="1:83" ht="15" customHeight="1">
      <c r="D5" s="171"/>
      <c r="E5" s="173"/>
    </row>
    <row r="7" spans="1:83">
      <c r="A7" s="28" t="s">
        <v>234</v>
      </c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183"/>
      <c r="V7" s="28"/>
      <c r="W7" s="28"/>
    </row>
    <row r="9" spans="1:83" s="21" customFormat="1" ht="15" customHeight="1">
      <c r="C9" s="98"/>
      <c r="D9" s="171"/>
      <c r="E9" s="172"/>
      <c r="U9" s="182"/>
    </row>
    <row r="13" spans="1:83">
      <c r="A13" s="28" t="s">
        <v>165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183"/>
      <c r="V13" s="28"/>
      <c r="W13" s="28"/>
    </row>
    <row r="14" spans="1:83">
      <c r="D14" s="220"/>
      <c r="E14" s="220"/>
      <c r="F14" s="220"/>
      <c r="G14" s="220"/>
      <c r="H14" s="220"/>
      <c r="I14" s="220"/>
      <c r="J14" s="220"/>
      <c r="K14" s="220"/>
      <c r="L14" s="220"/>
    </row>
    <row r="15" spans="1:83" ht="15" customHeight="1">
      <c r="A15" s="44"/>
      <c r="B15" s="146" t="s">
        <v>146</v>
      </c>
      <c r="C15" s="777"/>
      <c r="D15" s="714">
        <v>1</v>
      </c>
      <c r="E15" s="778"/>
      <c r="F15" s="221"/>
      <c r="G15" s="191">
        <v>0</v>
      </c>
      <c r="H15" s="222"/>
      <c r="I15" s="144"/>
      <c r="J15" s="223" t="s">
        <v>242</v>
      </c>
      <c r="K15" s="157"/>
      <c r="L15" s="167"/>
      <c r="M15" s="218">
        <f>mergeValue(H15)</f>
        <v>0</v>
      </c>
      <c r="N15" s="216"/>
      <c r="O15" s="216"/>
      <c r="P15" s="218" t="str">
        <f t="array" ref="P15">IF(ISERROR(MATCH(MID(Q15,1,250),MID(note_ter,1,250),0)),"n","y")</f>
        <v>y</v>
      </c>
      <c r="Q15" s="216"/>
      <c r="R15" s="218" t="str">
        <f>K15&amp;"("&amp;L15&amp;")"</f>
        <v>()</v>
      </c>
      <c r="S15" s="146"/>
      <c r="T15" s="146"/>
      <c r="U15" s="178"/>
      <c r="V15" s="146"/>
      <c r="W15" s="146"/>
      <c r="X15" s="146"/>
      <c r="Y15" s="106"/>
      <c r="Z15" s="106"/>
      <c r="AA15" s="185"/>
      <c r="AB15" s="185"/>
      <c r="AC15" s="185"/>
      <c r="AD15" s="185"/>
      <c r="AE15" s="185"/>
      <c r="AF15" s="185"/>
      <c r="AG15" s="185"/>
      <c r="AH15" s="185"/>
      <c r="AI15" s="185"/>
      <c r="AJ15" s="185"/>
      <c r="AK15" s="185"/>
      <c r="AL15" s="185"/>
      <c r="AM15" s="185"/>
      <c r="AN15" s="185"/>
      <c r="AO15" s="185"/>
      <c r="AP15" s="185"/>
      <c r="AQ15" s="185"/>
      <c r="AR15" s="185"/>
      <c r="AS15" s="185"/>
      <c r="AT15" s="185"/>
      <c r="AU15" s="185"/>
      <c r="AV15" s="185"/>
      <c r="AW15" s="185"/>
      <c r="AX15" s="185"/>
      <c r="AY15" s="185"/>
      <c r="AZ15" s="185"/>
      <c r="BA15" s="185"/>
      <c r="BB15" s="185"/>
      <c r="BC15" s="185"/>
      <c r="BD15" s="185"/>
      <c r="BE15" s="185"/>
      <c r="BF15" s="185"/>
      <c r="BG15" s="185"/>
      <c r="BH15" s="185"/>
      <c r="BI15" s="185"/>
      <c r="BJ15" s="185"/>
      <c r="BK15" s="185"/>
      <c r="BL15" s="185"/>
      <c r="BM15" s="185"/>
      <c r="BN15" s="185"/>
      <c r="BO15" s="185"/>
      <c r="BP15" s="185"/>
      <c r="BQ15" s="185"/>
      <c r="BR15" s="185"/>
      <c r="BS15" s="185"/>
      <c r="BT15" s="185"/>
      <c r="BU15" s="185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</row>
    <row r="16" spans="1:83" ht="15" customHeight="1">
      <c r="A16" s="44"/>
      <c r="B16" s="44"/>
      <c r="C16" s="777"/>
      <c r="D16" s="714"/>
      <c r="E16" s="778"/>
      <c r="F16" s="144"/>
      <c r="G16" s="151"/>
      <c r="H16" s="157" t="s">
        <v>50</v>
      </c>
      <c r="I16" s="151"/>
      <c r="J16" s="151"/>
      <c r="K16" s="166"/>
      <c r="L16" s="167"/>
      <c r="M16" s="216"/>
      <c r="N16" s="216"/>
      <c r="O16" s="216"/>
      <c r="P16" s="216"/>
      <c r="Q16" s="218"/>
      <c r="R16" s="216"/>
      <c r="S16" s="146"/>
      <c r="T16" s="146"/>
      <c r="U16" s="178"/>
      <c r="V16" s="146"/>
      <c r="W16" s="146"/>
      <c r="X16" s="146"/>
      <c r="Y16" s="106"/>
      <c r="Z16" s="106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</row>
    <row r="17" spans="1:83">
      <c r="Q17" s="106"/>
    </row>
    <row r="18" spans="1:83">
      <c r="A18" s="28" t="s">
        <v>166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174"/>
      <c r="R18" s="28"/>
      <c r="S18" s="28"/>
      <c r="T18" s="28"/>
      <c r="U18" s="183"/>
      <c r="V18" s="28"/>
      <c r="W18" s="28"/>
    </row>
    <row r="19" spans="1:83">
      <c r="F19" s="220"/>
      <c r="G19" s="220"/>
      <c r="H19" s="220"/>
      <c r="I19" s="220"/>
      <c r="J19" s="220"/>
      <c r="K19" s="220"/>
      <c r="L19" s="220"/>
      <c r="Q19" s="106"/>
    </row>
    <row r="20" spans="1:83" ht="15" customHeight="1">
      <c r="A20" s="44"/>
      <c r="B20" s="146" t="s">
        <v>146</v>
      </c>
      <c r="C20" s="779"/>
      <c r="D20" s="45"/>
      <c r="E20" s="45"/>
      <c r="F20" s="771"/>
      <c r="G20" s="714">
        <v>0</v>
      </c>
      <c r="H20" s="766"/>
      <c r="I20" s="144"/>
      <c r="J20" s="223" t="s">
        <v>242</v>
      </c>
      <c r="K20" s="157"/>
      <c r="L20" s="167"/>
      <c r="M20" s="218">
        <f>mergeValue(H20)</f>
        <v>0</v>
      </c>
      <c r="N20" s="216"/>
      <c r="O20" s="216"/>
      <c r="P20" s="216"/>
      <c r="Q20" s="216"/>
      <c r="R20" s="218" t="str">
        <f>K20&amp;"("&amp;L20&amp;")"</f>
        <v>()</v>
      </c>
      <c r="S20" s="146"/>
      <c r="T20" s="146"/>
      <c r="U20" s="178"/>
      <c r="V20" s="146"/>
      <c r="W20" s="146"/>
      <c r="X20" s="146"/>
      <c r="Y20" s="106"/>
      <c r="Z20" s="106"/>
      <c r="AA20" s="185"/>
      <c r="AB20" s="185"/>
      <c r="AC20" s="185"/>
      <c r="AD20" s="185"/>
      <c r="AE20" s="185"/>
      <c r="AF20" s="185"/>
      <c r="AG20" s="185"/>
      <c r="AH20" s="185"/>
      <c r="AI20" s="185"/>
      <c r="AJ20" s="185"/>
      <c r="AK20" s="185"/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</row>
    <row r="21" spans="1:83" ht="15" customHeight="1">
      <c r="A21" s="44"/>
      <c r="B21" s="44"/>
      <c r="C21" s="779"/>
      <c r="D21" s="45"/>
      <c r="E21" s="45"/>
      <c r="F21" s="771"/>
      <c r="G21" s="714"/>
      <c r="H21" s="766"/>
      <c r="I21" s="151"/>
      <c r="J21" s="151"/>
      <c r="K21" s="157" t="s">
        <v>49</v>
      </c>
      <c r="L21" s="167"/>
      <c r="M21" s="216"/>
      <c r="N21" s="216"/>
      <c r="O21" s="216"/>
      <c r="P21" s="216"/>
      <c r="Q21" s="218"/>
      <c r="R21" s="216"/>
      <c r="S21" s="146"/>
      <c r="T21" s="146"/>
      <c r="U21" s="178"/>
      <c r="V21" s="146"/>
      <c r="W21" s="146"/>
      <c r="X21" s="146"/>
      <c r="Y21" s="106"/>
      <c r="Z21" s="106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</row>
    <row r="22" spans="1:83">
      <c r="Q22" s="106"/>
    </row>
    <row r="23" spans="1:83">
      <c r="A23" s="28" t="s">
        <v>167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174"/>
      <c r="R23" s="28"/>
      <c r="S23" s="28"/>
      <c r="T23" s="28"/>
      <c r="U23" s="183"/>
      <c r="V23" s="28"/>
      <c r="W23" s="28"/>
    </row>
    <row r="24" spans="1:83">
      <c r="Q24" s="106"/>
    </row>
    <row r="25" spans="1:83" ht="15" customHeight="1">
      <c r="A25" s="44"/>
      <c r="B25" s="146" t="s">
        <v>146</v>
      </c>
      <c r="C25" s="224"/>
      <c r="E25" s="99"/>
      <c r="I25" s="150"/>
      <c r="J25" s="191">
        <v>0</v>
      </c>
      <c r="K25" s="225"/>
      <c r="L25" s="147"/>
      <c r="M25" s="218">
        <f>mergeValue(H25)</f>
        <v>0</v>
      </c>
      <c r="N25" s="216"/>
      <c r="O25" s="216"/>
      <c r="P25" s="216"/>
      <c r="Q25" s="216"/>
      <c r="R25" s="218" t="str">
        <f>K25&amp;" ("&amp;L25&amp;")"</f>
        <v xml:space="preserve"> ()</v>
      </c>
      <c r="S25" s="146"/>
      <c r="T25" s="146"/>
      <c r="U25" s="178"/>
      <c r="V25" s="146"/>
      <c r="W25" s="146"/>
      <c r="X25" s="146"/>
      <c r="Y25" s="106"/>
      <c r="Z25" s="106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</row>
    <row r="26" spans="1:83" ht="17.100000000000001" customHeight="1">
      <c r="U26"/>
    </row>
    <row r="27" spans="1:83">
      <c r="A27" s="28" t="s">
        <v>152</v>
      </c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183"/>
      <c r="V27" s="28"/>
      <c r="W27" s="28"/>
    </row>
    <row r="29" spans="1:83" s="140" customFormat="1" ht="15" customHeight="1">
      <c r="A29"/>
      <c r="B29"/>
      <c r="C29" s="45"/>
      <c r="D29" s="767" t="s">
        <v>26</v>
      </c>
      <c r="E29" s="768"/>
      <c r="F29" s="769" t="s">
        <v>19</v>
      </c>
      <c r="G29" s="771"/>
      <c r="H29" s="772">
        <v>1</v>
      </c>
      <c r="I29" s="775"/>
      <c r="J29" s="770" t="s">
        <v>19</v>
      </c>
      <c r="K29" s="154"/>
      <c r="L29" s="150" t="s">
        <v>26</v>
      </c>
      <c r="M29" s="161"/>
      <c r="N29" s="141"/>
      <c r="O29" s="141"/>
      <c r="P29" s="141"/>
      <c r="Q29" s="141"/>
      <c r="R29" s="141"/>
      <c r="S29" s="141"/>
      <c r="T29" s="141"/>
      <c r="U29" s="179"/>
      <c r="V29" s="141"/>
      <c r="W29" s="141"/>
      <c r="X29" s="141"/>
      <c r="Y29" s="141" t="s">
        <v>142</v>
      </c>
      <c r="Z29" s="141">
        <v>1705000</v>
      </c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</row>
    <row r="30" spans="1:83" s="140" customFormat="1" ht="15" customHeight="1">
      <c r="A30"/>
      <c r="B30"/>
      <c r="C30" s="45"/>
      <c r="D30" s="767"/>
      <c r="E30" s="768"/>
      <c r="F30" s="769"/>
      <c r="G30" s="771"/>
      <c r="H30" s="772"/>
      <c r="I30" s="776"/>
      <c r="J30" s="770"/>
      <c r="K30" s="144"/>
      <c r="L30" s="151"/>
      <c r="M30" s="160" t="s">
        <v>320</v>
      </c>
      <c r="N30" s="141"/>
      <c r="O30" s="141"/>
      <c r="P30" s="141"/>
      <c r="Q30" s="141"/>
      <c r="R30" s="141"/>
      <c r="S30" s="141"/>
      <c r="T30" s="141"/>
      <c r="U30" s="179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83" s="140" customFormat="1" ht="15" customHeight="1">
      <c r="A31"/>
      <c r="B31"/>
      <c r="C31" s="45"/>
      <c r="D31" s="767"/>
      <c r="E31" s="768"/>
      <c r="F31" s="770"/>
      <c r="G31" s="384"/>
      <c r="H31" s="151"/>
      <c r="I31" s="148" t="s">
        <v>195</v>
      </c>
      <c r="J31" s="151"/>
      <c r="K31" s="151"/>
      <c r="L31" s="151"/>
      <c r="M31" s="152"/>
      <c r="N31" s="141"/>
      <c r="O31" s="141"/>
      <c r="P31" s="141"/>
      <c r="Q31" s="141"/>
      <c r="R31" s="141"/>
      <c r="S31" s="141"/>
      <c r="T31" s="141"/>
      <c r="U31" s="179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3" spans="1:38">
      <c r="A33" s="28" t="s">
        <v>161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183"/>
      <c r="V33" s="28"/>
      <c r="W33" s="28"/>
    </row>
    <row r="35" spans="1:38" s="140" customFormat="1" ht="15" customHeight="1">
      <c r="A35"/>
      <c r="B35"/>
      <c r="C35" s="45"/>
      <c r="D35"/>
      <c r="E35"/>
      <c r="F35"/>
      <c r="G35" s="771"/>
      <c r="H35" s="772">
        <v>1</v>
      </c>
      <c r="I35" s="773"/>
      <c r="J35" s="770" t="s">
        <v>19</v>
      </c>
      <c r="K35" s="154"/>
      <c r="L35" s="150" t="s">
        <v>26</v>
      </c>
      <c r="M35" s="161"/>
      <c r="N35" s="141"/>
      <c r="O35" s="141"/>
      <c r="P35" s="141"/>
      <c r="Q35" s="141"/>
      <c r="R35" s="141"/>
      <c r="S35" s="141"/>
      <c r="T35" s="141"/>
      <c r="U35" s="179"/>
      <c r="V35" s="141"/>
      <c r="W35" s="141"/>
      <c r="X35" s="141"/>
      <c r="Y35" s="141" t="s">
        <v>142</v>
      </c>
      <c r="Z35" s="141">
        <v>1705000</v>
      </c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</row>
    <row r="36" spans="1:38" s="140" customFormat="1" ht="15" customHeight="1">
      <c r="A36"/>
      <c r="B36"/>
      <c r="C36" s="45"/>
      <c r="D36"/>
      <c r="E36"/>
      <c r="F36"/>
      <c r="G36" s="771"/>
      <c r="H36" s="772"/>
      <c r="I36" s="774"/>
      <c r="J36" s="770"/>
      <c r="K36" s="144"/>
      <c r="L36" s="151"/>
      <c r="M36" s="160" t="s">
        <v>320</v>
      </c>
      <c r="N36" s="141"/>
      <c r="O36" s="141"/>
      <c r="P36" s="141"/>
      <c r="Q36" s="141"/>
      <c r="R36" s="141"/>
      <c r="S36" s="141"/>
      <c r="T36" s="141"/>
      <c r="U36" s="179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</row>
    <row r="37" spans="1:38">
      <c r="K37" s="151"/>
      <c r="L37" s="151"/>
      <c r="M37" s="152"/>
    </row>
    <row r="38" spans="1:38">
      <c r="A38" s="28" t="s">
        <v>162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183"/>
      <c r="V38" s="28"/>
      <c r="W38" s="28"/>
    </row>
    <row r="40" spans="1:38" s="140" customFormat="1" ht="15" customHeight="1">
      <c r="A40"/>
      <c r="B40"/>
      <c r="C40" s="45"/>
      <c r="D40"/>
      <c r="E40"/>
      <c r="F40"/>
      <c r="G40"/>
      <c r="H40"/>
      <c r="I40"/>
      <c r="J40"/>
      <c r="K40" s="153"/>
      <c r="L40" s="150" t="s">
        <v>26</v>
      </c>
      <c r="M40" s="162"/>
      <c r="N40" s="170"/>
      <c r="O40" s="141"/>
      <c r="P40" s="141"/>
      <c r="Q40" s="141"/>
      <c r="R40" s="141"/>
      <c r="S40" s="141"/>
      <c r="T40" s="141"/>
      <c r="U40" s="179"/>
      <c r="V40" s="141"/>
      <c r="W40" s="141"/>
      <c r="X40" s="141"/>
      <c r="Y40" s="141" t="s">
        <v>142</v>
      </c>
      <c r="Z40" s="141">
        <v>1705000</v>
      </c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</row>
    <row r="43" spans="1:38" s="28" customFormat="1" ht="17.100000000000001" customHeight="1">
      <c r="A43" s="28" t="s">
        <v>120</v>
      </c>
    </row>
    <row r="44" spans="1:38" ht="17.100000000000001" customHeight="1">
      <c r="U44"/>
    </row>
    <row r="45" spans="1:38" s="134" customFormat="1" ht="14.25">
      <c r="A45" s="106" t="s">
        <v>1</v>
      </c>
      <c r="B45" s="134" t="s">
        <v>141</v>
      </c>
      <c r="C45" s="198"/>
      <c r="D45" s="199"/>
      <c r="E45" s="200"/>
      <c r="F45" s="201"/>
      <c r="G45" s="201"/>
      <c r="H45" s="201"/>
      <c r="I45" s="202"/>
      <c r="J45" s="203"/>
      <c r="K45" s="210"/>
      <c r="M45" s="204" t="str">
        <f>IF(ISERROR(INDEX(kind_of_nameforms,MATCH(E45,kind_of_forms,0),1)),"",INDEX(kind_of_nameforms,MATCH(E45,kind_of_forms,0),1))</f>
        <v/>
      </c>
      <c r="N45" s="215"/>
    </row>
    <row r="46" spans="1:38" ht="17.100000000000001" customHeight="1">
      <c r="U46"/>
    </row>
    <row r="47" spans="1:38" s="28" customFormat="1" ht="17.100000000000001" customHeight="1">
      <c r="A47" s="28" t="s">
        <v>262</v>
      </c>
      <c r="B47" s="28" t="s">
        <v>263</v>
      </c>
      <c r="C47" s="28" t="s">
        <v>264</v>
      </c>
      <c r="D47" s="28" t="s">
        <v>265</v>
      </c>
    </row>
    <row r="48" spans="1:38" ht="17.100000000000001" customHeight="1">
      <c r="U48"/>
    </row>
    <row r="49" spans="1:21" s="79" customFormat="1">
      <c r="D49" s="249"/>
      <c r="E49" s="220"/>
      <c r="F49" s="220"/>
      <c r="G49" s="220"/>
      <c r="U49" s="180"/>
    </row>
    <row r="50" spans="1:21">
      <c r="C50" s="106"/>
      <c r="D50" s="703" t="s">
        <v>236</v>
      </c>
      <c r="E50" s="704"/>
      <c r="F50" s="704"/>
      <c r="G50" s="705"/>
    </row>
    <row r="51" spans="1:21" s="29" customFormat="1" ht="11.25" customHeight="1">
      <c r="A51" s="13"/>
      <c r="C51" s="45"/>
      <c r="D51" s="706" t="s">
        <v>225</v>
      </c>
      <c r="E51" s="706"/>
      <c r="F51" s="706"/>
      <c r="G51" s="707" t="s">
        <v>226</v>
      </c>
      <c r="H51" s="146"/>
      <c r="R51" s="177"/>
    </row>
    <row r="52" spans="1:21" s="29" customFormat="1" ht="11.25" customHeight="1">
      <c r="A52" s="13" t="s">
        <v>459</v>
      </c>
      <c r="C52" s="45"/>
      <c r="D52" s="231" t="s">
        <v>25</v>
      </c>
      <c r="E52" s="149"/>
      <c r="F52" s="232" t="s">
        <v>215</v>
      </c>
      <c r="G52" s="708"/>
      <c r="H52" s="146"/>
      <c r="R52" s="177"/>
    </row>
    <row r="53" spans="1:21" s="29" customFormat="1" ht="12" customHeight="1">
      <c r="A53" s="13"/>
      <c r="C53" s="45"/>
      <c r="D53" s="247" t="s">
        <v>26</v>
      </c>
      <c r="E53" s="233">
        <v>2</v>
      </c>
      <c r="F53" s="234">
        <v>3</v>
      </c>
      <c r="G53" s="235">
        <v>4</v>
      </c>
      <c r="H53" s="146"/>
      <c r="R53" s="177"/>
    </row>
    <row r="54" spans="1:21" s="29" customFormat="1">
      <c r="A54" s="13"/>
      <c r="C54" s="45"/>
      <c r="D54" s="230">
        <v>1</v>
      </c>
      <c r="E54" s="236" t="s">
        <v>245</v>
      </c>
      <c r="F54" s="251" t="str">
        <f>IF(form_up_date="","",form_up_date)</f>
        <v>24.04.2023</v>
      </c>
      <c r="G54" s="253" t="s">
        <v>246</v>
      </c>
      <c r="H54" s="146"/>
      <c r="R54" s="177"/>
    </row>
    <row r="55" spans="1:21" s="29" customFormat="1" ht="45">
      <c r="A55" s="13"/>
      <c r="C55" s="45"/>
      <c r="D55" s="230" t="s">
        <v>257</v>
      </c>
      <c r="E55" s="236" t="s">
        <v>247</v>
      </c>
      <c r="F55" s="251"/>
      <c r="G55" s="226" t="s">
        <v>318</v>
      </c>
      <c r="H55" s="146"/>
      <c r="R55" s="177"/>
    </row>
    <row r="56" spans="1:21" s="29" customFormat="1">
      <c r="A56" s="13"/>
      <c r="C56" s="45"/>
      <c r="D56" s="230" t="s">
        <v>258</v>
      </c>
      <c r="E56" s="236" t="s">
        <v>248</v>
      </c>
      <c r="F56" s="251"/>
      <c r="G56" s="253" t="s">
        <v>249</v>
      </c>
      <c r="H56" s="146"/>
      <c r="R56" s="177"/>
    </row>
    <row r="57" spans="1:21" s="29" customFormat="1">
      <c r="A57" s="13"/>
      <c r="C57" s="45"/>
      <c r="D57" s="230" t="s">
        <v>259</v>
      </c>
      <c r="E57" s="236" t="s">
        <v>250</v>
      </c>
      <c r="F57" s="252" t="s">
        <v>251</v>
      </c>
      <c r="G57" s="226"/>
      <c r="H57" s="146"/>
      <c r="R57" s="177"/>
    </row>
    <row r="58" spans="1:21" s="29" customFormat="1">
      <c r="A58" s="13"/>
      <c r="C58" s="45"/>
      <c r="D58" s="191" t="str">
        <f>D57&amp;".1"</f>
        <v>4.1.1</v>
      </c>
      <c r="E58" s="237" t="s">
        <v>3</v>
      </c>
      <c r="F58" s="251" t="str">
        <f>IF(region_name="","",region_name)</f>
        <v>Орловская область</v>
      </c>
      <c r="G58" s="253" t="s">
        <v>252</v>
      </c>
      <c r="H58" s="146"/>
      <c r="R58" s="177"/>
    </row>
    <row r="59" spans="1:21" s="29" customFormat="1" ht="22.5">
      <c r="A59" s="13"/>
      <c r="C59" s="45"/>
      <c r="D59" s="230" t="s">
        <v>260</v>
      </c>
      <c r="E59" s="238" t="s">
        <v>253</v>
      </c>
      <c r="F59" s="251"/>
      <c r="G59" s="254" t="s">
        <v>254</v>
      </c>
      <c r="H59" s="146"/>
      <c r="R59" s="177"/>
    </row>
    <row r="60" spans="1:21" s="29" customFormat="1" ht="56.25">
      <c r="A60" s="13"/>
      <c r="C60" s="45"/>
      <c r="D60" s="230" t="s">
        <v>261</v>
      </c>
      <c r="E60" s="239" t="s">
        <v>255</v>
      </c>
      <c r="F60" s="251"/>
      <c r="G60" s="246" t="s">
        <v>317</v>
      </c>
      <c r="H60" s="146"/>
      <c r="R60" s="177"/>
    </row>
    <row r="66" spans="1:83" ht="11.25">
      <c r="A66" s="330" t="s">
        <v>452</v>
      </c>
      <c r="B66" s="330"/>
      <c r="C66" s="330"/>
      <c r="D66" s="330"/>
      <c r="E66" s="330"/>
      <c r="F66" s="330"/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1"/>
      <c r="Z66" s="331"/>
      <c r="AA66" s="332"/>
      <c r="AB66" s="332"/>
      <c r="AC66" s="332"/>
      <c r="AD66" s="332"/>
      <c r="AE66" s="332"/>
      <c r="AF66" s="332"/>
      <c r="AG66" s="332"/>
      <c r="AH66" s="332"/>
      <c r="AI66" s="332"/>
      <c r="AJ66" s="332"/>
      <c r="AK66" s="332"/>
      <c r="AL66" s="332"/>
      <c r="AM66" s="332"/>
      <c r="AN66" s="332"/>
      <c r="AO66" s="332"/>
      <c r="AP66" s="332"/>
      <c r="AQ66" s="332"/>
      <c r="AR66" s="332"/>
      <c r="AS66" s="332"/>
      <c r="AT66" s="332"/>
      <c r="AU66" s="332"/>
      <c r="AV66" s="332"/>
      <c r="AW66" s="332"/>
      <c r="AX66" s="332"/>
      <c r="AY66" s="332"/>
      <c r="AZ66" s="332"/>
      <c r="BA66" s="332"/>
      <c r="BB66" s="332"/>
      <c r="BC66" s="332"/>
      <c r="BD66" s="332"/>
      <c r="BE66" s="332"/>
      <c r="BF66" s="332"/>
      <c r="BG66" s="332"/>
      <c r="BH66" s="332"/>
      <c r="BI66" s="332"/>
      <c r="BJ66" s="332"/>
      <c r="BK66" s="332"/>
      <c r="BL66" s="332"/>
      <c r="BM66" s="332"/>
      <c r="BN66" s="332"/>
      <c r="BO66" s="332"/>
      <c r="BP66" s="332"/>
      <c r="BQ66" s="332"/>
      <c r="BR66" s="332"/>
      <c r="BS66" s="332"/>
      <c r="BT66" s="332"/>
      <c r="BU66" s="332"/>
      <c r="BV66" s="331"/>
      <c r="BW66" s="331"/>
      <c r="BX66" s="331"/>
      <c r="BY66" s="331"/>
      <c r="BZ66" s="331"/>
      <c r="CA66" s="331"/>
      <c r="CB66" s="331"/>
      <c r="CC66" s="331"/>
      <c r="CD66" s="331"/>
      <c r="CE66" s="331"/>
    </row>
    <row r="67" spans="1:83" ht="11.25">
      <c r="A67" s="329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34"/>
      <c r="R67" s="334"/>
      <c r="S67" s="334"/>
      <c r="T67" s="334"/>
      <c r="U67" s="334"/>
      <c r="V67" s="334"/>
      <c r="W67" s="334"/>
      <c r="X67" s="334"/>
      <c r="Y67" s="334"/>
      <c r="Z67" s="334"/>
      <c r="AA67" s="333"/>
      <c r="AB67" s="333"/>
      <c r="AC67" s="333"/>
      <c r="AD67" s="333"/>
      <c r="AE67" s="333"/>
      <c r="AF67" s="333"/>
      <c r="AG67" s="333"/>
      <c r="AH67" s="333"/>
      <c r="AI67" s="333"/>
      <c r="AJ67" s="333"/>
      <c r="AK67" s="333"/>
      <c r="AL67" s="333"/>
      <c r="AM67" s="333"/>
      <c r="AN67" s="333"/>
      <c r="AO67" s="333"/>
      <c r="AP67" s="333"/>
      <c r="AQ67" s="333"/>
      <c r="AR67" s="333"/>
      <c r="AS67" s="333"/>
      <c r="AT67" s="333"/>
      <c r="AU67" s="333"/>
      <c r="AV67" s="333"/>
      <c r="AW67" s="333"/>
      <c r="AX67" s="333"/>
      <c r="AY67" s="333"/>
      <c r="AZ67" s="333"/>
      <c r="BA67" s="333"/>
      <c r="BB67" s="333"/>
      <c r="BC67" s="333"/>
      <c r="BD67" s="333"/>
      <c r="BE67" s="333"/>
      <c r="BF67" s="333"/>
      <c r="BG67" s="333"/>
      <c r="BH67" s="333"/>
      <c r="BI67" s="333"/>
      <c r="BJ67" s="333"/>
      <c r="BK67" s="333"/>
      <c r="BL67" s="333"/>
      <c r="BM67" s="333"/>
      <c r="BN67" s="333"/>
      <c r="BO67" s="333"/>
      <c r="BP67" s="333"/>
      <c r="BQ67" s="333"/>
      <c r="BR67" s="333"/>
      <c r="BS67" s="333"/>
      <c r="BT67" s="333"/>
      <c r="BU67" s="333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</row>
    <row r="68" spans="1:83">
      <c r="A68" s="366"/>
      <c r="B68" s="329"/>
      <c r="C68" s="329"/>
      <c r="D68" s="728" t="s">
        <v>26</v>
      </c>
      <c r="E68" s="729"/>
      <c r="F68" s="730"/>
      <c r="G68" s="730"/>
      <c r="H68" s="730"/>
      <c r="I68" s="730"/>
      <c r="J68" s="730"/>
      <c r="K68" s="730"/>
      <c r="L68" s="730"/>
      <c r="M68" s="730"/>
      <c r="N68" s="730"/>
      <c r="O68" s="730"/>
      <c r="P68" s="730"/>
      <c r="Q68" s="730"/>
      <c r="R68" s="730"/>
      <c r="S68" s="390"/>
      <c r="T68" s="333"/>
      <c r="U68" s="333"/>
      <c r="V68" s="333"/>
      <c r="W68" s="334"/>
      <c r="X68" s="334"/>
      <c r="Y68" s="334"/>
      <c r="Z68" s="334"/>
      <c r="AA68" s="333"/>
      <c r="AB68" s="334"/>
      <c r="AC68" s="723"/>
      <c r="AD68" s="334"/>
      <c r="AE68" s="335" t="s">
        <v>141</v>
      </c>
      <c r="AF68" s="335"/>
      <c r="AG68" s="336" t="s">
        <v>453</v>
      </c>
      <c r="AH68" s="337">
        <v>3</v>
      </c>
      <c r="AI68" s="333"/>
      <c r="AJ68" s="333"/>
      <c r="AK68" s="333"/>
      <c r="AL68" s="333"/>
      <c r="AM68" s="333"/>
      <c r="AN68" s="333"/>
      <c r="AO68" s="333"/>
      <c r="AP68" s="333"/>
      <c r="AQ68" s="333"/>
      <c r="AR68" s="333"/>
      <c r="AS68" s="333"/>
      <c r="AT68" s="333"/>
      <c r="AU68" s="333"/>
      <c r="AV68" s="333"/>
      <c r="AW68" s="333"/>
      <c r="AX68" s="333"/>
      <c r="AY68" s="333"/>
      <c r="AZ68" s="333"/>
      <c r="BA68" s="333"/>
      <c r="BB68" s="333"/>
      <c r="BC68" s="333"/>
      <c r="BD68" s="333"/>
      <c r="BE68" s="333"/>
      <c r="BF68" s="333"/>
      <c r="BG68" s="333"/>
      <c r="BH68" s="333"/>
      <c r="BI68" s="333"/>
      <c r="BJ68" s="333"/>
      <c r="BK68" s="333"/>
      <c r="BL68" s="333"/>
      <c r="BM68" s="333"/>
      <c r="BN68" s="333"/>
      <c r="BO68" s="333"/>
      <c r="BP68" s="333"/>
      <c r="BQ68" s="333"/>
      <c r="BR68" s="333"/>
      <c r="BS68" s="333"/>
      <c r="BT68" s="333"/>
      <c r="BU68" s="333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</row>
    <row r="69" spans="1:83" ht="33.75">
      <c r="A69" s="168"/>
      <c r="B69" s="146"/>
      <c r="C69" s="44"/>
      <c r="D69" s="728"/>
      <c r="E69" s="724" t="s">
        <v>457</v>
      </c>
      <c r="F69" s="724"/>
      <c r="G69" s="724"/>
      <c r="H69" s="724"/>
      <c r="I69" s="724"/>
      <c r="J69" s="724"/>
      <c r="K69" s="724"/>
      <c r="L69" s="724"/>
      <c r="M69" s="724"/>
      <c r="N69" s="724"/>
      <c r="O69" s="724"/>
      <c r="P69" s="724"/>
      <c r="Q69" s="8">
        <f>SUMIF(T70:T71,"i",Q70:Q71)</f>
        <v>0</v>
      </c>
      <c r="R69" s="367"/>
      <c r="S69" s="192" t="s">
        <v>458</v>
      </c>
      <c r="T69" s="185" t="s">
        <v>367</v>
      </c>
      <c r="U69" s="725">
        <v>1</v>
      </c>
      <c r="V69" s="725" t="e">
        <f>INDEX(List01_flag_index_1,1,MATCH(A68,List01_NumberColumns,0))</f>
        <v>#N/A</v>
      </c>
      <c r="W69" s="146"/>
      <c r="X69" s="146"/>
      <c r="Y69" s="146"/>
      <c r="Z69" s="146"/>
      <c r="AA69" s="216"/>
      <c r="AB69" s="146"/>
      <c r="AC69" s="723"/>
      <c r="AD69" s="334"/>
      <c r="AE69" s="146"/>
      <c r="AF69" s="14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  <c r="BC69" s="216"/>
      <c r="BD69" s="216"/>
      <c r="BE69" s="216"/>
      <c r="BF69" s="216"/>
      <c r="BG69" s="216"/>
      <c r="BH69" s="216"/>
      <c r="BI69" s="216"/>
      <c r="BJ69" s="216"/>
      <c r="BK69" s="216"/>
      <c r="BL69" s="216"/>
      <c r="BM69" s="216"/>
      <c r="BN69" s="216"/>
      <c r="BO69" s="216"/>
      <c r="BP69" s="216"/>
      <c r="BQ69" s="216"/>
      <c r="BR69" s="216"/>
      <c r="BS69" s="216"/>
      <c r="BT69" s="216"/>
      <c r="BU69" s="216"/>
      <c r="BV69" s="146"/>
      <c r="BW69" s="146"/>
      <c r="BX69" s="146"/>
      <c r="BY69" s="146"/>
      <c r="BZ69" s="146"/>
      <c r="CA69" s="146"/>
      <c r="CB69" s="146"/>
      <c r="CC69" s="146"/>
      <c r="CD69" s="146"/>
      <c r="CE69" s="146"/>
    </row>
    <row r="70" spans="1:83" ht="11.25" hidden="1" customHeight="1">
      <c r="A70" s="217"/>
      <c r="B70" s="216"/>
      <c r="C70" s="216"/>
      <c r="D70" s="728"/>
      <c r="E70" s="368"/>
      <c r="F70" s="368">
        <v>0</v>
      </c>
      <c r="G70" s="368"/>
      <c r="H70" s="368"/>
      <c r="I70" s="368"/>
      <c r="J70" s="368"/>
      <c r="K70" s="368"/>
      <c r="L70" s="368"/>
      <c r="M70" s="368"/>
      <c r="N70" s="368"/>
      <c r="O70" s="368"/>
      <c r="P70" s="368"/>
      <c r="Q70" s="368"/>
      <c r="R70" s="368"/>
      <c r="S70" s="391"/>
      <c r="T70" s="216"/>
      <c r="U70" s="725"/>
      <c r="V70" s="725"/>
      <c r="W70" s="216"/>
      <c r="X70" s="216"/>
      <c r="Y70" s="216"/>
      <c r="Z70" s="216"/>
      <c r="AA70" s="216"/>
      <c r="AB70" s="146"/>
      <c r="AC70" s="723"/>
      <c r="AD70" s="334"/>
      <c r="AE70" s="146"/>
      <c r="AF70" s="14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  <c r="BC70" s="216"/>
      <c r="BD70" s="216"/>
      <c r="BE70" s="216"/>
      <c r="BF70" s="216"/>
      <c r="BG70" s="216"/>
      <c r="BH70" s="216"/>
      <c r="BI70" s="216"/>
      <c r="BJ70" s="216"/>
      <c r="BK70" s="216"/>
      <c r="BL70" s="216"/>
      <c r="BM70" s="216"/>
      <c r="BN70" s="216"/>
      <c r="BO70" s="216"/>
      <c r="BP70" s="216"/>
      <c r="BQ70" s="216"/>
      <c r="BR70" s="216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</row>
    <row r="71" spans="1:83" ht="11.25">
      <c r="A71" s="168"/>
      <c r="B71" s="146"/>
      <c r="C71" s="44"/>
      <c r="D71" s="728"/>
      <c r="E71" s="369"/>
      <c r="F71" s="370"/>
      <c r="G71" s="370"/>
      <c r="H71" s="371"/>
      <c r="I71" s="371"/>
      <c r="J71" s="371"/>
      <c r="K71" s="371"/>
      <c r="L71" s="371"/>
      <c r="M71" s="371"/>
      <c r="N71" s="371"/>
      <c r="O71" s="371"/>
      <c r="P71" s="371"/>
      <c r="Q71" s="371"/>
      <c r="R71" s="372"/>
      <c r="S71" s="392"/>
      <c r="T71" s="216"/>
      <c r="U71" s="725"/>
      <c r="V71" s="725"/>
      <c r="W71" s="146"/>
      <c r="X71" s="146"/>
      <c r="Y71" s="146"/>
      <c r="Z71" s="146"/>
      <c r="AA71" s="216"/>
      <c r="AB71" s="146"/>
      <c r="AC71" s="723"/>
      <c r="AD71" s="334"/>
      <c r="AE71" s="146"/>
      <c r="AF71" s="14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  <c r="BC71" s="216"/>
      <c r="BD71" s="216"/>
      <c r="BE71" s="216"/>
      <c r="BF71" s="216"/>
      <c r="BG71" s="216"/>
      <c r="BH71" s="216"/>
      <c r="BI71" s="216"/>
      <c r="BJ71" s="216"/>
      <c r="BK71" s="216"/>
      <c r="BL71" s="216"/>
      <c r="BM71" s="216"/>
      <c r="BN71" s="216"/>
      <c r="BO71" s="216"/>
      <c r="BP71" s="216"/>
      <c r="BQ71" s="216"/>
      <c r="BR71" s="216"/>
      <c r="BS71" s="216"/>
      <c r="BT71" s="216"/>
      <c r="BU71" s="216"/>
      <c r="BV71" s="146"/>
      <c r="BW71" s="146"/>
      <c r="BX71" s="146"/>
      <c r="BY71" s="146"/>
      <c r="BZ71" s="146"/>
      <c r="CA71" s="146"/>
      <c r="CB71" s="146"/>
      <c r="CC71" s="146"/>
      <c r="CD71" s="146"/>
      <c r="CE71" s="146"/>
    </row>
    <row r="72" spans="1:83" s="430" customFormat="1" ht="5.25" hidden="1">
      <c r="A72" s="217"/>
      <c r="B72" s="216"/>
      <c r="C72" s="424"/>
      <c r="D72" s="728"/>
      <c r="E72" s="726"/>
      <c r="F72" s="726"/>
      <c r="G72" s="726"/>
      <c r="H72" s="726"/>
      <c r="I72" s="726"/>
      <c r="J72" s="726"/>
      <c r="K72" s="726"/>
      <c r="L72" s="726"/>
      <c r="M72" s="726"/>
      <c r="N72" s="726"/>
      <c r="O72" s="726"/>
      <c r="P72" s="726"/>
      <c r="Q72" s="409"/>
      <c r="R72" s="423"/>
      <c r="S72" s="408"/>
      <c r="T72" s="185" t="s">
        <v>367</v>
      </c>
      <c r="U72" s="725">
        <v>2</v>
      </c>
      <c r="V72" s="725" t="e">
        <f>INDEX(List01_flag_index_2,1,MATCH(A68,List01_NumberColumns,0))</f>
        <v>#N/A</v>
      </c>
      <c r="W72" s="216"/>
      <c r="X72" s="216"/>
      <c r="Y72" s="216"/>
      <c r="Z72" s="216"/>
      <c r="AA72" s="216"/>
      <c r="AB72" s="216"/>
      <c r="AC72" s="723"/>
      <c r="AD72" s="333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6"/>
      <c r="BQ72" s="216"/>
      <c r="BR72" s="216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</row>
    <row r="73" spans="1:83" s="430" customFormat="1" ht="5.25" hidden="1">
      <c r="A73" s="217"/>
      <c r="B73" s="216"/>
      <c r="C73" s="216"/>
      <c r="D73" s="72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91"/>
      <c r="T73" s="216"/>
      <c r="U73" s="725"/>
      <c r="V73" s="725"/>
      <c r="W73" s="216"/>
      <c r="X73" s="216"/>
      <c r="Y73" s="216"/>
      <c r="Z73" s="216"/>
      <c r="AA73" s="216"/>
      <c r="AB73" s="216"/>
      <c r="AC73" s="723"/>
      <c r="AD73" s="333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  <c r="BC73" s="216"/>
      <c r="BD73" s="216"/>
      <c r="BE73" s="216"/>
      <c r="BF73" s="216"/>
      <c r="BG73" s="216"/>
      <c r="BH73" s="216"/>
      <c r="BI73" s="216"/>
      <c r="BJ73" s="216"/>
      <c r="BK73" s="216"/>
      <c r="BL73" s="216"/>
      <c r="BM73" s="216"/>
      <c r="BN73" s="216"/>
      <c r="BO73" s="216"/>
      <c r="BP73" s="216"/>
      <c r="BQ73" s="216"/>
      <c r="BR73" s="216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</row>
    <row r="74" spans="1:83" s="430" customFormat="1" ht="5.25" hidden="1">
      <c r="A74" s="217"/>
      <c r="B74" s="216"/>
      <c r="C74" s="424"/>
      <c r="D74" s="728"/>
      <c r="E74" s="453"/>
      <c r="F74" s="449"/>
      <c r="G74" s="449"/>
      <c r="H74" s="448"/>
      <c r="I74" s="448"/>
      <c r="J74" s="448"/>
      <c r="K74" s="448"/>
      <c r="L74" s="448"/>
      <c r="M74" s="448"/>
      <c r="N74" s="448"/>
      <c r="O74" s="448"/>
      <c r="P74" s="448"/>
      <c r="Q74" s="448"/>
      <c r="R74" s="450"/>
      <c r="S74" s="451"/>
      <c r="T74" s="216"/>
      <c r="U74" s="725"/>
      <c r="V74" s="725"/>
      <c r="W74" s="216"/>
      <c r="X74" s="216"/>
      <c r="Y74" s="216"/>
      <c r="Z74" s="216"/>
      <c r="AA74" s="216"/>
      <c r="AB74" s="216"/>
      <c r="AC74" s="723"/>
      <c r="AD74" s="333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  <c r="BC74" s="216"/>
      <c r="BD74" s="216"/>
      <c r="BE74" s="216"/>
      <c r="BF74" s="216"/>
      <c r="BG74" s="216"/>
      <c r="BH74" s="216"/>
      <c r="BI74" s="216"/>
      <c r="BJ74" s="216"/>
      <c r="BK74" s="216"/>
      <c r="BL74" s="216"/>
      <c r="BM74" s="216"/>
      <c r="BN74" s="216"/>
      <c r="BO74" s="216"/>
      <c r="BP74" s="216"/>
      <c r="BQ74" s="216"/>
      <c r="BR74" s="21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</row>
    <row r="75" spans="1:83" ht="11.25">
      <c r="D75" s="425"/>
      <c r="T75" s="185"/>
      <c r="U75" s="185"/>
      <c r="V75" s="185"/>
    </row>
    <row r="76" spans="1:83" ht="11.25">
      <c r="A76" s="330" t="s">
        <v>452</v>
      </c>
      <c r="B76" s="330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0"/>
      <c r="T76" s="332"/>
      <c r="U76" s="332"/>
      <c r="V76" s="332"/>
      <c r="W76" s="330"/>
      <c r="X76" s="330"/>
      <c r="Y76" s="331"/>
      <c r="Z76" s="331"/>
      <c r="AA76" s="332"/>
      <c r="AB76" s="332"/>
      <c r="AC76" s="332"/>
      <c r="AD76" s="332"/>
      <c r="AE76" s="332"/>
      <c r="AF76" s="332"/>
      <c r="AG76" s="332"/>
      <c r="AH76" s="332"/>
      <c r="AI76" s="332"/>
      <c r="AJ76" s="332"/>
      <c r="AK76" s="332"/>
      <c r="AL76" s="332"/>
      <c r="AM76" s="332"/>
      <c r="AN76" s="332"/>
      <c r="AO76" s="332"/>
      <c r="AP76" s="332"/>
      <c r="AQ76" s="332"/>
      <c r="AR76" s="332"/>
      <c r="AS76" s="332"/>
      <c r="AT76" s="332"/>
      <c r="AU76" s="332"/>
      <c r="AV76" s="332"/>
      <c r="AW76" s="332"/>
      <c r="AX76" s="332"/>
      <c r="AY76" s="332"/>
      <c r="AZ76" s="332"/>
      <c r="BA76" s="332"/>
      <c r="BB76" s="332"/>
      <c r="BC76" s="332"/>
      <c r="BD76" s="332"/>
      <c r="BE76" s="332"/>
      <c r="BF76" s="332"/>
      <c r="BG76" s="332"/>
      <c r="BH76" s="332"/>
      <c r="BI76" s="332"/>
      <c r="BJ76" s="332"/>
      <c r="BK76" s="332"/>
      <c r="BL76" s="332"/>
      <c r="BM76" s="332"/>
      <c r="BN76" s="332"/>
      <c r="BO76" s="332"/>
      <c r="BP76" s="332"/>
      <c r="BQ76" s="332"/>
      <c r="BR76" s="332"/>
      <c r="BS76" s="332"/>
      <c r="BT76" s="332"/>
      <c r="BU76" s="332"/>
      <c r="BV76" s="331"/>
      <c r="BW76" s="331"/>
      <c r="BX76" s="331"/>
      <c r="BY76" s="331"/>
      <c r="BZ76" s="331"/>
      <c r="CA76" s="331"/>
      <c r="CB76" s="331"/>
      <c r="CC76" s="331"/>
      <c r="CD76" s="331"/>
      <c r="CE76" s="331"/>
    </row>
    <row r="77" spans="1:83" ht="11.25">
      <c r="T77" s="185"/>
      <c r="U77" s="185"/>
      <c r="V77" s="185"/>
    </row>
    <row r="78" spans="1:83">
      <c r="A78" s="366"/>
      <c r="B78" s="329"/>
      <c r="C78" s="329"/>
      <c r="D78" s="728" t="s">
        <v>26</v>
      </c>
      <c r="E78" s="730"/>
      <c r="F78" s="730"/>
      <c r="G78" s="730"/>
      <c r="H78" s="730"/>
      <c r="I78" s="730"/>
      <c r="J78" s="730"/>
      <c r="K78" s="730"/>
      <c r="L78" s="730"/>
      <c r="M78" s="730"/>
      <c r="N78" s="730"/>
      <c r="O78" s="730"/>
      <c r="P78" s="730"/>
      <c r="Q78" s="730"/>
      <c r="R78" s="797"/>
      <c r="S78" s="390"/>
      <c r="T78" s="333"/>
      <c r="U78" s="333"/>
      <c r="V78" s="333"/>
      <c r="W78" s="334"/>
      <c r="X78" s="334"/>
      <c r="Y78" s="334"/>
      <c r="Z78" s="334"/>
      <c r="AA78" s="333"/>
      <c r="AB78" s="334"/>
      <c r="AC78" s="723"/>
      <c r="AD78" s="334"/>
      <c r="AE78" s="335" t="s">
        <v>141</v>
      </c>
      <c r="AF78" s="335"/>
      <c r="AG78" s="336" t="s">
        <v>453</v>
      </c>
      <c r="AH78" s="337">
        <v>3</v>
      </c>
      <c r="AI78" s="333"/>
      <c r="AJ78" s="333"/>
      <c r="AK78" s="333"/>
      <c r="AL78" s="333"/>
      <c r="AM78" s="333"/>
      <c r="AN78" s="333"/>
      <c r="AO78" s="333"/>
      <c r="AP78" s="333"/>
      <c r="AQ78" s="333"/>
      <c r="AR78" s="333"/>
      <c r="AS78" s="333"/>
      <c r="AT78" s="333"/>
      <c r="AU78" s="333"/>
      <c r="AV78" s="333"/>
      <c r="AW78" s="333"/>
      <c r="AX78" s="333"/>
      <c r="AY78" s="333"/>
      <c r="AZ78" s="333"/>
      <c r="BA78" s="333"/>
      <c r="BB78" s="333"/>
      <c r="BC78" s="333"/>
      <c r="BD78" s="333"/>
      <c r="BE78" s="333"/>
      <c r="BF78" s="333"/>
      <c r="BG78" s="333"/>
      <c r="BH78" s="333"/>
      <c r="BI78" s="333"/>
      <c r="BJ78" s="333"/>
      <c r="BK78" s="333"/>
      <c r="BL78" s="333"/>
      <c r="BM78" s="333"/>
      <c r="BN78" s="333"/>
      <c r="BO78" s="333"/>
      <c r="BP78" s="333"/>
      <c r="BQ78" s="333"/>
      <c r="BR78" s="333"/>
      <c r="BS78" s="333"/>
      <c r="BT78" s="333"/>
      <c r="BU78" s="333"/>
      <c r="BV78" s="334"/>
      <c r="BW78" s="334"/>
      <c r="BX78" s="334"/>
      <c r="BY78" s="334"/>
      <c r="BZ78" s="334"/>
      <c r="CA78" s="334"/>
      <c r="CB78" s="334"/>
      <c r="CC78" s="334"/>
      <c r="CD78" s="334"/>
      <c r="CE78" s="334"/>
    </row>
    <row r="79" spans="1:83" ht="22.5" customHeight="1">
      <c r="A79" s="168"/>
      <c r="B79" s="146"/>
      <c r="C79" s="44"/>
      <c r="D79" s="728"/>
      <c r="E79" s="427"/>
      <c r="F79" s="365">
        <v>1</v>
      </c>
      <c r="G79" s="798" t="s">
        <v>457</v>
      </c>
      <c r="H79" s="798"/>
      <c r="I79" s="798"/>
      <c r="J79" s="798"/>
      <c r="K79" s="798"/>
      <c r="L79" s="798"/>
      <c r="M79" s="798"/>
      <c r="N79" s="798"/>
      <c r="O79" s="798"/>
      <c r="P79" s="798"/>
      <c r="Q79" s="8">
        <f>SUMIF(T80:T85,"i",Q80:Q85)</f>
        <v>0</v>
      </c>
      <c r="R79" s="373"/>
      <c r="S79" s="192" t="s">
        <v>458</v>
      </c>
      <c r="T79" s="185" t="s">
        <v>367</v>
      </c>
      <c r="U79" s="725">
        <v>1</v>
      </c>
      <c r="V79" s="725" t="e">
        <f>INDEX(List01_flag_index_1,1,MATCH(A78,List01_NumberColumns,0))</f>
        <v>#N/A</v>
      </c>
      <c r="W79" s="146"/>
      <c r="X79" s="146"/>
      <c r="Y79" s="146"/>
      <c r="Z79" s="146"/>
      <c r="AA79" s="216"/>
      <c r="AB79" s="146"/>
      <c r="AC79" s="723"/>
      <c r="AD79" s="334"/>
      <c r="AE79" s="146"/>
      <c r="AF79" s="14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6"/>
      <c r="BD79" s="216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</row>
    <row r="80" spans="1:83" ht="11.25" hidden="1" customHeight="1">
      <c r="A80" s="217"/>
      <c r="B80" s="216"/>
      <c r="C80" s="216"/>
      <c r="D80" s="728"/>
      <c r="E80" s="426"/>
      <c r="F80" s="368">
        <v>0</v>
      </c>
      <c r="G80" s="368"/>
      <c r="H80" s="374"/>
      <c r="I80" s="368"/>
      <c r="J80" s="368"/>
      <c r="K80" s="368"/>
      <c r="L80" s="368"/>
      <c r="M80" s="368"/>
      <c r="N80" s="368"/>
      <c r="O80" s="368"/>
      <c r="P80" s="368"/>
      <c r="Q80" s="368"/>
      <c r="R80" s="368"/>
      <c r="S80" s="391"/>
      <c r="T80" s="216"/>
      <c r="U80" s="725"/>
      <c r="V80" s="725"/>
      <c r="W80" s="216"/>
      <c r="X80" s="216"/>
      <c r="Y80" s="216"/>
      <c r="Z80" s="216"/>
      <c r="AA80" s="216"/>
      <c r="AB80" s="146"/>
      <c r="AC80" s="723"/>
      <c r="AD80" s="334"/>
      <c r="AE80" s="146"/>
      <c r="AF80" s="14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  <c r="CD80" s="216"/>
      <c r="CE80" s="216"/>
    </row>
    <row r="81" spans="1:83" ht="22.5">
      <c r="A81" s="168"/>
      <c r="B81" s="146"/>
      <c r="C81" s="44"/>
      <c r="D81" s="728"/>
      <c r="E81" s="785"/>
      <c r="F81" s="728" t="s">
        <v>461</v>
      </c>
      <c r="G81" s="786"/>
      <c r="H81" s="226"/>
      <c r="I81" s="386" t="s">
        <v>26</v>
      </c>
      <c r="J81" s="375" t="s">
        <v>462</v>
      </c>
      <c r="K81" s="328" t="s">
        <v>416</v>
      </c>
      <c r="L81" s="794" t="s">
        <v>416</v>
      </c>
      <c r="M81" s="795"/>
      <c r="N81" s="328" t="s">
        <v>416</v>
      </c>
      <c r="O81" s="328" t="s">
        <v>416</v>
      </c>
      <c r="P81" s="328" t="s">
        <v>416</v>
      </c>
      <c r="Q81" s="376">
        <f>SUM(Q82:Q84)</f>
        <v>0</v>
      </c>
      <c r="R81" s="376">
        <f>nerr(Q81/List01_costs_OPS)*100</f>
        <v>0</v>
      </c>
      <c r="S81" s="724" t="s">
        <v>779</v>
      </c>
      <c r="T81" s="185" t="s">
        <v>367</v>
      </c>
      <c r="U81" s="725"/>
      <c r="V81" s="725"/>
      <c r="AC81" s="723"/>
    </row>
    <row r="82" spans="1:83" ht="11.25">
      <c r="A82" s="168"/>
      <c r="B82" s="146"/>
      <c r="C82" s="44"/>
      <c r="D82" s="728"/>
      <c r="E82" s="785"/>
      <c r="F82" s="728"/>
      <c r="G82" s="786"/>
      <c r="H82" s="714"/>
      <c r="I82" s="788" t="s">
        <v>461</v>
      </c>
      <c r="J82" s="781"/>
      <c r="K82" s="782"/>
      <c r="L82" s="388"/>
      <c r="M82" s="389" t="s">
        <v>26</v>
      </c>
      <c r="N82" s="377"/>
      <c r="O82" s="378"/>
      <c r="P82" s="385"/>
      <c r="Q82" s="378"/>
      <c r="R82" s="379">
        <f>nerr(costs_OPS/List01_costs_OPS)*100</f>
        <v>0</v>
      </c>
      <c r="S82" s="724"/>
      <c r="T82" s="185"/>
      <c r="U82" s="725"/>
      <c r="V82" s="725"/>
      <c r="AC82" s="723"/>
    </row>
    <row r="83" spans="1:83" ht="11.25">
      <c r="A83" s="168"/>
      <c r="B83" s="146"/>
      <c r="C83" s="44"/>
      <c r="D83" s="728"/>
      <c r="E83" s="785"/>
      <c r="F83" s="728"/>
      <c r="G83" s="786"/>
      <c r="H83" s="714"/>
      <c r="I83" s="788"/>
      <c r="J83" s="781"/>
      <c r="K83" s="783"/>
      <c r="L83" s="387"/>
      <c r="M83" s="380"/>
      <c r="N83" s="381" t="s">
        <v>455</v>
      </c>
      <c r="O83" s="381"/>
      <c r="P83" s="381"/>
      <c r="Q83" s="381"/>
      <c r="R83" s="382"/>
      <c r="S83" s="724"/>
      <c r="T83" s="185"/>
      <c r="U83" s="725"/>
      <c r="V83" s="725"/>
      <c r="AC83" s="723"/>
    </row>
    <row r="84" spans="1:83" ht="11.25">
      <c r="A84" s="168"/>
      <c r="B84" s="146"/>
      <c r="C84" s="44"/>
      <c r="D84" s="728"/>
      <c r="E84" s="785"/>
      <c r="F84" s="728"/>
      <c r="G84" s="787"/>
      <c r="H84" s="387"/>
      <c r="I84" s="380"/>
      <c r="J84" s="381" t="s">
        <v>456</v>
      </c>
      <c r="K84" s="381"/>
      <c r="L84" s="381"/>
      <c r="M84" s="381"/>
      <c r="N84" s="381"/>
      <c r="O84" s="381"/>
      <c r="P84" s="381"/>
      <c r="Q84" s="381"/>
      <c r="R84" s="382"/>
      <c r="S84" s="724"/>
      <c r="T84" s="185"/>
      <c r="U84" s="725"/>
      <c r="V84" s="725"/>
      <c r="AC84" s="723"/>
    </row>
    <row r="85" spans="1:83" ht="22.5">
      <c r="A85" s="168"/>
      <c r="B85" s="146"/>
      <c r="C85" s="44"/>
      <c r="D85" s="728"/>
      <c r="E85" s="371"/>
      <c r="F85" s="370"/>
      <c r="G85" s="370" t="s">
        <v>454</v>
      </c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2"/>
      <c r="S85" s="452" t="s">
        <v>688</v>
      </c>
      <c r="T85" s="216"/>
      <c r="U85" s="725"/>
      <c r="V85" s="725"/>
      <c r="W85" s="146"/>
      <c r="X85" s="146"/>
      <c r="Y85" s="146"/>
      <c r="Z85" s="146"/>
      <c r="AA85" s="216"/>
      <c r="AB85" s="146"/>
      <c r="AC85" s="723"/>
      <c r="AD85" s="334"/>
      <c r="AE85" s="146"/>
      <c r="AF85" s="14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</row>
    <row r="86" spans="1:83" s="430" customFormat="1" ht="0.95" customHeight="1">
      <c r="A86" s="217"/>
      <c r="B86" s="216"/>
      <c r="C86" s="424"/>
      <c r="D86" s="728"/>
      <c r="E86" s="478"/>
      <c r="F86" s="477"/>
      <c r="G86" s="780"/>
      <c r="H86" s="780"/>
      <c r="I86" s="780"/>
      <c r="J86" s="780"/>
      <c r="K86" s="780"/>
      <c r="L86" s="780"/>
      <c r="M86" s="780"/>
      <c r="N86" s="780"/>
      <c r="O86" s="780"/>
      <c r="P86" s="780"/>
      <c r="Q86" s="479"/>
      <c r="R86" s="480"/>
      <c r="S86" s="481"/>
      <c r="T86" s="185" t="s">
        <v>367</v>
      </c>
      <c r="U86" s="725">
        <v>2</v>
      </c>
      <c r="V86" s="725" t="e">
        <f>INDEX(List01_flag_index_2,1,MATCH(A78,List01_NumberColumns,0))</f>
        <v>#N/A</v>
      </c>
      <c r="W86" s="216"/>
      <c r="X86" s="216"/>
      <c r="Y86" s="216"/>
      <c r="Z86" s="216"/>
      <c r="AA86" s="216"/>
      <c r="AB86" s="216"/>
      <c r="AC86" s="723"/>
      <c r="AD86" s="333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  <c r="BC86" s="216"/>
      <c r="BD86" s="216"/>
      <c r="BE86" s="216"/>
      <c r="BF86" s="216"/>
      <c r="BG86" s="216"/>
      <c r="BH86" s="216"/>
      <c r="BI86" s="216"/>
      <c r="BJ86" s="216"/>
      <c r="BK86" s="216"/>
      <c r="BL86" s="216"/>
      <c r="BM86" s="216"/>
      <c r="BN86" s="216"/>
      <c r="BO86" s="216"/>
      <c r="BP86" s="216"/>
      <c r="BQ86" s="216"/>
      <c r="BR86" s="216"/>
      <c r="BS86" s="216"/>
      <c r="BT86" s="216"/>
      <c r="BU86" s="216"/>
      <c r="BV86" s="216"/>
      <c r="BW86" s="216"/>
      <c r="BX86" s="216"/>
      <c r="BY86" s="216"/>
      <c r="BZ86" s="216"/>
      <c r="CA86" s="216"/>
      <c r="CB86" s="216"/>
      <c r="CC86" s="216"/>
      <c r="CD86" s="216"/>
      <c r="CE86" s="216"/>
    </row>
    <row r="87" spans="1:83" s="430" customFormat="1" ht="0.95" customHeight="1">
      <c r="A87" s="217"/>
      <c r="B87" s="216"/>
      <c r="C87" s="216"/>
      <c r="D87" s="728"/>
      <c r="E87" s="482"/>
      <c r="F87" s="483"/>
      <c r="G87" s="483"/>
      <c r="H87" s="483"/>
      <c r="I87" s="483"/>
      <c r="J87" s="483"/>
      <c r="K87" s="483"/>
      <c r="L87" s="483"/>
      <c r="M87" s="483"/>
      <c r="N87" s="483"/>
      <c r="O87" s="483"/>
      <c r="P87" s="483"/>
      <c r="Q87" s="483"/>
      <c r="R87" s="483"/>
      <c r="S87" s="484"/>
      <c r="T87" s="216"/>
      <c r="U87" s="725"/>
      <c r="V87" s="725"/>
      <c r="W87" s="216"/>
      <c r="X87" s="216"/>
      <c r="Y87" s="216"/>
      <c r="Z87" s="216"/>
      <c r="AA87" s="216"/>
      <c r="AB87" s="216"/>
      <c r="AC87" s="723"/>
      <c r="AD87" s="333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  <c r="BC87" s="216"/>
      <c r="BD87" s="216"/>
      <c r="BE87" s="216"/>
      <c r="BF87" s="216"/>
      <c r="BG87" s="216"/>
      <c r="BH87" s="216"/>
      <c r="BI87" s="216"/>
      <c r="BJ87" s="216"/>
      <c r="BK87" s="216"/>
      <c r="BL87" s="216"/>
      <c r="BM87" s="216"/>
      <c r="BN87" s="216"/>
      <c r="BO87" s="216"/>
      <c r="BP87" s="216"/>
      <c r="BQ87" s="216"/>
      <c r="BR87" s="216"/>
      <c r="BS87" s="216"/>
      <c r="BT87" s="216"/>
      <c r="BU87" s="216"/>
      <c r="BV87" s="216"/>
      <c r="BW87" s="216"/>
      <c r="BX87" s="216"/>
      <c r="BY87" s="216"/>
      <c r="BZ87" s="216"/>
      <c r="CA87" s="216"/>
      <c r="CB87" s="216"/>
      <c r="CC87" s="216"/>
      <c r="CD87" s="216"/>
      <c r="CE87" s="216"/>
    </row>
    <row r="88" spans="1:83" s="430" customFormat="1" ht="0.95" customHeight="1">
      <c r="A88" s="217"/>
      <c r="B88" s="216"/>
      <c r="C88" s="424"/>
      <c r="D88" s="728"/>
      <c r="E88" s="789"/>
      <c r="F88" s="790"/>
      <c r="G88" s="790"/>
      <c r="H88" s="271"/>
      <c r="I88" s="485"/>
      <c r="J88" s="486"/>
      <c r="K88" s="487"/>
      <c r="L88" s="796"/>
      <c r="M88" s="796"/>
      <c r="N88" s="487"/>
      <c r="O88" s="487"/>
      <c r="P88" s="487"/>
      <c r="Q88" s="488"/>
      <c r="R88" s="488"/>
      <c r="S88" s="791"/>
      <c r="T88" s="185" t="s">
        <v>367</v>
      </c>
      <c r="U88" s="725"/>
      <c r="V88" s="725"/>
      <c r="AC88" s="723"/>
    </row>
    <row r="89" spans="1:83" s="430" customFormat="1" ht="0.95" customHeight="1">
      <c r="A89" s="217"/>
      <c r="B89" s="216"/>
      <c r="C89" s="424"/>
      <c r="D89" s="728"/>
      <c r="E89" s="789"/>
      <c r="F89" s="790"/>
      <c r="G89" s="790"/>
      <c r="H89" s="784"/>
      <c r="I89" s="790"/>
      <c r="J89" s="792"/>
      <c r="K89" s="793"/>
      <c r="L89" s="424"/>
      <c r="M89" s="485"/>
      <c r="N89" s="489"/>
      <c r="O89" s="488"/>
      <c r="P89" s="485"/>
      <c r="Q89" s="488"/>
      <c r="R89" s="490"/>
      <c r="S89" s="791"/>
      <c r="T89" s="185"/>
      <c r="U89" s="725"/>
      <c r="V89" s="725"/>
      <c r="AC89" s="723"/>
    </row>
    <row r="90" spans="1:83" s="430" customFormat="1" ht="0.95" customHeight="1">
      <c r="A90" s="217"/>
      <c r="B90" s="216"/>
      <c r="C90" s="424"/>
      <c r="D90" s="728"/>
      <c r="E90" s="789"/>
      <c r="F90" s="790"/>
      <c r="G90" s="790"/>
      <c r="H90" s="784"/>
      <c r="I90" s="790"/>
      <c r="J90" s="792"/>
      <c r="K90" s="793"/>
      <c r="L90" s="487"/>
      <c r="M90" s="487"/>
      <c r="N90" s="491"/>
      <c r="O90" s="491"/>
      <c r="P90" s="491"/>
      <c r="Q90" s="491"/>
      <c r="R90" s="492"/>
      <c r="S90" s="791"/>
      <c r="T90" s="185"/>
      <c r="U90" s="725"/>
      <c r="V90" s="725"/>
      <c r="AC90" s="723"/>
    </row>
    <row r="91" spans="1:83" s="430" customFormat="1" ht="0.95" customHeight="1">
      <c r="A91" s="217"/>
      <c r="B91" s="216"/>
      <c r="C91" s="424"/>
      <c r="D91" s="728"/>
      <c r="E91" s="789"/>
      <c r="F91" s="790"/>
      <c r="G91" s="790"/>
      <c r="H91" s="487"/>
      <c r="I91" s="487"/>
      <c r="J91" s="491"/>
      <c r="K91" s="491"/>
      <c r="L91" s="491"/>
      <c r="M91" s="491"/>
      <c r="N91" s="491"/>
      <c r="O91" s="491"/>
      <c r="P91" s="491"/>
      <c r="Q91" s="491"/>
      <c r="R91" s="492"/>
      <c r="S91" s="791"/>
      <c r="T91" s="185"/>
      <c r="U91" s="725"/>
      <c r="V91" s="725"/>
      <c r="AC91" s="723"/>
    </row>
    <row r="92" spans="1:83" s="430" customFormat="1" ht="0.95" customHeight="1">
      <c r="A92" s="217"/>
      <c r="B92" s="216"/>
      <c r="C92" s="424"/>
      <c r="D92" s="728"/>
      <c r="E92" s="493"/>
      <c r="F92" s="494"/>
      <c r="G92" s="494"/>
      <c r="H92" s="495"/>
      <c r="I92" s="495"/>
      <c r="J92" s="495"/>
      <c r="K92" s="495"/>
      <c r="L92" s="495"/>
      <c r="M92" s="495"/>
      <c r="N92" s="495"/>
      <c r="O92" s="495"/>
      <c r="P92" s="495"/>
      <c r="Q92" s="495"/>
      <c r="R92" s="494"/>
      <c r="S92" s="496"/>
      <c r="T92" s="216"/>
      <c r="U92" s="725"/>
      <c r="V92" s="725"/>
      <c r="W92" s="216"/>
      <c r="X92" s="216"/>
      <c r="Y92" s="216"/>
      <c r="Z92" s="216"/>
      <c r="AA92" s="216"/>
      <c r="AB92" s="216"/>
      <c r="AC92" s="723"/>
      <c r="AD92" s="333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  <c r="CC92" s="216"/>
      <c r="CD92" s="216"/>
      <c r="CE92" s="216"/>
    </row>
    <row r="93" spans="1:83">
      <c r="D93" s="425"/>
    </row>
    <row r="98" spans="1:83" ht="17.100000000000001" customHeight="1">
      <c r="A98" s="28" t="s">
        <v>758</v>
      </c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</row>
    <row r="99" spans="1:83" ht="17.100000000000001" customHeight="1">
      <c r="U99"/>
    </row>
    <row r="100" spans="1:83" ht="17.100000000000001" customHeight="1">
      <c r="A100" s="62"/>
      <c r="B100" s="146"/>
      <c r="C100" s="462"/>
      <c r="D100" s="472"/>
      <c r="E100" s="474"/>
      <c r="F100" s="465"/>
      <c r="G100" s="203"/>
      <c r="H100" s="476"/>
      <c r="I100" s="218"/>
      <c r="J100" s="218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</row>
  </sheetData>
  <dataConsolidate link="1"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1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 E100:G100" xr:uid="{00000000-0002-0000-1E00-000000000000}">
      <formula1>900</formula1>
    </dataValidation>
    <dataValidation type="list" allowBlank="1" showInputMessage="1" showErrorMessage="1" sqref="I40" xr:uid="{00000000-0002-0000-1E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E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E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E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E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E00-000006000000}"/>
    <dataValidation type="list" allowBlank="1" showInputMessage="1" showErrorMessage="1" errorTitle="Ошибка" error="Выберите значение из списка" prompt="Выберите значение из списка" sqref="J89:J90 J82:J83" xr:uid="{00000000-0002-0000-1E00-000007000000}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 xr:uid="{00000000-0002-0000-1E00-000008000000}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30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8" hidden="1" customWidth="1"/>
    <col min="2" max="2" width="9.140625" style="79" hidden="1" customWidth="1"/>
    <col min="3" max="3" width="9.140625" style="180"/>
    <col min="4" max="16384" width="9.140625" style="79"/>
  </cols>
  <sheetData>
    <row r="1" spans="1:3" hidden="1"/>
    <row r="2" spans="1:3" hidden="1"/>
    <row r="3" spans="1:3" hidden="1"/>
    <row r="4" spans="1:3" ht="10.5" customHeight="1"/>
    <row r="5" spans="1:3" s="44" customFormat="1" ht="30" customHeight="1">
      <c r="A5" s="13"/>
      <c r="C5" s="181"/>
    </row>
    <row r="6" spans="1:3" s="44" customFormat="1" ht="15" customHeight="1">
      <c r="A6" s="13"/>
      <c r="C6" s="18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odUpdTemplLogger">
    <tabColor indexed="24"/>
  </sheetPr>
  <dimension ref="A1:D22"/>
  <sheetViews>
    <sheetView showGridLines="0" zoomScaleNormal="100" workbookViewId="0"/>
  </sheetViews>
  <sheetFormatPr defaultRowHeight="11.25"/>
  <cols>
    <col min="1" max="1" width="30.7109375" style="20" customWidth="1"/>
    <col min="2" max="2" width="80.7109375" style="20" customWidth="1"/>
    <col min="3" max="3" width="30.7109375" style="20" customWidth="1"/>
    <col min="4" max="16384" width="9.140625" style="19"/>
  </cols>
  <sheetData>
    <row r="1" spans="1:4" ht="24" customHeight="1">
      <c r="A1" s="52" t="s">
        <v>14</v>
      </c>
      <c r="B1" s="52" t="s">
        <v>15</v>
      </c>
      <c r="C1" s="52" t="s">
        <v>16</v>
      </c>
      <c r="D1" s="18"/>
    </row>
    <row r="2" spans="1:4">
      <c r="A2" s="505">
        <v>44459.713275462964</v>
      </c>
      <c r="B2" s="20" t="s">
        <v>785</v>
      </c>
      <c r="C2" s="20" t="s">
        <v>215</v>
      </c>
    </row>
    <row r="3" spans="1:4">
      <c r="A3" s="505">
        <v>44459.713773148149</v>
      </c>
      <c r="B3" s="20" t="s">
        <v>785</v>
      </c>
      <c r="C3" s="20" t="s">
        <v>215</v>
      </c>
    </row>
    <row r="4" spans="1:4">
      <c r="A4" s="505">
        <v>44459.713796296295</v>
      </c>
      <c r="B4" s="20" t="s">
        <v>786</v>
      </c>
      <c r="C4" s="20" t="s">
        <v>215</v>
      </c>
    </row>
    <row r="5" spans="1:4">
      <c r="A5" s="505">
        <v>45040.39334490741</v>
      </c>
      <c r="B5" s="20" t="s">
        <v>785</v>
      </c>
      <c r="C5" s="20" t="s">
        <v>215</v>
      </c>
    </row>
    <row r="6" spans="1:4">
      <c r="A6" s="505">
        <v>45040.39335648148</v>
      </c>
      <c r="B6" s="20" t="s">
        <v>787</v>
      </c>
      <c r="C6" s="20" t="s">
        <v>215</v>
      </c>
    </row>
    <row r="7" spans="1:4" ht="22.5">
      <c r="A7" s="505">
        <v>45040.39335648148</v>
      </c>
      <c r="B7" s="20" t="s">
        <v>788</v>
      </c>
      <c r="C7" s="20" t="s">
        <v>215</v>
      </c>
    </row>
    <row r="8" spans="1:4">
      <c r="A8" s="505">
        <v>45040.39335648148</v>
      </c>
      <c r="B8" s="20" t="s">
        <v>789</v>
      </c>
      <c r="C8" s="20" t="s">
        <v>215</v>
      </c>
    </row>
    <row r="9" spans="1:4">
      <c r="A9" s="505">
        <v>45040.393379629626</v>
      </c>
      <c r="B9" s="20" t="s">
        <v>790</v>
      </c>
      <c r="C9" s="20" t="s">
        <v>215</v>
      </c>
    </row>
    <row r="10" spans="1:4" ht="22.5">
      <c r="A10" s="505">
        <v>45040.393634259257</v>
      </c>
      <c r="B10" s="20" t="s">
        <v>791</v>
      </c>
      <c r="C10" s="20" t="s">
        <v>215</v>
      </c>
    </row>
    <row r="11" spans="1:4" ht="22.5">
      <c r="A11" s="505">
        <v>45040.393645833334</v>
      </c>
      <c r="B11" s="20" t="s">
        <v>792</v>
      </c>
      <c r="C11" s="20" t="s">
        <v>215</v>
      </c>
    </row>
    <row r="12" spans="1:4">
      <c r="A12" s="505">
        <v>45040.393645833334</v>
      </c>
      <c r="B12" s="20" t="s">
        <v>793</v>
      </c>
      <c r="C12" s="20" t="s">
        <v>215</v>
      </c>
    </row>
    <row r="13" spans="1:4" ht="22.5">
      <c r="A13" s="505">
        <v>45040.39366898148</v>
      </c>
      <c r="B13" s="20" t="s">
        <v>794</v>
      </c>
      <c r="C13" s="20" t="s">
        <v>215</v>
      </c>
    </row>
    <row r="14" spans="1:4" ht="22.5">
      <c r="A14" s="505">
        <v>45040.393703703703</v>
      </c>
      <c r="B14" s="20" t="s">
        <v>795</v>
      </c>
      <c r="C14" s="20" t="s">
        <v>215</v>
      </c>
    </row>
    <row r="15" spans="1:4">
      <c r="A15" s="505">
        <v>45040.393819444442</v>
      </c>
      <c r="B15" s="20" t="s">
        <v>785</v>
      </c>
      <c r="C15" s="20" t="s">
        <v>215</v>
      </c>
    </row>
    <row r="16" spans="1:4">
      <c r="A16" s="505">
        <v>45040.393842592595</v>
      </c>
      <c r="B16" s="20" t="s">
        <v>786</v>
      </c>
      <c r="C16" s="20" t="s">
        <v>215</v>
      </c>
    </row>
    <row r="17" spans="1:3">
      <c r="A17" s="505">
        <v>45040.393958333334</v>
      </c>
      <c r="B17" s="20" t="s">
        <v>785</v>
      </c>
      <c r="C17" s="20" t="s">
        <v>215</v>
      </c>
    </row>
    <row r="18" spans="1:3">
      <c r="A18" s="505">
        <v>45040.393969907411</v>
      </c>
      <c r="B18" s="20" t="s">
        <v>786</v>
      </c>
      <c r="C18" s="20" t="s">
        <v>215</v>
      </c>
    </row>
    <row r="19" spans="1:3">
      <c r="A19" s="505">
        <v>45040.395173611112</v>
      </c>
      <c r="B19" s="20" t="s">
        <v>785</v>
      </c>
      <c r="C19" s="20" t="s">
        <v>215</v>
      </c>
    </row>
    <row r="20" spans="1:3">
      <c r="A20" s="505">
        <v>45040.395185185182</v>
      </c>
      <c r="B20" s="20" t="s">
        <v>786</v>
      </c>
      <c r="C20" s="20" t="s">
        <v>215</v>
      </c>
    </row>
    <row r="21" spans="1:3">
      <c r="A21" s="505">
        <v>45049.357916666668</v>
      </c>
      <c r="B21" s="20" t="s">
        <v>785</v>
      </c>
      <c r="C21" s="20" t="s">
        <v>215</v>
      </c>
    </row>
    <row r="22" spans="1:3">
      <c r="A22" s="505">
        <v>45049.357951388891</v>
      </c>
      <c r="B22" s="20" t="s">
        <v>786</v>
      </c>
      <c r="C22" s="20" t="s">
        <v>215</v>
      </c>
    </row>
  </sheetData>
  <sheetProtection algorithmName="SHA-512" hashValue="RSQNiqaC6vkU74sUAnX0ypC5m0DWdlJOjgD4EnPjAkrs/0KoErqF9y2lbDwgGIWwe501rlah40E0RX3lB+nanQ==" saltValue="cogsITK1OUt7u6OQyrKxcw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21" hidden="1" customWidth="1"/>
    <col min="3" max="3" width="3.7109375" style="50" customWidth="1"/>
    <col min="4" max="16" width="9.140625" style="21"/>
    <col min="17" max="17" width="9.140625" style="182"/>
    <col min="18" max="16384" width="9.140625" style="21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81"/>
    </row>
    <row r="14" spans="3:5" ht="15" customHeight="1"/>
    <row r="15" spans="3:5" ht="11.25" customHeight="1"/>
    <row r="16" spans="3:5">
      <c r="D16" s="83"/>
      <c r="E16" s="8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23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23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23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23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9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34"/>
  </cols>
  <sheetData/>
  <pageMargins left="0.75" right="0.75" top="1" bottom="1" header="0.5" footer="0.5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43"/>
    <col min="2" max="2" width="65.28515625" style="43" customWidth="1"/>
    <col min="3" max="3" width="41" style="43" customWidth="1"/>
    <col min="4" max="16384" width="9.140625" style="43"/>
  </cols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43"/>
    <col min="2" max="2" width="65.28515625" style="43" customWidth="1"/>
    <col min="3" max="3" width="41" style="43" customWidth="1"/>
    <col min="4" max="16384" width="9.140625" style="43"/>
  </cols>
  <sheetData>
    <row r="1" spans="1:2">
      <c r="A1" s="43" t="s">
        <v>109</v>
      </c>
      <c r="B1" s="43" t="s">
        <v>110</v>
      </c>
    </row>
    <row r="2" spans="1:2">
      <c r="A2" s="43">
        <v>4190064</v>
      </c>
      <c r="B2" s="43" t="s">
        <v>767</v>
      </c>
    </row>
    <row r="3" spans="1:2">
      <c r="A3" s="43">
        <v>4190065</v>
      </c>
      <c r="B3" s="43" t="s">
        <v>768</v>
      </c>
    </row>
    <row r="4" spans="1:2">
      <c r="A4" s="43">
        <v>4190066</v>
      </c>
      <c r="B4" s="43" t="s">
        <v>769</v>
      </c>
    </row>
    <row r="5" spans="1:2">
      <c r="A5" s="43">
        <v>4190067</v>
      </c>
      <c r="B5" s="43" t="s">
        <v>770</v>
      </c>
    </row>
    <row r="6" spans="1:2">
      <c r="A6" s="43">
        <v>4190068</v>
      </c>
      <c r="B6" s="43" t="s">
        <v>771</v>
      </c>
    </row>
    <row r="7" spans="1:2">
      <c r="A7" s="43">
        <v>4190069</v>
      </c>
      <c r="B7" s="43" t="s">
        <v>772</v>
      </c>
    </row>
    <row r="8" spans="1:2">
      <c r="A8" s="43">
        <v>4190070</v>
      </c>
      <c r="B8" s="43" t="s">
        <v>773</v>
      </c>
    </row>
    <row r="9" spans="1:2">
      <c r="A9" s="43">
        <v>4190071</v>
      </c>
      <c r="B9" s="43" t="s">
        <v>774</v>
      </c>
    </row>
    <row r="10" spans="1:2">
      <c r="A10" s="43">
        <v>4190072</v>
      </c>
      <c r="B10" s="43" t="s">
        <v>775</v>
      </c>
    </row>
    <row r="11" spans="1:2">
      <c r="A11" s="43">
        <v>4190073</v>
      </c>
      <c r="B11" s="43" t="s">
        <v>776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42"/>
  </cols>
  <sheetData/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42"/>
  </cols>
  <sheetData>
    <row r="34" spans="6:6">
      <c r="F34" s="49"/>
    </row>
    <row r="35" spans="6:6">
      <c r="F35" s="49"/>
    </row>
    <row r="38" spans="6:6">
      <c r="F38" s="60"/>
    </row>
    <row r="39" spans="6:6">
      <c r="F39" s="60"/>
    </row>
    <row r="40" spans="6:6">
      <c r="F40" s="60"/>
    </row>
    <row r="41" spans="6:6">
      <c r="F41" s="60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B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22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0"/>
  <dimension ref="A1:Q60"/>
  <sheetViews>
    <sheetView showGridLines="0" tabSelected="1" topLeftCell="D4" zoomScaleNormal="100" workbookViewId="0"/>
  </sheetViews>
  <sheetFormatPr defaultRowHeight="15"/>
  <cols>
    <col min="1" max="1" width="10.7109375" style="23" hidden="1" customWidth="1"/>
    <col min="2" max="2" width="10.7109375" style="24" hidden="1" customWidth="1"/>
    <col min="3" max="3" width="3.7109375" style="86" hidden="1" customWidth="1"/>
    <col min="4" max="4" width="3.7109375" style="25" customWidth="1"/>
    <col min="5" max="5" width="60.7109375" style="25" customWidth="1"/>
    <col min="6" max="6" width="50.7109375" style="25" customWidth="1"/>
    <col min="7" max="7" width="3.7109375" style="93" customWidth="1"/>
    <col min="8" max="8" width="9.140625" style="25"/>
    <col min="9" max="9" width="9.140625" style="34" customWidth="1"/>
    <col min="10" max="10" width="9.140625" style="25"/>
    <col min="11" max="11" width="3.140625" style="25" customWidth="1"/>
    <col min="12" max="16" width="9.140625" style="25"/>
    <col min="17" max="17" width="9.140625" style="176"/>
    <col min="18" max="16384" width="9.140625" style="25"/>
  </cols>
  <sheetData>
    <row r="1" spans="1:17" s="23" customFormat="1" ht="13.5" hidden="1" customHeight="1">
      <c r="B1" s="24"/>
      <c r="F1" s="23">
        <v>31616395</v>
      </c>
      <c r="G1" s="89"/>
      <c r="I1" s="34"/>
      <c r="Q1" s="175"/>
    </row>
    <row r="2" spans="1:17" s="23" customFormat="1" ht="12" hidden="1" customHeight="1">
      <c r="B2" s="24"/>
      <c r="G2" s="89"/>
      <c r="I2" s="34"/>
      <c r="Q2" s="175"/>
    </row>
    <row r="3" spans="1:17" hidden="1"/>
    <row r="4" spans="1:17" ht="11.25" customHeight="1">
      <c r="F4" s="94" t="str">
        <f>version</f>
        <v>Версия 2.0.1</v>
      </c>
    </row>
    <row r="5" spans="1:17" ht="40.5" customHeight="1">
      <c r="E5" s="650" t="s">
        <v>780</v>
      </c>
      <c r="F5" s="650"/>
      <c r="G5" s="95"/>
    </row>
    <row r="6" spans="1:17" ht="11.25" customHeight="1">
      <c r="E6" s="87"/>
      <c r="F6" s="96"/>
      <c r="G6" s="95"/>
    </row>
    <row r="7" spans="1:17" ht="19.5" customHeight="1">
      <c r="E7" s="87" t="s">
        <v>3</v>
      </c>
      <c r="F7" s="53" t="s">
        <v>292</v>
      </c>
      <c r="G7" s="95"/>
    </row>
    <row r="8" spans="1:17" ht="9.9499999999999993" hidden="1" customHeight="1">
      <c r="A8" s="88"/>
      <c r="D8" s="89"/>
      <c r="E8" s="87"/>
      <c r="F8" s="93"/>
    </row>
    <row r="9" spans="1:17" ht="19.5" hidden="1" customHeight="1">
      <c r="E9" s="137" t="s">
        <v>136</v>
      </c>
      <c r="F9" s="138" t="s">
        <v>47</v>
      </c>
      <c r="G9" s="25"/>
    </row>
    <row r="10" spans="1:17" ht="9.9499999999999993" customHeight="1">
      <c r="A10" s="88"/>
      <c r="D10" s="89"/>
      <c r="E10" s="87"/>
      <c r="F10" s="93"/>
    </row>
    <row r="11" spans="1:17" ht="22.5">
      <c r="E11" s="87" t="s">
        <v>223</v>
      </c>
      <c r="F11" s="511" t="s">
        <v>19</v>
      </c>
      <c r="G11" s="25"/>
    </row>
    <row r="12" spans="1:17" ht="9.9499999999999993" customHeight="1">
      <c r="A12" s="88"/>
      <c r="D12" s="89"/>
      <c r="E12" s="87"/>
      <c r="F12" s="93"/>
    </row>
    <row r="13" spans="1:17" ht="19.5" customHeight="1">
      <c r="A13" s="88"/>
      <c r="D13" s="89"/>
      <c r="E13" s="90" t="s">
        <v>153</v>
      </c>
      <c r="F13" s="432" t="s">
        <v>221</v>
      </c>
    </row>
    <row r="14" spans="1:17" hidden="1">
      <c r="A14" s="88"/>
      <c r="D14" s="89"/>
      <c r="E14" s="90" t="s">
        <v>117</v>
      </c>
      <c r="F14" s="383" t="s">
        <v>796</v>
      </c>
    </row>
    <row r="15" spans="1:17" ht="9.9499999999999993" hidden="1" customHeight="1">
      <c r="A15" s="88"/>
      <c r="D15" s="89"/>
      <c r="E15" s="87"/>
      <c r="F15" s="93"/>
    </row>
    <row r="16" spans="1:17" ht="33.75" hidden="1" customHeight="1">
      <c r="A16" s="88"/>
      <c r="D16" s="89"/>
      <c r="E16" s="137" t="s">
        <v>766</v>
      </c>
      <c r="F16" s="158"/>
    </row>
    <row r="17" spans="1:9" ht="33.75" hidden="1" customHeight="1">
      <c r="A17" s="88"/>
      <c r="D17" s="89"/>
      <c r="E17" s="137"/>
      <c r="F17" s="159"/>
    </row>
    <row r="18" spans="1:9" ht="3" customHeight="1">
      <c r="A18" s="88"/>
      <c r="D18" s="89"/>
      <c r="E18" s="87"/>
      <c r="F18" s="93"/>
    </row>
    <row r="19" spans="1:9" s="263" customFormat="1" ht="5.25" hidden="1">
      <c r="A19" s="256"/>
      <c r="B19" s="257"/>
      <c r="C19" s="265"/>
      <c r="D19" s="259"/>
      <c r="E19" s="260"/>
      <c r="F19" s="262"/>
      <c r="G19" s="262"/>
      <c r="I19" s="264"/>
    </row>
    <row r="20" spans="1:9" ht="19.5" customHeight="1">
      <c r="A20" s="88"/>
      <c r="C20" s="186">
        <v>2022</v>
      </c>
      <c r="D20" s="89"/>
      <c r="E20" s="87" t="s">
        <v>325</v>
      </c>
      <c r="F20" s="165">
        <v>2022</v>
      </c>
    </row>
    <row r="21" spans="1:9" s="263" customFormat="1" ht="5.25" hidden="1">
      <c r="A21" s="256"/>
      <c r="B21" s="257"/>
      <c r="C21" s="258"/>
      <c r="D21" s="259"/>
      <c r="E21" s="260"/>
      <c r="F21" s="261"/>
      <c r="G21" s="262"/>
      <c r="I21" s="264"/>
    </row>
    <row r="22" spans="1:9" ht="9.9499999999999993" customHeight="1">
      <c r="A22" s="88"/>
      <c r="D22" s="89"/>
      <c r="E22" s="87"/>
      <c r="F22" s="93"/>
    </row>
    <row r="23" spans="1:9" ht="33.75" customHeight="1">
      <c r="E23" s="90" t="s">
        <v>27</v>
      </c>
      <c r="F23" s="511" t="s">
        <v>19</v>
      </c>
      <c r="G23" s="25"/>
    </row>
    <row r="24" spans="1:9" ht="3.6" customHeight="1">
      <c r="E24" s="87"/>
      <c r="F24" s="87"/>
      <c r="G24" s="87"/>
      <c r="H24" s="87"/>
    </row>
    <row r="25" spans="1:9" ht="30" customHeight="1">
      <c r="C25" s="91"/>
      <c r="D25" s="89"/>
      <c r="E25" s="87"/>
      <c r="F25" s="93"/>
      <c r="G25" s="97"/>
    </row>
    <row r="26" spans="1:9">
      <c r="C26" s="91"/>
      <c r="D26" s="89"/>
      <c r="E26" s="90" t="s">
        <v>321</v>
      </c>
      <c r="F26" s="54" t="s">
        <v>834</v>
      </c>
      <c r="G26" s="97"/>
    </row>
    <row r="27" spans="1:9" ht="19.5" hidden="1" customHeight="1">
      <c r="C27" s="91"/>
      <c r="D27" s="89"/>
      <c r="E27" s="90" t="s">
        <v>322</v>
      </c>
      <c r="F27" s="55"/>
      <c r="G27" s="97"/>
    </row>
    <row r="28" spans="1:9">
      <c r="C28" s="91"/>
      <c r="D28" s="89"/>
      <c r="E28" s="87" t="s">
        <v>4</v>
      </c>
      <c r="F28" s="54" t="s">
        <v>835</v>
      </c>
      <c r="G28" s="97"/>
    </row>
    <row r="29" spans="1:9">
      <c r="C29" s="91"/>
      <c r="D29" s="89"/>
      <c r="E29" s="87" t="s">
        <v>5</v>
      </c>
      <c r="F29" s="54" t="s">
        <v>836</v>
      </c>
      <c r="G29" s="97"/>
      <c r="H29" s="26"/>
    </row>
    <row r="30" spans="1:9" ht="19.5" hidden="1" customHeight="1">
      <c r="C30" s="91"/>
      <c r="D30" s="89"/>
      <c r="E30" s="87" t="s">
        <v>113</v>
      </c>
      <c r="F30" s="55"/>
      <c r="G30" s="97"/>
      <c r="H30" s="26"/>
    </row>
    <row r="31" spans="1:9" s="263" customFormat="1" ht="5.25">
      <c r="A31" s="401"/>
      <c r="B31" s="257"/>
      <c r="C31" s="402"/>
      <c r="D31" s="259"/>
      <c r="E31" s="260"/>
      <c r="F31" s="403"/>
      <c r="G31" s="404"/>
      <c r="H31" s="405"/>
      <c r="I31" s="264"/>
    </row>
    <row r="32" spans="1:9" ht="22.5">
      <c r="C32" s="91"/>
      <c r="D32" s="89"/>
      <c r="E32" s="92" t="s">
        <v>540</v>
      </c>
      <c r="F32" s="512" t="s">
        <v>543</v>
      </c>
      <c r="G32" s="97"/>
      <c r="H32" s="26"/>
    </row>
    <row r="33" spans="1:6" ht="3" customHeight="1">
      <c r="A33" s="88"/>
      <c r="D33" s="89"/>
      <c r="E33" s="87"/>
      <c r="F33" s="93"/>
    </row>
    <row r="34" spans="1:6" ht="22.5" hidden="1">
      <c r="A34" s="88"/>
      <c r="D34" s="89"/>
      <c r="E34" s="87" t="s">
        <v>749</v>
      </c>
      <c r="F34" s="508" t="s">
        <v>19</v>
      </c>
    </row>
    <row r="35" spans="1:6" ht="3" customHeight="1">
      <c r="A35" s="88"/>
      <c r="D35" s="89"/>
      <c r="E35" s="87"/>
      <c r="F35" s="93"/>
    </row>
    <row r="36" spans="1:6" ht="22.5">
      <c r="A36" s="88"/>
      <c r="D36" s="89"/>
      <c r="E36" s="87" t="s">
        <v>326</v>
      </c>
      <c r="F36" s="513" t="s">
        <v>18</v>
      </c>
    </row>
    <row r="37" spans="1:6" ht="22.5">
      <c r="A37" s="88"/>
      <c r="D37" s="89"/>
      <c r="E37" s="87" t="s">
        <v>327</v>
      </c>
      <c r="F37" s="514" t="s">
        <v>1107</v>
      </c>
    </row>
    <row r="38" spans="1:6" ht="3" customHeight="1">
      <c r="A38" s="88"/>
      <c r="D38" s="89"/>
      <c r="E38" s="87"/>
      <c r="F38" s="93"/>
    </row>
    <row r="39" spans="1:6" ht="22.5" hidden="1">
      <c r="A39" s="88"/>
      <c r="D39" s="89"/>
      <c r="E39" s="87" t="s">
        <v>328</v>
      </c>
      <c r="F39" s="509" t="s">
        <v>18</v>
      </c>
    </row>
    <row r="40" spans="1:6" ht="3" customHeight="1">
      <c r="A40" s="88"/>
      <c r="D40" s="89"/>
      <c r="E40" s="87"/>
      <c r="F40" s="93"/>
    </row>
    <row r="41" spans="1:6">
      <c r="A41" s="88"/>
      <c r="D41" s="89"/>
      <c r="E41" s="87" t="s">
        <v>329</v>
      </c>
      <c r="F41" s="513" t="s">
        <v>19</v>
      </c>
    </row>
    <row r="42" spans="1:6" ht="60" hidden="1" customHeight="1">
      <c r="A42" s="88"/>
      <c r="D42" s="89"/>
      <c r="E42" s="87" t="s">
        <v>765</v>
      </c>
      <c r="F42" s="510" t="str">
        <f>F41</f>
        <v>нет</v>
      </c>
    </row>
    <row r="43" spans="1:6" ht="22.5" hidden="1">
      <c r="A43" s="88"/>
      <c r="D43" s="89"/>
      <c r="E43" s="87" t="s">
        <v>539</v>
      </c>
      <c r="F43" s="510" t="s">
        <v>19</v>
      </c>
    </row>
    <row r="44" spans="1:6" ht="9.75" customHeight="1">
      <c r="A44" s="88"/>
      <c r="D44" s="89"/>
      <c r="E44" s="87"/>
      <c r="F44" s="93"/>
    </row>
    <row r="45" spans="1:6" ht="19.5" customHeight="1">
      <c r="B45" s="27"/>
      <c r="D45" s="49"/>
      <c r="E45" s="92" t="s">
        <v>101</v>
      </c>
      <c r="F45" s="60" t="s">
        <v>1108</v>
      </c>
    </row>
    <row r="46" spans="1:6" ht="19.5" customHeight="1">
      <c r="B46" s="27"/>
      <c r="D46" s="49"/>
      <c r="E46" s="92" t="s">
        <v>108</v>
      </c>
      <c r="F46" s="60" t="s">
        <v>1109</v>
      </c>
    </row>
    <row r="47" spans="1:6" ht="3" customHeight="1">
      <c r="B47" s="27"/>
      <c r="D47" s="49"/>
      <c r="E47" s="92"/>
      <c r="F47" s="92"/>
    </row>
    <row r="48" spans="1:6" ht="19.5" customHeight="1">
      <c r="E48" s="62"/>
      <c r="F48" s="93" t="s">
        <v>197</v>
      </c>
    </row>
    <row r="49" spans="5:6" ht="19.5" customHeight="1">
      <c r="E49" s="92" t="s">
        <v>21</v>
      </c>
      <c r="F49" s="60" t="s">
        <v>1110</v>
      </c>
    </row>
    <row r="50" spans="5:6" ht="19.5" customHeight="1">
      <c r="E50" s="92" t="s">
        <v>22</v>
      </c>
      <c r="F50" s="60" t="s">
        <v>1111</v>
      </c>
    </row>
    <row r="51" spans="5:6" ht="19.5" customHeight="1">
      <c r="E51" s="92" t="s">
        <v>28</v>
      </c>
      <c r="F51" s="60" t="s">
        <v>1112</v>
      </c>
    </row>
    <row r="52" spans="5:6" ht="19.5" customHeight="1">
      <c r="E52" s="92" t="s">
        <v>23</v>
      </c>
      <c r="F52" s="60" t="s">
        <v>1113</v>
      </c>
    </row>
    <row r="53" spans="5:6" ht="3" customHeight="1">
      <c r="E53" s="92"/>
      <c r="F53" s="49"/>
    </row>
    <row r="54" spans="5:6" ht="30" customHeight="1">
      <c r="E54" s="92"/>
      <c r="F54" s="49"/>
    </row>
    <row r="55" spans="5:6" ht="9.9499999999999993" customHeight="1"/>
    <row r="56" spans="5:6" ht="60.75" customHeight="1">
      <c r="E56" s="651" t="s">
        <v>781</v>
      </c>
      <c r="F56" s="651"/>
    </row>
    <row r="60" spans="5:6">
      <c r="E60" s="501"/>
    </row>
  </sheetData>
  <sheetProtection algorithmName="SHA-512" hashValue="3qq5zx3/d0Iau2Qex2uswAo2bEGPbT0cdH91NNP7U7pCFDIzrxxVscSbhCmrV4TIhbWwSkddPOZANQWxRdaXvw==" saltValue="q1V3BW6t00jw5pZI0sn+/A==" spinCount="100000" sheet="1" objects="1" scenarios="1" formatColumns="0" formatRows="0"/>
  <dataConsolidate link="1"/>
  <mergeCells count="2">
    <mergeCell ref="E5:F5"/>
    <mergeCell ref="E56:F56"/>
  </mergeCells>
  <phoneticPr fontId="1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9:F52 F45:F46" xr:uid="{00000000-0002-0000-04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4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4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4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400-000004000000}"/>
    <dataValidation type="list" allowBlank="1" showInputMessage="1" showErrorMessage="1" sqref="F20" xr:uid="{00000000-0002-0000-0400-000005000000}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43 F39 F34" xr:uid="{00000000-0002-0000-0400-000006000000}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16"/>
    <col min="27" max="36" width="9.140625" style="17"/>
    <col min="37" max="16384" width="9.140625" style="16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TSH_REESTR_ORG">
    <tabColor indexed="47"/>
  </sheetPr>
  <dimension ref="A1:J80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s="507" t="s">
        <v>1105</v>
      </c>
      <c r="B1" s="507" t="s">
        <v>812</v>
      </c>
      <c r="C1" s="507" t="s">
        <v>813</v>
      </c>
      <c r="D1" s="507" t="s">
        <v>814</v>
      </c>
      <c r="E1" s="507" t="s">
        <v>815</v>
      </c>
      <c r="F1" s="507" t="s">
        <v>816</v>
      </c>
      <c r="G1" s="507" t="s">
        <v>817</v>
      </c>
      <c r="H1" s="507" t="s">
        <v>818</v>
      </c>
      <c r="I1" s="507" t="s">
        <v>819</v>
      </c>
    </row>
    <row r="2" spans="1:10">
      <c r="A2" s="507">
        <v>1</v>
      </c>
      <c r="B2" s="507" t="s">
        <v>820</v>
      </c>
      <c r="C2" s="507" t="s">
        <v>292</v>
      </c>
      <c r="D2" s="507" t="s">
        <v>821</v>
      </c>
      <c r="E2" s="507" t="s">
        <v>822</v>
      </c>
      <c r="F2" s="507" t="s">
        <v>823</v>
      </c>
      <c r="G2" s="507" t="s">
        <v>824</v>
      </c>
      <c r="H2" s="507"/>
      <c r="I2" s="507"/>
      <c r="J2" t="s">
        <v>1106</v>
      </c>
    </row>
    <row r="3" spans="1:10">
      <c r="A3" s="507">
        <v>2</v>
      </c>
      <c r="B3" s="507" t="s">
        <v>820</v>
      </c>
      <c r="C3" s="507" t="s">
        <v>292</v>
      </c>
      <c r="D3" s="507" t="s">
        <v>825</v>
      </c>
      <c r="E3" s="507" t="s">
        <v>826</v>
      </c>
      <c r="F3" s="507" t="s">
        <v>827</v>
      </c>
      <c r="G3" s="507" t="s">
        <v>828</v>
      </c>
      <c r="H3" s="507"/>
      <c r="I3" s="507"/>
      <c r="J3" t="s">
        <v>1106</v>
      </c>
    </row>
    <row r="4" spans="1:10">
      <c r="A4" s="507">
        <v>3</v>
      </c>
      <c r="B4" s="507" t="s">
        <v>820</v>
      </c>
      <c r="C4" s="507" t="s">
        <v>292</v>
      </c>
      <c r="D4" s="507" t="s">
        <v>829</v>
      </c>
      <c r="E4" s="507" t="s">
        <v>830</v>
      </c>
      <c r="F4" s="507" t="s">
        <v>831</v>
      </c>
      <c r="G4" s="507" t="s">
        <v>832</v>
      </c>
      <c r="H4" s="507"/>
      <c r="I4" s="507"/>
      <c r="J4" t="s">
        <v>1106</v>
      </c>
    </row>
    <row r="5" spans="1:10">
      <c r="A5" s="507">
        <v>4</v>
      </c>
      <c r="B5" s="507" t="s">
        <v>820</v>
      </c>
      <c r="C5" s="507" t="s">
        <v>292</v>
      </c>
      <c r="D5" s="507" t="s">
        <v>833</v>
      </c>
      <c r="E5" s="507" t="s">
        <v>834</v>
      </c>
      <c r="F5" s="507" t="s">
        <v>835</v>
      </c>
      <c r="G5" s="507" t="s">
        <v>836</v>
      </c>
      <c r="H5" s="507"/>
      <c r="I5" s="507"/>
      <c r="J5" t="s">
        <v>1106</v>
      </c>
    </row>
    <row r="6" spans="1:10">
      <c r="A6" s="507">
        <v>5</v>
      </c>
      <c r="B6" s="507" t="s">
        <v>820</v>
      </c>
      <c r="C6" s="507" t="s">
        <v>292</v>
      </c>
      <c r="D6" s="507" t="s">
        <v>837</v>
      </c>
      <c r="E6" s="507" t="s">
        <v>838</v>
      </c>
      <c r="F6" s="507" t="s">
        <v>839</v>
      </c>
      <c r="G6" s="507" t="s">
        <v>840</v>
      </c>
      <c r="H6" s="507"/>
      <c r="I6" s="507"/>
      <c r="J6" t="s">
        <v>1106</v>
      </c>
    </row>
    <row r="7" spans="1:10">
      <c r="A7" s="507">
        <v>6</v>
      </c>
      <c r="B7" s="507" t="s">
        <v>820</v>
      </c>
      <c r="C7" s="507" t="s">
        <v>292</v>
      </c>
      <c r="D7" s="507" t="s">
        <v>841</v>
      </c>
      <c r="E7" s="507" t="s">
        <v>842</v>
      </c>
      <c r="F7" s="507" t="s">
        <v>843</v>
      </c>
      <c r="G7" s="507" t="s">
        <v>844</v>
      </c>
      <c r="H7" s="507"/>
      <c r="I7" s="507"/>
      <c r="J7" t="s">
        <v>1106</v>
      </c>
    </row>
    <row r="8" spans="1:10">
      <c r="A8" s="507">
        <v>7</v>
      </c>
      <c r="B8" s="507" t="s">
        <v>820</v>
      </c>
      <c r="C8" s="507" t="s">
        <v>292</v>
      </c>
      <c r="D8" s="507" t="s">
        <v>845</v>
      </c>
      <c r="E8" s="507" t="s">
        <v>846</v>
      </c>
      <c r="F8" s="507" t="s">
        <v>847</v>
      </c>
      <c r="G8" s="507" t="s">
        <v>848</v>
      </c>
      <c r="H8" s="507"/>
      <c r="I8" s="507"/>
      <c r="J8" t="s">
        <v>1106</v>
      </c>
    </row>
    <row r="9" spans="1:10">
      <c r="A9" s="507">
        <v>8</v>
      </c>
      <c r="B9" s="507" t="s">
        <v>820</v>
      </c>
      <c r="C9" s="507" t="s">
        <v>292</v>
      </c>
      <c r="D9" s="507" t="s">
        <v>849</v>
      </c>
      <c r="E9" s="507" t="s">
        <v>850</v>
      </c>
      <c r="F9" s="507" t="s">
        <v>851</v>
      </c>
      <c r="G9" s="507" t="s">
        <v>852</v>
      </c>
      <c r="H9" s="507"/>
      <c r="I9" s="507"/>
      <c r="J9" t="s">
        <v>1106</v>
      </c>
    </row>
    <row r="10" spans="1:10">
      <c r="A10" s="507">
        <v>9</v>
      </c>
      <c r="B10" s="507" t="s">
        <v>820</v>
      </c>
      <c r="C10" s="507" t="s">
        <v>292</v>
      </c>
      <c r="D10" s="507" t="s">
        <v>853</v>
      </c>
      <c r="E10" s="507" t="s">
        <v>854</v>
      </c>
      <c r="F10" s="507" t="s">
        <v>855</v>
      </c>
      <c r="G10" s="507" t="s">
        <v>856</v>
      </c>
      <c r="H10" s="507"/>
      <c r="I10" s="507"/>
      <c r="J10" t="s">
        <v>1106</v>
      </c>
    </row>
    <row r="11" spans="1:10">
      <c r="A11" s="507">
        <v>10</v>
      </c>
      <c r="B11" s="507" t="s">
        <v>820</v>
      </c>
      <c r="C11" s="507" t="s">
        <v>292</v>
      </c>
      <c r="D11" s="507" t="s">
        <v>857</v>
      </c>
      <c r="E11" s="507" t="s">
        <v>858</v>
      </c>
      <c r="F11" s="507" t="s">
        <v>859</v>
      </c>
      <c r="G11" s="507" t="s">
        <v>860</v>
      </c>
      <c r="H11" s="507"/>
      <c r="I11" s="507"/>
      <c r="J11" t="s">
        <v>1106</v>
      </c>
    </row>
    <row r="12" spans="1:10">
      <c r="A12" s="507">
        <v>11</v>
      </c>
      <c r="B12" s="507" t="s">
        <v>820</v>
      </c>
      <c r="C12" s="507" t="s">
        <v>292</v>
      </c>
      <c r="D12" s="507" t="s">
        <v>861</v>
      </c>
      <c r="E12" s="507" t="s">
        <v>862</v>
      </c>
      <c r="F12" s="507" t="s">
        <v>863</v>
      </c>
      <c r="G12" s="507" t="s">
        <v>864</v>
      </c>
      <c r="H12" s="507"/>
      <c r="I12" s="507"/>
      <c r="J12" t="s">
        <v>1106</v>
      </c>
    </row>
    <row r="13" spans="1:10">
      <c r="A13" s="507">
        <v>12</v>
      </c>
      <c r="B13" s="507" t="s">
        <v>820</v>
      </c>
      <c r="C13" s="507" t="s">
        <v>292</v>
      </c>
      <c r="D13" s="507" t="s">
        <v>865</v>
      </c>
      <c r="E13" s="507" t="s">
        <v>866</v>
      </c>
      <c r="F13" s="507" t="s">
        <v>867</v>
      </c>
      <c r="G13" s="507" t="s">
        <v>868</v>
      </c>
      <c r="H13" s="507"/>
      <c r="I13" s="507"/>
      <c r="J13" t="s">
        <v>1106</v>
      </c>
    </row>
    <row r="14" spans="1:10">
      <c r="A14" s="507">
        <v>13</v>
      </c>
      <c r="B14" s="507" t="s">
        <v>820</v>
      </c>
      <c r="C14" s="507" t="s">
        <v>292</v>
      </c>
      <c r="D14" s="507" t="s">
        <v>869</v>
      </c>
      <c r="E14" s="507" t="s">
        <v>870</v>
      </c>
      <c r="F14" s="507" t="s">
        <v>871</v>
      </c>
      <c r="G14" s="507" t="s">
        <v>872</v>
      </c>
      <c r="H14" s="507"/>
      <c r="I14" s="507"/>
      <c r="J14" t="s">
        <v>1106</v>
      </c>
    </row>
    <row r="15" spans="1:10">
      <c r="A15" s="507">
        <v>14</v>
      </c>
      <c r="B15" s="507" t="s">
        <v>820</v>
      </c>
      <c r="C15" s="507" t="s">
        <v>292</v>
      </c>
      <c r="D15" s="507" t="s">
        <v>873</v>
      </c>
      <c r="E15" s="507" t="s">
        <v>874</v>
      </c>
      <c r="F15" s="507" t="s">
        <v>875</v>
      </c>
      <c r="G15" s="507" t="s">
        <v>876</v>
      </c>
      <c r="H15" s="507"/>
      <c r="I15" s="507"/>
      <c r="J15" t="s">
        <v>1106</v>
      </c>
    </row>
    <row r="16" spans="1:10">
      <c r="A16" s="507">
        <v>15</v>
      </c>
      <c r="B16" s="507" t="s">
        <v>820</v>
      </c>
      <c r="C16" s="507" t="s">
        <v>292</v>
      </c>
      <c r="D16" s="507" t="s">
        <v>877</v>
      </c>
      <c r="E16" s="507" t="s">
        <v>878</v>
      </c>
      <c r="F16" s="507" t="s">
        <v>879</v>
      </c>
      <c r="G16" s="507" t="s">
        <v>836</v>
      </c>
      <c r="H16" s="507"/>
      <c r="I16" s="507"/>
      <c r="J16" t="s">
        <v>1106</v>
      </c>
    </row>
    <row r="17" spans="1:10">
      <c r="A17" s="507">
        <v>16</v>
      </c>
      <c r="B17" s="507" t="s">
        <v>820</v>
      </c>
      <c r="C17" s="507" t="s">
        <v>292</v>
      </c>
      <c r="D17" s="507" t="s">
        <v>880</v>
      </c>
      <c r="E17" s="507" t="s">
        <v>881</v>
      </c>
      <c r="F17" s="507" t="s">
        <v>882</v>
      </c>
      <c r="G17" s="507" t="s">
        <v>883</v>
      </c>
      <c r="H17" s="507"/>
      <c r="I17" s="507"/>
      <c r="J17" t="s">
        <v>1106</v>
      </c>
    </row>
    <row r="18" spans="1:10">
      <c r="A18" s="507">
        <v>17</v>
      </c>
      <c r="B18" s="507" t="s">
        <v>820</v>
      </c>
      <c r="C18" s="507" t="s">
        <v>292</v>
      </c>
      <c r="D18" s="507" t="s">
        <v>884</v>
      </c>
      <c r="E18" s="507" t="s">
        <v>885</v>
      </c>
      <c r="F18" s="507" t="s">
        <v>886</v>
      </c>
      <c r="G18" s="507" t="s">
        <v>887</v>
      </c>
      <c r="H18" s="507" t="s">
        <v>888</v>
      </c>
      <c r="I18" s="507"/>
      <c r="J18" t="s">
        <v>1106</v>
      </c>
    </row>
    <row r="19" spans="1:10">
      <c r="A19" s="507">
        <v>18</v>
      </c>
      <c r="B19" s="507" t="s">
        <v>820</v>
      </c>
      <c r="C19" s="507" t="s">
        <v>292</v>
      </c>
      <c r="D19" s="507" t="s">
        <v>889</v>
      </c>
      <c r="E19" s="507" t="s">
        <v>890</v>
      </c>
      <c r="F19" s="507" t="s">
        <v>891</v>
      </c>
      <c r="G19" s="507" t="s">
        <v>892</v>
      </c>
      <c r="H19" s="507"/>
      <c r="I19" s="507"/>
      <c r="J19" t="s">
        <v>1106</v>
      </c>
    </row>
    <row r="20" spans="1:10">
      <c r="A20" s="507">
        <v>19</v>
      </c>
      <c r="B20" s="507" t="s">
        <v>820</v>
      </c>
      <c r="C20" s="507" t="s">
        <v>292</v>
      </c>
      <c r="D20" s="507" t="s">
        <v>893</v>
      </c>
      <c r="E20" s="507" t="s">
        <v>894</v>
      </c>
      <c r="F20" s="507" t="s">
        <v>895</v>
      </c>
      <c r="G20" s="507" t="s">
        <v>896</v>
      </c>
      <c r="H20" s="507"/>
      <c r="I20" s="507"/>
      <c r="J20" t="s">
        <v>1106</v>
      </c>
    </row>
    <row r="21" spans="1:10">
      <c r="A21" s="507">
        <v>20</v>
      </c>
      <c r="B21" s="507" t="s">
        <v>820</v>
      </c>
      <c r="C21" s="507" t="s">
        <v>292</v>
      </c>
      <c r="D21" s="507" t="s">
        <v>897</v>
      </c>
      <c r="E21" s="507" t="s">
        <v>898</v>
      </c>
      <c r="F21" s="507" t="s">
        <v>899</v>
      </c>
      <c r="G21" s="507" t="s">
        <v>900</v>
      </c>
      <c r="H21" s="507"/>
      <c r="I21" s="507"/>
      <c r="J21" t="s">
        <v>1106</v>
      </c>
    </row>
    <row r="22" spans="1:10">
      <c r="A22" s="507">
        <v>21</v>
      </c>
      <c r="B22" s="507" t="s">
        <v>820</v>
      </c>
      <c r="C22" s="507" t="s">
        <v>292</v>
      </c>
      <c r="D22" s="507" t="s">
        <v>901</v>
      </c>
      <c r="E22" s="507" t="s">
        <v>902</v>
      </c>
      <c r="F22" s="507" t="s">
        <v>903</v>
      </c>
      <c r="G22" s="507" t="s">
        <v>887</v>
      </c>
      <c r="H22" s="507"/>
      <c r="I22" s="507"/>
      <c r="J22" t="s">
        <v>1106</v>
      </c>
    </row>
    <row r="23" spans="1:10">
      <c r="A23" s="507">
        <v>22</v>
      </c>
      <c r="B23" s="507" t="s">
        <v>820</v>
      </c>
      <c r="C23" s="507" t="s">
        <v>292</v>
      </c>
      <c r="D23" s="507" t="s">
        <v>904</v>
      </c>
      <c r="E23" s="507" t="s">
        <v>905</v>
      </c>
      <c r="F23" s="507" t="s">
        <v>906</v>
      </c>
      <c r="G23" s="507" t="s">
        <v>887</v>
      </c>
      <c r="H23" s="507"/>
      <c r="I23" s="507"/>
      <c r="J23" t="s">
        <v>1106</v>
      </c>
    </row>
    <row r="24" spans="1:10">
      <c r="A24" s="507">
        <v>23</v>
      </c>
      <c r="B24" s="507" t="s">
        <v>820</v>
      </c>
      <c r="C24" s="507" t="s">
        <v>292</v>
      </c>
      <c r="D24" s="507" t="s">
        <v>907</v>
      </c>
      <c r="E24" s="507" t="s">
        <v>908</v>
      </c>
      <c r="F24" s="507" t="s">
        <v>909</v>
      </c>
      <c r="G24" s="507" t="s">
        <v>910</v>
      </c>
      <c r="H24" s="507"/>
      <c r="I24" s="507"/>
      <c r="J24" t="s">
        <v>1106</v>
      </c>
    </row>
    <row r="25" spans="1:10">
      <c r="A25" s="507">
        <v>24</v>
      </c>
      <c r="B25" s="507" t="s">
        <v>820</v>
      </c>
      <c r="C25" s="507" t="s">
        <v>292</v>
      </c>
      <c r="D25" s="507" t="s">
        <v>911</v>
      </c>
      <c r="E25" s="507" t="s">
        <v>912</v>
      </c>
      <c r="F25" s="507" t="s">
        <v>913</v>
      </c>
      <c r="G25" s="507" t="s">
        <v>914</v>
      </c>
      <c r="H25" s="507"/>
      <c r="I25" s="507"/>
      <c r="J25" t="s">
        <v>1106</v>
      </c>
    </row>
    <row r="26" spans="1:10">
      <c r="A26" s="507">
        <v>25</v>
      </c>
      <c r="B26" s="507" t="s">
        <v>820</v>
      </c>
      <c r="C26" s="507" t="s">
        <v>292</v>
      </c>
      <c r="D26" s="507" t="s">
        <v>915</v>
      </c>
      <c r="E26" s="507" t="s">
        <v>916</v>
      </c>
      <c r="F26" s="507" t="s">
        <v>917</v>
      </c>
      <c r="G26" s="507" t="s">
        <v>918</v>
      </c>
      <c r="H26" s="507"/>
      <c r="I26" s="507"/>
      <c r="J26" t="s">
        <v>1106</v>
      </c>
    </row>
    <row r="27" spans="1:10">
      <c r="A27" s="507">
        <v>26</v>
      </c>
      <c r="B27" s="507" t="s">
        <v>820</v>
      </c>
      <c r="C27" s="507" t="s">
        <v>292</v>
      </c>
      <c r="D27" s="507" t="s">
        <v>919</v>
      </c>
      <c r="E27" s="507" t="s">
        <v>920</v>
      </c>
      <c r="F27" s="507" t="s">
        <v>921</v>
      </c>
      <c r="G27" s="507" t="s">
        <v>922</v>
      </c>
      <c r="H27" s="507"/>
      <c r="I27" s="507"/>
      <c r="J27" t="s">
        <v>1106</v>
      </c>
    </row>
    <row r="28" spans="1:10">
      <c r="A28" s="507">
        <v>27</v>
      </c>
      <c r="B28" s="507" t="s">
        <v>820</v>
      </c>
      <c r="C28" s="507" t="s">
        <v>292</v>
      </c>
      <c r="D28" s="507" t="s">
        <v>923</v>
      </c>
      <c r="E28" s="507" t="s">
        <v>924</v>
      </c>
      <c r="F28" s="507" t="s">
        <v>925</v>
      </c>
      <c r="G28" s="507" t="s">
        <v>896</v>
      </c>
      <c r="H28" s="507"/>
      <c r="I28" s="507"/>
      <c r="J28" t="s">
        <v>1106</v>
      </c>
    </row>
    <row r="29" spans="1:10">
      <c r="A29" s="507">
        <v>28</v>
      </c>
      <c r="B29" s="507" t="s">
        <v>820</v>
      </c>
      <c r="C29" s="507" t="s">
        <v>292</v>
      </c>
      <c r="D29" s="507" t="s">
        <v>926</v>
      </c>
      <c r="E29" s="507" t="s">
        <v>927</v>
      </c>
      <c r="F29" s="507" t="s">
        <v>928</v>
      </c>
      <c r="G29" s="507" t="s">
        <v>929</v>
      </c>
      <c r="H29" s="507"/>
      <c r="I29" s="507"/>
      <c r="J29" t="s">
        <v>1106</v>
      </c>
    </row>
    <row r="30" spans="1:10">
      <c r="A30" s="507">
        <v>29</v>
      </c>
      <c r="B30" s="507" t="s">
        <v>820</v>
      </c>
      <c r="C30" s="507" t="s">
        <v>292</v>
      </c>
      <c r="D30" s="507" t="s">
        <v>930</v>
      </c>
      <c r="E30" s="507" t="s">
        <v>931</v>
      </c>
      <c r="F30" s="507" t="s">
        <v>932</v>
      </c>
      <c r="G30" s="507" t="s">
        <v>933</v>
      </c>
      <c r="H30" s="507"/>
      <c r="I30" s="507"/>
      <c r="J30" t="s">
        <v>1106</v>
      </c>
    </row>
    <row r="31" spans="1:10">
      <c r="A31" s="507">
        <v>30</v>
      </c>
      <c r="B31" s="507" t="s">
        <v>820</v>
      </c>
      <c r="C31" s="507" t="s">
        <v>292</v>
      </c>
      <c r="D31" s="507" t="s">
        <v>934</v>
      </c>
      <c r="E31" s="507" t="s">
        <v>935</v>
      </c>
      <c r="F31" s="507" t="s">
        <v>936</v>
      </c>
      <c r="G31" s="507" t="s">
        <v>896</v>
      </c>
      <c r="H31" s="507"/>
      <c r="I31" s="507"/>
      <c r="J31" t="s">
        <v>1106</v>
      </c>
    </row>
    <row r="32" spans="1:10">
      <c r="A32" s="507">
        <v>31</v>
      </c>
      <c r="B32" s="507" t="s">
        <v>820</v>
      </c>
      <c r="C32" s="507" t="s">
        <v>292</v>
      </c>
      <c r="D32" s="507" t="s">
        <v>937</v>
      </c>
      <c r="E32" s="507" t="s">
        <v>938</v>
      </c>
      <c r="F32" s="507" t="s">
        <v>939</v>
      </c>
      <c r="G32" s="507" t="s">
        <v>922</v>
      </c>
      <c r="H32" s="507"/>
      <c r="I32" s="507"/>
      <c r="J32" t="s">
        <v>1106</v>
      </c>
    </row>
    <row r="33" spans="1:10">
      <c r="A33" s="507">
        <v>32</v>
      </c>
      <c r="B33" s="507" t="s">
        <v>820</v>
      </c>
      <c r="C33" s="507" t="s">
        <v>292</v>
      </c>
      <c r="D33" s="507" t="s">
        <v>940</v>
      </c>
      <c r="E33" s="507" t="s">
        <v>941</v>
      </c>
      <c r="F33" s="507" t="s">
        <v>942</v>
      </c>
      <c r="G33" s="507" t="s">
        <v>868</v>
      </c>
      <c r="H33" s="507"/>
      <c r="I33" s="507"/>
      <c r="J33" t="s">
        <v>1106</v>
      </c>
    </row>
    <row r="34" spans="1:10">
      <c r="A34" s="507">
        <v>33</v>
      </c>
      <c r="B34" s="507" t="s">
        <v>820</v>
      </c>
      <c r="C34" s="507" t="s">
        <v>292</v>
      </c>
      <c r="D34" s="507" t="s">
        <v>943</v>
      </c>
      <c r="E34" s="507" t="s">
        <v>944</v>
      </c>
      <c r="F34" s="507" t="s">
        <v>945</v>
      </c>
      <c r="G34" s="507" t="s">
        <v>836</v>
      </c>
      <c r="H34" s="507"/>
      <c r="I34" s="507"/>
      <c r="J34" t="s">
        <v>1106</v>
      </c>
    </row>
    <row r="35" spans="1:10">
      <c r="A35" s="507">
        <v>34</v>
      </c>
      <c r="B35" s="507" t="s">
        <v>820</v>
      </c>
      <c r="C35" s="507" t="s">
        <v>292</v>
      </c>
      <c r="D35" s="507" t="s">
        <v>946</v>
      </c>
      <c r="E35" s="507" t="s">
        <v>947</v>
      </c>
      <c r="F35" s="507" t="s">
        <v>948</v>
      </c>
      <c r="G35" s="507" t="s">
        <v>949</v>
      </c>
      <c r="H35" s="507"/>
      <c r="I35" s="507"/>
      <c r="J35" t="s">
        <v>1106</v>
      </c>
    </row>
    <row r="36" spans="1:10">
      <c r="A36" s="507">
        <v>35</v>
      </c>
      <c r="B36" s="507" t="s">
        <v>820</v>
      </c>
      <c r="C36" s="507" t="s">
        <v>292</v>
      </c>
      <c r="D36" s="507" t="s">
        <v>950</v>
      </c>
      <c r="E36" s="507" t="s">
        <v>951</v>
      </c>
      <c r="F36" s="507" t="s">
        <v>952</v>
      </c>
      <c r="G36" s="507" t="s">
        <v>953</v>
      </c>
      <c r="H36" s="507"/>
      <c r="I36" s="507"/>
      <c r="J36" t="s">
        <v>1106</v>
      </c>
    </row>
    <row r="37" spans="1:10">
      <c r="A37" s="507">
        <v>36</v>
      </c>
      <c r="B37" s="507" t="s">
        <v>820</v>
      </c>
      <c r="C37" s="507" t="s">
        <v>292</v>
      </c>
      <c r="D37" s="507" t="s">
        <v>954</v>
      </c>
      <c r="E37" s="507" t="s">
        <v>955</v>
      </c>
      <c r="F37" s="507" t="s">
        <v>956</v>
      </c>
      <c r="G37" s="507" t="s">
        <v>957</v>
      </c>
      <c r="H37" s="507"/>
      <c r="I37" s="507"/>
      <c r="J37" t="s">
        <v>1106</v>
      </c>
    </row>
    <row r="38" spans="1:10">
      <c r="A38" s="507">
        <v>37</v>
      </c>
      <c r="B38" s="507" t="s">
        <v>820</v>
      </c>
      <c r="C38" s="507" t="s">
        <v>292</v>
      </c>
      <c r="D38" s="507" t="s">
        <v>958</v>
      </c>
      <c r="E38" s="507" t="s">
        <v>959</v>
      </c>
      <c r="F38" s="507" t="s">
        <v>960</v>
      </c>
      <c r="G38" s="507" t="s">
        <v>961</v>
      </c>
      <c r="H38" s="507"/>
      <c r="I38" s="507"/>
      <c r="J38" t="s">
        <v>1106</v>
      </c>
    </row>
    <row r="39" spans="1:10">
      <c r="A39" s="507">
        <v>38</v>
      </c>
      <c r="B39" s="507" t="s">
        <v>820</v>
      </c>
      <c r="C39" s="507" t="s">
        <v>292</v>
      </c>
      <c r="D39" s="507" t="s">
        <v>962</v>
      </c>
      <c r="E39" s="507" t="s">
        <v>963</v>
      </c>
      <c r="F39" s="507" t="s">
        <v>964</v>
      </c>
      <c r="G39" s="507" t="s">
        <v>896</v>
      </c>
      <c r="H39" s="507"/>
      <c r="I39" s="507"/>
      <c r="J39" t="s">
        <v>1106</v>
      </c>
    </row>
    <row r="40" spans="1:10">
      <c r="A40" s="507">
        <v>39</v>
      </c>
      <c r="B40" s="507" t="s">
        <v>820</v>
      </c>
      <c r="C40" s="507" t="s">
        <v>292</v>
      </c>
      <c r="D40" s="507" t="s">
        <v>965</v>
      </c>
      <c r="E40" s="507" t="s">
        <v>966</v>
      </c>
      <c r="F40" s="507" t="s">
        <v>967</v>
      </c>
      <c r="G40" s="507" t="s">
        <v>922</v>
      </c>
      <c r="H40" s="507"/>
      <c r="I40" s="507"/>
      <c r="J40" t="s">
        <v>1106</v>
      </c>
    </row>
    <row r="41" spans="1:10">
      <c r="A41" s="507">
        <v>40</v>
      </c>
      <c r="B41" s="507" t="s">
        <v>820</v>
      </c>
      <c r="C41" s="507" t="s">
        <v>292</v>
      </c>
      <c r="D41" s="507" t="s">
        <v>968</v>
      </c>
      <c r="E41" s="507" t="s">
        <v>969</v>
      </c>
      <c r="F41" s="507" t="s">
        <v>970</v>
      </c>
      <c r="G41" s="507" t="s">
        <v>896</v>
      </c>
      <c r="H41" s="507"/>
      <c r="I41" s="507"/>
      <c r="J41" t="s">
        <v>1106</v>
      </c>
    </row>
    <row r="42" spans="1:10">
      <c r="A42" s="507">
        <v>41</v>
      </c>
      <c r="B42" s="507" t="s">
        <v>820</v>
      </c>
      <c r="C42" s="507" t="s">
        <v>292</v>
      </c>
      <c r="D42" s="507" t="s">
        <v>971</v>
      </c>
      <c r="E42" s="507" t="s">
        <v>972</v>
      </c>
      <c r="F42" s="507" t="s">
        <v>973</v>
      </c>
      <c r="G42" s="507" t="s">
        <v>844</v>
      </c>
      <c r="H42" s="507"/>
      <c r="I42" s="507" t="s">
        <v>974</v>
      </c>
      <c r="J42" t="s">
        <v>1106</v>
      </c>
    </row>
    <row r="43" spans="1:10">
      <c r="A43" s="507">
        <v>42</v>
      </c>
      <c r="B43" s="507" t="s">
        <v>820</v>
      </c>
      <c r="C43" s="507" t="s">
        <v>292</v>
      </c>
      <c r="D43" s="507" t="s">
        <v>975</v>
      </c>
      <c r="E43" s="507" t="s">
        <v>976</v>
      </c>
      <c r="F43" s="507" t="s">
        <v>977</v>
      </c>
      <c r="G43" s="507" t="s">
        <v>836</v>
      </c>
      <c r="H43" s="507"/>
      <c r="I43" s="507"/>
      <c r="J43" t="s">
        <v>1106</v>
      </c>
    </row>
    <row r="44" spans="1:10">
      <c r="A44" s="507">
        <v>43</v>
      </c>
      <c r="B44" s="507" t="s">
        <v>820</v>
      </c>
      <c r="C44" s="507" t="s">
        <v>292</v>
      </c>
      <c r="D44" s="507" t="s">
        <v>978</v>
      </c>
      <c r="E44" s="507" t="s">
        <v>979</v>
      </c>
      <c r="F44" s="507" t="s">
        <v>980</v>
      </c>
      <c r="G44" s="507" t="s">
        <v>860</v>
      </c>
      <c r="H44" s="507"/>
      <c r="I44" s="507"/>
      <c r="J44" t="s">
        <v>1106</v>
      </c>
    </row>
    <row r="45" spans="1:10">
      <c r="A45" s="507">
        <v>44</v>
      </c>
      <c r="B45" s="507" t="s">
        <v>820</v>
      </c>
      <c r="C45" s="507" t="s">
        <v>292</v>
      </c>
      <c r="D45" s="507" t="s">
        <v>981</v>
      </c>
      <c r="E45" s="507" t="s">
        <v>982</v>
      </c>
      <c r="F45" s="507" t="s">
        <v>983</v>
      </c>
      <c r="G45" s="507" t="s">
        <v>984</v>
      </c>
      <c r="H45" s="507"/>
      <c r="I45" s="507"/>
      <c r="J45" t="s">
        <v>1106</v>
      </c>
    </row>
    <row r="46" spans="1:10">
      <c r="A46" s="507">
        <v>45</v>
      </c>
      <c r="B46" s="507" t="s">
        <v>820</v>
      </c>
      <c r="C46" s="507" t="s">
        <v>292</v>
      </c>
      <c r="D46" s="507" t="s">
        <v>985</v>
      </c>
      <c r="E46" s="507" t="s">
        <v>986</v>
      </c>
      <c r="F46" s="507" t="s">
        <v>987</v>
      </c>
      <c r="G46" s="507" t="s">
        <v>988</v>
      </c>
      <c r="H46" s="507" t="s">
        <v>989</v>
      </c>
      <c r="I46" s="507"/>
      <c r="J46" t="s">
        <v>1106</v>
      </c>
    </row>
    <row r="47" spans="1:10">
      <c r="A47" s="507">
        <v>46</v>
      </c>
      <c r="B47" s="507" t="s">
        <v>820</v>
      </c>
      <c r="C47" s="507" t="s">
        <v>292</v>
      </c>
      <c r="D47" s="507" t="s">
        <v>990</v>
      </c>
      <c r="E47" s="507" t="s">
        <v>991</v>
      </c>
      <c r="F47" s="507" t="s">
        <v>992</v>
      </c>
      <c r="G47" s="507" t="s">
        <v>993</v>
      </c>
      <c r="H47" s="507"/>
      <c r="I47" s="507"/>
      <c r="J47" t="s">
        <v>1106</v>
      </c>
    </row>
    <row r="48" spans="1:10">
      <c r="A48" s="507">
        <v>47</v>
      </c>
      <c r="B48" s="507" t="s">
        <v>820</v>
      </c>
      <c r="C48" s="507" t="s">
        <v>292</v>
      </c>
      <c r="D48" s="507" t="s">
        <v>994</v>
      </c>
      <c r="E48" s="507" t="s">
        <v>995</v>
      </c>
      <c r="F48" s="507" t="s">
        <v>996</v>
      </c>
      <c r="G48" s="507" t="s">
        <v>997</v>
      </c>
      <c r="H48" s="507"/>
      <c r="I48" s="507"/>
      <c r="J48" t="s">
        <v>1106</v>
      </c>
    </row>
    <row r="49" spans="1:10">
      <c r="A49" s="507">
        <v>48</v>
      </c>
      <c r="B49" s="507" t="s">
        <v>820</v>
      </c>
      <c r="C49" s="507" t="s">
        <v>292</v>
      </c>
      <c r="D49" s="507" t="s">
        <v>998</v>
      </c>
      <c r="E49" s="507" t="s">
        <v>999</v>
      </c>
      <c r="F49" s="507" t="s">
        <v>1000</v>
      </c>
      <c r="G49" s="507" t="s">
        <v>896</v>
      </c>
      <c r="H49" s="507"/>
      <c r="I49" s="507"/>
      <c r="J49" t="s">
        <v>1106</v>
      </c>
    </row>
    <row r="50" spans="1:10">
      <c r="A50" s="507">
        <v>49</v>
      </c>
      <c r="B50" s="507" t="s">
        <v>820</v>
      </c>
      <c r="C50" s="507" t="s">
        <v>292</v>
      </c>
      <c r="D50" s="507" t="s">
        <v>1001</v>
      </c>
      <c r="E50" s="507" t="s">
        <v>1002</v>
      </c>
      <c r="F50" s="507" t="s">
        <v>1003</v>
      </c>
      <c r="G50" s="507" t="s">
        <v>953</v>
      </c>
      <c r="H50" s="507"/>
      <c r="I50" s="507" t="s">
        <v>1004</v>
      </c>
      <c r="J50" t="s">
        <v>1106</v>
      </c>
    </row>
    <row r="51" spans="1:10">
      <c r="A51" s="507">
        <v>50</v>
      </c>
      <c r="B51" s="507" t="s">
        <v>820</v>
      </c>
      <c r="C51" s="507" t="s">
        <v>292</v>
      </c>
      <c r="D51" s="507" t="s">
        <v>1005</v>
      </c>
      <c r="E51" s="507" t="s">
        <v>1006</v>
      </c>
      <c r="F51" s="507" t="s">
        <v>1007</v>
      </c>
      <c r="G51" s="507" t="s">
        <v>844</v>
      </c>
      <c r="H51" s="507"/>
      <c r="I51" s="507"/>
      <c r="J51" t="s">
        <v>1106</v>
      </c>
    </row>
    <row r="52" spans="1:10">
      <c r="A52" s="507">
        <v>51</v>
      </c>
      <c r="B52" s="507" t="s">
        <v>820</v>
      </c>
      <c r="C52" s="507" t="s">
        <v>292</v>
      </c>
      <c r="D52" s="507" t="s">
        <v>1008</v>
      </c>
      <c r="E52" s="507" t="s">
        <v>1009</v>
      </c>
      <c r="F52" s="507" t="s">
        <v>1010</v>
      </c>
      <c r="G52" s="507" t="s">
        <v>844</v>
      </c>
      <c r="H52" s="507"/>
      <c r="I52" s="507"/>
      <c r="J52" t="s">
        <v>1106</v>
      </c>
    </row>
    <row r="53" spans="1:10">
      <c r="A53" s="507">
        <v>52</v>
      </c>
      <c r="B53" s="507" t="s">
        <v>820</v>
      </c>
      <c r="C53" s="507" t="s">
        <v>292</v>
      </c>
      <c r="D53" s="507" t="s">
        <v>1011</v>
      </c>
      <c r="E53" s="507" t="s">
        <v>1012</v>
      </c>
      <c r="F53" s="507" t="s">
        <v>1013</v>
      </c>
      <c r="G53" s="507" t="s">
        <v>844</v>
      </c>
      <c r="H53" s="507"/>
      <c r="I53" s="507"/>
      <c r="J53" t="s">
        <v>1106</v>
      </c>
    </row>
    <row r="54" spans="1:10">
      <c r="A54" s="507">
        <v>53</v>
      </c>
      <c r="B54" s="507" t="s">
        <v>820</v>
      </c>
      <c r="C54" s="507" t="s">
        <v>292</v>
      </c>
      <c r="D54" s="507" t="s">
        <v>1014</v>
      </c>
      <c r="E54" s="507" t="s">
        <v>1015</v>
      </c>
      <c r="F54" s="507" t="s">
        <v>1016</v>
      </c>
      <c r="G54" s="507" t="s">
        <v>1017</v>
      </c>
      <c r="H54" s="507"/>
      <c r="I54" s="507"/>
      <c r="J54" t="s">
        <v>1106</v>
      </c>
    </row>
    <row r="55" spans="1:10">
      <c r="A55" s="507">
        <v>54</v>
      </c>
      <c r="B55" s="507" t="s">
        <v>820</v>
      </c>
      <c r="C55" s="507" t="s">
        <v>292</v>
      </c>
      <c r="D55" s="507" t="s">
        <v>1018</v>
      </c>
      <c r="E55" s="507" t="s">
        <v>1019</v>
      </c>
      <c r="F55" s="507" t="s">
        <v>1020</v>
      </c>
      <c r="G55" s="507" t="s">
        <v>836</v>
      </c>
      <c r="H55" s="507"/>
      <c r="I55" s="507"/>
      <c r="J55" t="s">
        <v>1106</v>
      </c>
    </row>
    <row r="56" spans="1:10">
      <c r="A56" s="507">
        <v>55</v>
      </c>
      <c r="B56" s="507" t="s">
        <v>820</v>
      </c>
      <c r="C56" s="507" t="s">
        <v>292</v>
      </c>
      <c r="D56" s="507" t="s">
        <v>1021</v>
      </c>
      <c r="E56" s="507" t="s">
        <v>1022</v>
      </c>
      <c r="F56" s="507" t="s">
        <v>1023</v>
      </c>
      <c r="G56" s="507" t="s">
        <v>922</v>
      </c>
      <c r="H56" s="507"/>
      <c r="I56" s="507"/>
      <c r="J56" t="s">
        <v>1106</v>
      </c>
    </row>
    <row r="57" spans="1:10">
      <c r="A57" s="507">
        <v>56</v>
      </c>
      <c r="B57" s="507" t="s">
        <v>820</v>
      </c>
      <c r="C57" s="507" t="s">
        <v>292</v>
      </c>
      <c r="D57" s="507" t="s">
        <v>1024</v>
      </c>
      <c r="E57" s="507" t="s">
        <v>1025</v>
      </c>
      <c r="F57" s="507" t="s">
        <v>1026</v>
      </c>
      <c r="G57" s="507" t="s">
        <v>1027</v>
      </c>
      <c r="H57" s="507"/>
      <c r="I57" s="507"/>
      <c r="J57" t="s">
        <v>1106</v>
      </c>
    </row>
    <row r="58" spans="1:10">
      <c r="A58" s="507">
        <v>57</v>
      </c>
      <c r="B58" s="507" t="s">
        <v>820</v>
      </c>
      <c r="C58" s="507" t="s">
        <v>292</v>
      </c>
      <c r="D58" s="507" t="s">
        <v>1028</v>
      </c>
      <c r="E58" s="507" t="s">
        <v>1029</v>
      </c>
      <c r="F58" s="507" t="s">
        <v>1030</v>
      </c>
      <c r="G58" s="507" t="s">
        <v>844</v>
      </c>
      <c r="H58" s="507"/>
      <c r="I58" s="507"/>
      <c r="J58" t="s">
        <v>1106</v>
      </c>
    </row>
    <row r="59" spans="1:10">
      <c r="A59" s="507">
        <v>58</v>
      </c>
      <c r="B59" s="507" t="s">
        <v>820</v>
      </c>
      <c r="C59" s="507" t="s">
        <v>292</v>
      </c>
      <c r="D59" s="507" t="s">
        <v>1031</v>
      </c>
      <c r="E59" s="507" t="s">
        <v>1032</v>
      </c>
      <c r="F59" s="507" t="s">
        <v>1033</v>
      </c>
      <c r="G59" s="507" t="s">
        <v>988</v>
      </c>
      <c r="H59" s="507"/>
      <c r="I59" s="507"/>
      <c r="J59" t="s">
        <v>1106</v>
      </c>
    </row>
    <row r="60" spans="1:10">
      <c r="A60" s="507">
        <v>59</v>
      </c>
      <c r="B60" s="507" t="s">
        <v>820</v>
      </c>
      <c r="C60" s="507" t="s">
        <v>292</v>
      </c>
      <c r="D60" s="507" t="s">
        <v>1034</v>
      </c>
      <c r="E60" s="507" t="s">
        <v>1035</v>
      </c>
      <c r="F60" s="507" t="s">
        <v>1036</v>
      </c>
      <c r="G60" s="507" t="s">
        <v>1017</v>
      </c>
      <c r="H60" s="507" t="s">
        <v>1037</v>
      </c>
      <c r="I60" s="507"/>
      <c r="J60" t="s">
        <v>1106</v>
      </c>
    </row>
    <row r="61" spans="1:10">
      <c r="A61" s="507">
        <v>60</v>
      </c>
      <c r="B61" s="507" t="s">
        <v>820</v>
      </c>
      <c r="C61" s="507" t="s">
        <v>292</v>
      </c>
      <c r="D61" s="507" t="s">
        <v>1038</v>
      </c>
      <c r="E61" s="507" t="s">
        <v>1039</v>
      </c>
      <c r="F61" s="507" t="s">
        <v>1040</v>
      </c>
      <c r="G61" s="507" t="s">
        <v>896</v>
      </c>
      <c r="H61" s="507"/>
      <c r="I61" s="507"/>
      <c r="J61" t="s">
        <v>1106</v>
      </c>
    </row>
    <row r="62" spans="1:10">
      <c r="A62" s="507">
        <v>61</v>
      </c>
      <c r="B62" s="507" t="s">
        <v>820</v>
      </c>
      <c r="C62" s="507" t="s">
        <v>292</v>
      </c>
      <c r="D62" s="507" t="s">
        <v>1041</v>
      </c>
      <c r="E62" s="507" t="s">
        <v>1042</v>
      </c>
      <c r="F62" s="507" t="s">
        <v>1043</v>
      </c>
      <c r="G62" s="507" t="s">
        <v>918</v>
      </c>
      <c r="H62" s="507"/>
      <c r="I62" s="507"/>
      <c r="J62" t="s">
        <v>1106</v>
      </c>
    </row>
    <row r="63" spans="1:10">
      <c r="A63" s="507">
        <v>62</v>
      </c>
      <c r="B63" s="507" t="s">
        <v>820</v>
      </c>
      <c r="C63" s="507" t="s">
        <v>292</v>
      </c>
      <c r="D63" s="507" t="s">
        <v>1044</v>
      </c>
      <c r="E63" s="507" t="s">
        <v>1045</v>
      </c>
      <c r="F63" s="507" t="s">
        <v>1046</v>
      </c>
      <c r="G63" s="507" t="s">
        <v>1017</v>
      </c>
      <c r="H63" s="507"/>
      <c r="I63" s="507"/>
      <c r="J63" t="s">
        <v>1106</v>
      </c>
    </row>
    <row r="64" spans="1:10">
      <c r="A64" s="507">
        <v>63</v>
      </c>
      <c r="B64" s="507" t="s">
        <v>820</v>
      </c>
      <c r="C64" s="507" t="s">
        <v>292</v>
      </c>
      <c r="D64" s="507" t="s">
        <v>1047</v>
      </c>
      <c r="E64" s="507" t="s">
        <v>1048</v>
      </c>
      <c r="F64" s="507" t="s">
        <v>1049</v>
      </c>
      <c r="G64" s="507" t="s">
        <v>896</v>
      </c>
      <c r="H64" s="507"/>
      <c r="I64" s="507"/>
      <c r="J64" t="s">
        <v>1106</v>
      </c>
    </row>
    <row r="65" spans="1:10">
      <c r="A65" s="507">
        <v>64</v>
      </c>
      <c r="B65" s="507" t="s">
        <v>820</v>
      </c>
      <c r="C65" s="507" t="s">
        <v>292</v>
      </c>
      <c r="D65" s="507" t="s">
        <v>1050</v>
      </c>
      <c r="E65" s="507" t="s">
        <v>1051</v>
      </c>
      <c r="F65" s="507" t="s">
        <v>1052</v>
      </c>
      <c r="G65" s="507" t="s">
        <v>896</v>
      </c>
      <c r="H65" s="507"/>
      <c r="I65" s="507"/>
      <c r="J65" t="s">
        <v>1106</v>
      </c>
    </row>
    <row r="66" spans="1:10">
      <c r="A66" s="507">
        <v>65</v>
      </c>
      <c r="B66" s="507" t="s">
        <v>820</v>
      </c>
      <c r="C66" s="507" t="s">
        <v>292</v>
      </c>
      <c r="D66" s="507" t="s">
        <v>1053</v>
      </c>
      <c r="E66" s="507" t="s">
        <v>1054</v>
      </c>
      <c r="F66" s="507" t="s">
        <v>1055</v>
      </c>
      <c r="G66" s="507" t="s">
        <v>896</v>
      </c>
      <c r="H66" s="507"/>
      <c r="I66" s="507"/>
      <c r="J66" t="s">
        <v>1106</v>
      </c>
    </row>
    <row r="67" spans="1:10">
      <c r="A67" s="507">
        <v>66</v>
      </c>
      <c r="B67" s="507" t="s">
        <v>820</v>
      </c>
      <c r="C67" s="507" t="s">
        <v>292</v>
      </c>
      <c r="D67" s="507" t="s">
        <v>1056</v>
      </c>
      <c r="E67" s="507" t="s">
        <v>1057</v>
      </c>
      <c r="F67" s="507" t="s">
        <v>1058</v>
      </c>
      <c r="G67" s="507" t="s">
        <v>896</v>
      </c>
      <c r="H67" s="507"/>
      <c r="I67" s="507"/>
      <c r="J67" t="s">
        <v>1106</v>
      </c>
    </row>
    <row r="68" spans="1:10">
      <c r="A68" s="507">
        <v>67</v>
      </c>
      <c r="B68" s="507" t="s">
        <v>820</v>
      </c>
      <c r="C68" s="507" t="s">
        <v>292</v>
      </c>
      <c r="D68" s="507" t="s">
        <v>1059</v>
      </c>
      <c r="E68" s="507" t="s">
        <v>1060</v>
      </c>
      <c r="F68" s="507" t="s">
        <v>1061</v>
      </c>
      <c r="G68" s="507" t="s">
        <v>997</v>
      </c>
      <c r="H68" s="507"/>
      <c r="I68" s="507"/>
      <c r="J68" t="s">
        <v>1106</v>
      </c>
    </row>
    <row r="69" spans="1:10">
      <c r="A69" s="507">
        <v>68</v>
      </c>
      <c r="B69" s="507" t="s">
        <v>820</v>
      </c>
      <c r="C69" s="507" t="s">
        <v>292</v>
      </c>
      <c r="D69" s="507" t="s">
        <v>1062</v>
      </c>
      <c r="E69" s="507" t="s">
        <v>1063</v>
      </c>
      <c r="F69" s="507" t="s">
        <v>1064</v>
      </c>
      <c r="G69" s="507" t="s">
        <v>1065</v>
      </c>
      <c r="H69" s="507"/>
      <c r="I69" s="507"/>
      <c r="J69" t="s">
        <v>1106</v>
      </c>
    </row>
    <row r="70" spans="1:10">
      <c r="A70" s="507">
        <v>69</v>
      </c>
      <c r="B70" s="507" t="s">
        <v>820</v>
      </c>
      <c r="C70" s="507" t="s">
        <v>292</v>
      </c>
      <c r="D70" s="507" t="s">
        <v>1066</v>
      </c>
      <c r="E70" s="507" t="s">
        <v>1067</v>
      </c>
      <c r="F70" s="507" t="s">
        <v>1068</v>
      </c>
      <c r="G70" s="507" t="s">
        <v>1069</v>
      </c>
      <c r="H70" s="507"/>
      <c r="I70" s="507"/>
      <c r="J70" t="s">
        <v>1106</v>
      </c>
    </row>
    <row r="71" spans="1:10">
      <c r="A71" s="507">
        <v>70</v>
      </c>
      <c r="B71" s="507" t="s">
        <v>820</v>
      </c>
      <c r="C71" s="507" t="s">
        <v>292</v>
      </c>
      <c r="D71" s="507" t="s">
        <v>1070</v>
      </c>
      <c r="E71" s="507" t="s">
        <v>1071</v>
      </c>
      <c r="F71" s="507" t="s">
        <v>1072</v>
      </c>
      <c r="G71" s="507" t="s">
        <v>844</v>
      </c>
      <c r="H71" s="507"/>
      <c r="I71" s="507"/>
      <c r="J71" t="s">
        <v>1106</v>
      </c>
    </row>
    <row r="72" spans="1:10">
      <c r="A72" s="507">
        <v>71</v>
      </c>
      <c r="B72" s="507" t="s">
        <v>820</v>
      </c>
      <c r="C72" s="507" t="s">
        <v>292</v>
      </c>
      <c r="D72" s="507" t="s">
        <v>1073</v>
      </c>
      <c r="E72" s="507" t="s">
        <v>1074</v>
      </c>
      <c r="F72" s="507" t="s">
        <v>1075</v>
      </c>
      <c r="G72" s="507" t="s">
        <v>1076</v>
      </c>
      <c r="H72" s="507"/>
      <c r="I72" s="507"/>
      <c r="J72" t="s">
        <v>1106</v>
      </c>
    </row>
    <row r="73" spans="1:10">
      <c r="A73" s="507">
        <v>72</v>
      </c>
      <c r="B73" s="507" t="s">
        <v>820</v>
      </c>
      <c r="C73" s="507" t="s">
        <v>292</v>
      </c>
      <c r="D73" s="507" t="s">
        <v>1077</v>
      </c>
      <c r="E73" s="507" t="s">
        <v>1078</v>
      </c>
      <c r="F73" s="507" t="s">
        <v>1079</v>
      </c>
      <c r="G73" s="507" t="s">
        <v>844</v>
      </c>
      <c r="H73" s="507"/>
      <c r="I73" s="507"/>
      <c r="J73" t="s">
        <v>1106</v>
      </c>
    </row>
    <row r="74" spans="1:10">
      <c r="A74" s="507">
        <v>73</v>
      </c>
      <c r="B74" s="507" t="s">
        <v>820</v>
      </c>
      <c r="C74" s="507" t="s">
        <v>292</v>
      </c>
      <c r="D74" s="507" t="s">
        <v>1080</v>
      </c>
      <c r="E74" s="507" t="s">
        <v>1081</v>
      </c>
      <c r="F74" s="507" t="s">
        <v>1082</v>
      </c>
      <c r="G74" s="507" t="s">
        <v>1083</v>
      </c>
      <c r="H74" s="507"/>
      <c r="I74" s="507"/>
      <c r="J74" t="s">
        <v>1106</v>
      </c>
    </row>
    <row r="75" spans="1:10">
      <c r="A75" s="507">
        <v>74</v>
      </c>
      <c r="B75" s="507" t="s">
        <v>820</v>
      </c>
      <c r="C75" s="507" t="s">
        <v>292</v>
      </c>
      <c r="D75" s="507" t="s">
        <v>1084</v>
      </c>
      <c r="E75" s="507" t="s">
        <v>1085</v>
      </c>
      <c r="F75" s="507" t="s">
        <v>1086</v>
      </c>
      <c r="G75" s="507" t="s">
        <v>1027</v>
      </c>
      <c r="H75" s="507"/>
      <c r="I75" s="507"/>
      <c r="J75" t="s">
        <v>1106</v>
      </c>
    </row>
    <row r="76" spans="1:10">
      <c r="A76" s="507">
        <v>75</v>
      </c>
      <c r="B76" s="507" t="s">
        <v>820</v>
      </c>
      <c r="C76" s="507" t="s">
        <v>292</v>
      </c>
      <c r="D76" s="507" t="s">
        <v>1087</v>
      </c>
      <c r="E76" s="507" t="s">
        <v>1088</v>
      </c>
      <c r="F76" s="507" t="s">
        <v>1068</v>
      </c>
      <c r="G76" s="507" t="s">
        <v>1089</v>
      </c>
      <c r="H76" s="507"/>
      <c r="I76" s="507"/>
      <c r="J76" t="s">
        <v>1106</v>
      </c>
    </row>
    <row r="77" spans="1:10">
      <c r="A77" s="507">
        <v>76</v>
      </c>
      <c r="B77" s="507" t="s">
        <v>820</v>
      </c>
      <c r="C77" s="507" t="s">
        <v>292</v>
      </c>
      <c r="D77" s="507" t="s">
        <v>1090</v>
      </c>
      <c r="E77" s="507" t="s">
        <v>1091</v>
      </c>
      <c r="F77" s="507" t="s">
        <v>847</v>
      </c>
      <c r="G77" s="507" t="s">
        <v>1092</v>
      </c>
      <c r="H77" s="507"/>
      <c r="I77" s="507"/>
      <c r="J77" t="s">
        <v>1106</v>
      </c>
    </row>
    <row r="78" spans="1:10">
      <c r="A78" s="507">
        <v>77</v>
      </c>
      <c r="B78" s="507" t="s">
        <v>820</v>
      </c>
      <c r="C78" s="507" t="s">
        <v>292</v>
      </c>
      <c r="D78" s="507" t="s">
        <v>1093</v>
      </c>
      <c r="E78" s="507" t="s">
        <v>1094</v>
      </c>
      <c r="F78" s="507" t="s">
        <v>1082</v>
      </c>
      <c r="G78" s="507" t="s">
        <v>1095</v>
      </c>
      <c r="H78" s="507"/>
      <c r="I78" s="507"/>
      <c r="J78" t="s">
        <v>1106</v>
      </c>
    </row>
    <row r="79" spans="1:10">
      <c r="A79" s="507">
        <v>78</v>
      </c>
      <c r="B79" s="507" t="s">
        <v>820</v>
      </c>
      <c r="C79" s="507" t="s">
        <v>292</v>
      </c>
      <c r="D79" s="507" t="s">
        <v>1096</v>
      </c>
      <c r="E79" s="507" t="s">
        <v>1097</v>
      </c>
      <c r="F79" s="507" t="s">
        <v>1098</v>
      </c>
      <c r="G79" s="507" t="s">
        <v>1099</v>
      </c>
      <c r="H79" s="507"/>
      <c r="I79" s="507"/>
      <c r="J79" t="s">
        <v>1106</v>
      </c>
    </row>
    <row r="80" spans="1:10">
      <c r="A80" s="507">
        <v>79</v>
      </c>
      <c r="B80" s="507" t="s">
        <v>820</v>
      </c>
      <c r="C80" s="507" t="s">
        <v>292</v>
      </c>
      <c r="D80" s="507" t="s">
        <v>1100</v>
      </c>
      <c r="E80" s="507" t="s">
        <v>1101</v>
      </c>
      <c r="F80" s="507" t="s">
        <v>1102</v>
      </c>
      <c r="G80" s="507" t="s">
        <v>1103</v>
      </c>
      <c r="H80" s="507" t="s">
        <v>1104</v>
      </c>
      <c r="I80" s="507"/>
      <c r="J80" t="s">
        <v>1106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TSH_REESTR_MO">
    <tabColor indexed="47"/>
  </sheetPr>
  <dimension ref="A1:D251"/>
  <sheetViews>
    <sheetView showGridLines="0" zoomScaleNormal="100" workbookViewId="0"/>
  </sheetViews>
  <sheetFormatPr defaultRowHeight="11.25"/>
  <sheetData>
    <row r="1" spans="1:4">
      <c r="A1" t="s">
        <v>1105</v>
      </c>
      <c r="B1" t="s">
        <v>147</v>
      </c>
      <c r="C1" t="s">
        <v>148</v>
      </c>
      <c r="D1" t="s">
        <v>1603</v>
      </c>
    </row>
    <row r="2" spans="1:4">
      <c r="A2">
        <v>1</v>
      </c>
      <c r="B2" t="s">
        <v>1114</v>
      </c>
      <c r="C2" t="s">
        <v>1116</v>
      </c>
      <c r="D2" t="s">
        <v>1117</v>
      </c>
    </row>
    <row r="3" spans="1:4">
      <c r="A3">
        <v>2</v>
      </c>
      <c r="B3" t="s">
        <v>1114</v>
      </c>
      <c r="C3" t="s">
        <v>1118</v>
      </c>
      <c r="D3" t="s">
        <v>1119</v>
      </c>
    </row>
    <row r="4" spans="1:4">
      <c r="A4">
        <v>3</v>
      </c>
      <c r="B4" t="s">
        <v>1114</v>
      </c>
      <c r="C4" t="s">
        <v>1114</v>
      </c>
      <c r="D4" t="s">
        <v>1115</v>
      </c>
    </row>
    <row r="5" spans="1:4">
      <c r="A5">
        <v>4</v>
      </c>
      <c r="B5" t="s">
        <v>1114</v>
      </c>
      <c r="C5" t="s">
        <v>1120</v>
      </c>
      <c r="D5" t="s">
        <v>1121</v>
      </c>
    </row>
    <row r="6" spans="1:4">
      <c r="A6">
        <v>5</v>
      </c>
      <c r="B6" t="s">
        <v>1114</v>
      </c>
      <c r="C6" t="s">
        <v>1122</v>
      </c>
      <c r="D6" t="s">
        <v>1123</v>
      </c>
    </row>
    <row r="7" spans="1:4">
      <c r="A7">
        <v>6</v>
      </c>
      <c r="B7" t="s">
        <v>1114</v>
      </c>
      <c r="C7" t="s">
        <v>1124</v>
      </c>
      <c r="D7" t="s">
        <v>1125</v>
      </c>
    </row>
    <row r="8" spans="1:4">
      <c r="A8">
        <v>7</v>
      </c>
      <c r="B8" t="s">
        <v>1114</v>
      </c>
      <c r="C8" t="s">
        <v>1126</v>
      </c>
      <c r="D8" t="s">
        <v>1127</v>
      </c>
    </row>
    <row r="9" spans="1:4">
      <c r="A9">
        <v>8</v>
      </c>
      <c r="B9" t="s">
        <v>1114</v>
      </c>
      <c r="C9" t="s">
        <v>1128</v>
      </c>
      <c r="D9" t="s">
        <v>1129</v>
      </c>
    </row>
    <row r="10" spans="1:4">
      <c r="A10">
        <v>9</v>
      </c>
      <c r="B10" t="s">
        <v>1114</v>
      </c>
      <c r="C10" t="s">
        <v>1130</v>
      </c>
      <c r="D10" t="s">
        <v>1131</v>
      </c>
    </row>
    <row r="11" spans="1:4">
      <c r="A11">
        <v>10</v>
      </c>
      <c r="B11" t="s">
        <v>1114</v>
      </c>
      <c r="C11" t="s">
        <v>1132</v>
      </c>
      <c r="D11" t="s">
        <v>1133</v>
      </c>
    </row>
    <row r="12" spans="1:4">
      <c r="A12">
        <v>11</v>
      </c>
      <c r="B12" t="s">
        <v>1114</v>
      </c>
      <c r="C12" t="s">
        <v>1134</v>
      </c>
      <c r="D12" t="s">
        <v>1135</v>
      </c>
    </row>
    <row r="13" spans="1:4">
      <c r="A13">
        <v>12</v>
      </c>
      <c r="B13" t="s">
        <v>1114</v>
      </c>
      <c r="C13" t="s">
        <v>1136</v>
      </c>
      <c r="D13" t="s">
        <v>1137</v>
      </c>
    </row>
    <row r="14" spans="1:4">
      <c r="A14">
        <v>13</v>
      </c>
      <c r="B14" t="s">
        <v>1114</v>
      </c>
      <c r="C14" t="s">
        <v>1138</v>
      </c>
      <c r="D14" t="s">
        <v>1139</v>
      </c>
    </row>
    <row r="15" spans="1:4">
      <c r="A15">
        <v>14</v>
      </c>
      <c r="B15" t="s">
        <v>1114</v>
      </c>
      <c r="C15" t="s">
        <v>1140</v>
      </c>
      <c r="D15" t="s">
        <v>1141</v>
      </c>
    </row>
    <row r="16" spans="1:4">
      <c r="A16">
        <v>15</v>
      </c>
      <c r="B16" t="s">
        <v>1114</v>
      </c>
      <c r="C16" t="s">
        <v>1142</v>
      </c>
      <c r="D16" t="s">
        <v>1143</v>
      </c>
    </row>
    <row r="17" spans="1:4">
      <c r="A17">
        <v>16</v>
      </c>
      <c r="B17" t="s">
        <v>1144</v>
      </c>
      <c r="C17" t="s">
        <v>1146</v>
      </c>
      <c r="D17" t="s">
        <v>1147</v>
      </c>
    </row>
    <row r="18" spans="1:4">
      <c r="A18">
        <v>17</v>
      </c>
      <c r="B18" t="s">
        <v>1144</v>
      </c>
      <c r="C18" t="s">
        <v>1144</v>
      </c>
      <c r="D18" t="s">
        <v>1145</v>
      </c>
    </row>
    <row r="19" spans="1:4">
      <c r="A19">
        <v>18</v>
      </c>
      <c r="B19" t="s">
        <v>1144</v>
      </c>
      <c r="C19" t="s">
        <v>1148</v>
      </c>
      <c r="D19" t="s">
        <v>1149</v>
      </c>
    </row>
    <row r="20" spans="1:4">
      <c r="A20">
        <v>19</v>
      </c>
      <c r="B20" t="s">
        <v>1144</v>
      </c>
      <c r="C20" t="s">
        <v>1150</v>
      </c>
      <c r="D20" t="s">
        <v>1151</v>
      </c>
    </row>
    <row r="21" spans="1:4">
      <c r="A21">
        <v>20</v>
      </c>
      <c r="B21" t="s">
        <v>1144</v>
      </c>
      <c r="C21" t="s">
        <v>1152</v>
      </c>
      <c r="D21" t="s">
        <v>1153</v>
      </c>
    </row>
    <row r="22" spans="1:4">
      <c r="A22">
        <v>21</v>
      </c>
      <c r="B22" t="s">
        <v>1144</v>
      </c>
      <c r="C22" t="s">
        <v>1154</v>
      </c>
      <c r="D22" t="s">
        <v>1155</v>
      </c>
    </row>
    <row r="23" spans="1:4">
      <c r="A23">
        <v>22</v>
      </c>
      <c r="B23" t="s">
        <v>1144</v>
      </c>
      <c r="C23" t="s">
        <v>1156</v>
      </c>
      <c r="D23" t="s">
        <v>1157</v>
      </c>
    </row>
    <row r="24" spans="1:4">
      <c r="A24">
        <v>23</v>
      </c>
      <c r="B24" t="s">
        <v>1144</v>
      </c>
      <c r="C24" t="s">
        <v>1158</v>
      </c>
      <c r="D24" t="s">
        <v>1159</v>
      </c>
    </row>
    <row r="25" spans="1:4">
      <c r="A25">
        <v>24</v>
      </c>
      <c r="B25" t="s">
        <v>1144</v>
      </c>
      <c r="C25" t="s">
        <v>1160</v>
      </c>
      <c r="D25" t="s">
        <v>1161</v>
      </c>
    </row>
    <row r="26" spans="1:4">
      <c r="A26">
        <v>25</v>
      </c>
      <c r="B26" t="s">
        <v>1144</v>
      </c>
      <c r="C26" t="s">
        <v>1162</v>
      </c>
      <c r="D26" t="s">
        <v>1163</v>
      </c>
    </row>
    <row r="27" spans="1:4">
      <c r="A27">
        <v>26</v>
      </c>
      <c r="B27" t="s">
        <v>1144</v>
      </c>
      <c r="C27" t="s">
        <v>1164</v>
      </c>
      <c r="D27" t="s">
        <v>1165</v>
      </c>
    </row>
    <row r="28" spans="1:4">
      <c r="A28">
        <v>27</v>
      </c>
      <c r="B28" t="s">
        <v>1144</v>
      </c>
      <c r="C28" t="s">
        <v>1166</v>
      </c>
      <c r="D28" t="s">
        <v>1167</v>
      </c>
    </row>
    <row r="29" spans="1:4">
      <c r="A29">
        <v>28</v>
      </c>
      <c r="B29" t="s">
        <v>1168</v>
      </c>
      <c r="C29" t="s">
        <v>1170</v>
      </c>
      <c r="D29" t="s">
        <v>1171</v>
      </c>
    </row>
    <row r="30" spans="1:4">
      <c r="A30">
        <v>29</v>
      </c>
      <c r="B30" t="s">
        <v>1168</v>
      </c>
      <c r="C30" t="s">
        <v>1172</v>
      </c>
      <c r="D30" t="s">
        <v>1173</v>
      </c>
    </row>
    <row r="31" spans="1:4">
      <c r="A31">
        <v>30</v>
      </c>
      <c r="B31" t="s">
        <v>1168</v>
      </c>
      <c r="C31" t="s">
        <v>1168</v>
      </c>
      <c r="D31" t="s">
        <v>1169</v>
      </c>
    </row>
    <row r="32" spans="1:4">
      <c r="A32">
        <v>31</v>
      </c>
      <c r="B32" t="s">
        <v>1168</v>
      </c>
      <c r="C32" t="s">
        <v>1174</v>
      </c>
      <c r="D32" t="s">
        <v>1175</v>
      </c>
    </row>
    <row r="33" spans="1:4">
      <c r="A33">
        <v>32</v>
      </c>
      <c r="B33" t="s">
        <v>1168</v>
      </c>
      <c r="C33" t="s">
        <v>1176</v>
      </c>
      <c r="D33" t="s">
        <v>1177</v>
      </c>
    </row>
    <row r="34" spans="1:4">
      <c r="A34">
        <v>33</v>
      </c>
      <c r="B34" t="s">
        <v>1168</v>
      </c>
      <c r="C34" t="s">
        <v>1178</v>
      </c>
      <c r="D34" t="s">
        <v>1179</v>
      </c>
    </row>
    <row r="35" spans="1:4">
      <c r="A35">
        <v>34</v>
      </c>
      <c r="B35" t="s">
        <v>1168</v>
      </c>
      <c r="C35" t="s">
        <v>1180</v>
      </c>
      <c r="D35" t="s">
        <v>1181</v>
      </c>
    </row>
    <row r="36" spans="1:4">
      <c r="A36">
        <v>35</v>
      </c>
      <c r="B36" t="s">
        <v>1168</v>
      </c>
      <c r="C36" t="s">
        <v>1182</v>
      </c>
      <c r="D36" t="s">
        <v>1183</v>
      </c>
    </row>
    <row r="37" spans="1:4">
      <c r="A37">
        <v>36</v>
      </c>
      <c r="B37" t="s">
        <v>1168</v>
      </c>
      <c r="C37" t="s">
        <v>1184</v>
      </c>
      <c r="D37" t="s">
        <v>1185</v>
      </c>
    </row>
    <row r="38" spans="1:4">
      <c r="A38">
        <v>37</v>
      </c>
      <c r="B38" t="s">
        <v>1186</v>
      </c>
      <c r="C38" t="s">
        <v>1186</v>
      </c>
      <c r="D38" t="s">
        <v>1187</v>
      </c>
    </row>
    <row r="39" spans="1:4">
      <c r="A39">
        <v>38</v>
      </c>
      <c r="B39" t="s">
        <v>1188</v>
      </c>
      <c r="C39" t="s">
        <v>1188</v>
      </c>
      <c r="D39" t="s">
        <v>1189</v>
      </c>
    </row>
    <row r="40" spans="1:4">
      <c r="A40">
        <v>39</v>
      </c>
      <c r="B40" t="s">
        <v>1190</v>
      </c>
      <c r="C40" t="s">
        <v>1190</v>
      </c>
      <c r="D40" t="s">
        <v>1191</v>
      </c>
    </row>
    <row r="41" spans="1:4">
      <c r="A41">
        <v>40</v>
      </c>
      <c r="B41" t="s">
        <v>1192</v>
      </c>
      <c r="C41" t="s">
        <v>1194</v>
      </c>
      <c r="D41" t="s">
        <v>1195</v>
      </c>
    </row>
    <row r="42" spans="1:4">
      <c r="A42">
        <v>41</v>
      </c>
      <c r="B42" t="s">
        <v>1192</v>
      </c>
      <c r="C42" t="s">
        <v>1196</v>
      </c>
      <c r="D42" t="s">
        <v>1197</v>
      </c>
    </row>
    <row r="43" spans="1:4">
      <c r="A43">
        <v>42</v>
      </c>
      <c r="B43" t="s">
        <v>1192</v>
      </c>
      <c r="C43" t="s">
        <v>1198</v>
      </c>
      <c r="D43" t="s">
        <v>1199</v>
      </c>
    </row>
    <row r="44" spans="1:4">
      <c r="A44">
        <v>43</v>
      </c>
      <c r="B44" t="s">
        <v>1192</v>
      </c>
      <c r="C44" t="s">
        <v>1200</v>
      </c>
      <c r="D44" t="s">
        <v>1201</v>
      </c>
    </row>
    <row r="45" spans="1:4">
      <c r="A45">
        <v>44</v>
      </c>
      <c r="B45" t="s">
        <v>1192</v>
      </c>
      <c r="C45" t="s">
        <v>1202</v>
      </c>
      <c r="D45" t="s">
        <v>1203</v>
      </c>
    </row>
    <row r="46" spans="1:4">
      <c r="A46">
        <v>45</v>
      </c>
      <c r="B46" t="s">
        <v>1192</v>
      </c>
      <c r="C46" t="s">
        <v>1192</v>
      </c>
      <c r="D46" t="s">
        <v>1193</v>
      </c>
    </row>
    <row r="47" spans="1:4">
      <c r="A47">
        <v>46</v>
      </c>
      <c r="B47" t="s">
        <v>1192</v>
      </c>
      <c r="C47" t="s">
        <v>1204</v>
      </c>
      <c r="D47" t="s">
        <v>1205</v>
      </c>
    </row>
    <row r="48" spans="1:4">
      <c r="A48">
        <v>47</v>
      </c>
      <c r="B48" t="s">
        <v>1192</v>
      </c>
      <c r="C48" t="s">
        <v>1206</v>
      </c>
      <c r="D48" t="s">
        <v>1207</v>
      </c>
    </row>
    <row r="49" spans="1:4">
      <c r="A49">
        <v>48</v>
      </c>
      <c r="B49" t="s">
        <v>1192</v>
      </c>
      <c r="C49" t="s">
        <v>1208</v>
      </c>
      <c r="D49" t="s">
        <v>1209</v>
      </c>
    </row>
    <row r="50" spans="1:4">
      <c r="A50">
        <v>49</v>
      </c>
      <c r="B50" t="s">
        <v>1192</v>
      </c>
      <c r="C50" t="s">
        <v>1210</v>
      </c>
      <c r="D50" t="s">
        <v>1211</v>
      </c>
    </row>
    <row r="51" spans="1:4">
      <c r="A51">
        <v>50</v>
      </c>
      <c r="B51" t="s">
        <v>1192</v>
      </c>
      <c r="C51" t="s">
        <v>1212</v>
      </c>
      <c r="D51" t="s">
        <v>1213</v>
      </c>
    </row>
    <row r="52" spans="1:4">
      <c r="A52">
        <v>51</v>
      </c>
      <c r="B52" t="s">
        <v>1192</v>
      </c>
      <c r="C52" t="s">
        <v>1214</v>
      </c>
      <c r="D52" t="s">
        <v>1215</v>
      </c>
    </row>
    <row r="53" spans="1:4">
      <c r="A53">
        <v>52</v>
      </c>
      <c r="B53" t="s">
        <v>1192</v>
      </c>
      <c r="C53" t="s">
        <v>1216</v>
      </c>
      <c r="D53" t="s">
        <v>1217</v>
      </c>
    </row>
    <row r="54" spans="1:4">
      <c r="A54">
        <v>53</v>
      </c>
      <c r="B54" t="s">
        <v>1192</v>
      </c>
      <c r="C54" t="s">
        <v>1218</v>
      </c>
      <c r="D54" t="s">
        <v>1219</v>
      </c>
    </row>
    <row r="55" spans="1:4">
      <c r="A55">
        <v>54</v>
      </c>
      <c r="B55" t="s">
        <v>1220</v>
      </c>
      <c r="C55" t="s">
        <v>1222</v>
      </c>
      <c r="D55" t="s">
        <v>1223</v>
      </c>
    </row>
    <row r="56" spans="1:4">
      <c r="A56">
        <v>55</v>
      </c>
      <c r="B56" t="s">
        <v>1220</v>
      </c>
      <c r="C56" t="s">
        <v>1224</v>
      </c>
      <c r="D56" t="s">
        <v>1225</v>
      </c>
    </row>
    <row r="57" spans="1:4">
      <c r="A57">
        <v>56</v>
      </c>
      <c r="B57" t="s">
        <v>1220</v>
      </c>
      <c r="C57" t="s">
        <v>1220</v>
      </c>
      <c r="D57" t="s">
        <v>1221</v>
      </c>
    </row>
    <row r="58" spans="1:4">
      <c r="A58">
        <v>57</v>
      </c>
      <c r="B58" t="s">
        <v>1220</v>
      </c>
      <c r="C58" t="s">
        <v>1226</v>
      </c>
      <c r="D58" t="s">
        <v>1227</v>
      </c>
    </row>
    <row r="59" spans="1:4">
      <c r="A59">
        <v>58</v>
      </c>
      <c r="B59" t="s">
        <v>1220</v>
      </c>
      <c r="C59" t="s">
        <v>1228</v>
      </c>
      <c r="D59" t="s">
        <v>1229</v>
      </c>
    </row>
    <row r="60" spans="1:4">
      <c r="A60">
        <v>59</v>
      </c>
      <c r="B60" t="s">
        <v>1220</v>
      </c>
      <c r="C60" t="s">
        <v>1230</v>
      </c>
      <c r="D60" t="s">
        <v>1231</v>
      </c>
    </row>
    <row r="61" spans="1:4">
      <c r="A61">
        <v>60</v>
      </c>
      <c r="B61" t="s">
        <v>1220</v>
      </c>
      <c r="C61" t="s">
        <v>1232</v>
      </c>
      <c r="D61" t="s">
        <v>1233</v>
      </c>
    </row>
    <row r="62" spans="1:4">
      <c r="A62">
        <v>61</v>
      </c>
      <c r="B62" t="s">
        <v>1220</v>
      </c>
      <c r="C62" t="s">
        <v>1234</v>
      </c>
      <c r="D62" t="s">
        <v>1235</v>
      </c>
    </row>
    <row r="63" spans="1:4">
      <c r="A63">
        <v>62</v>
      </c>
      <c r="B63" t="s">
        <v>1220</v>
      </c>
      <c r="C63" t="s">
        <v>1236</v>
      </c>
      <c r="D63" t="s">
        <v>1237</v>
      </c>
    </row>
    <row r="64" spans="1:4">
      <c r="A64">
        <v>63</v>
      </c>
      <c r="B64" t="s">
        <v>1238</v>
      </c>
      <c r="C64" t="s">
        <v>1240</v>
      </c>
      <c r="D64" t="s">
        <v>1241</v>
      </c>
    </row>
    <row r="65" spans="1:4">
      <c r="A65">
        <v>64</v>
      </c>
      <c r="B65" t="s">
        <v>1238</v>
      </c>
      <c r="C65" t="s">
        <v>1242</v>
      </c>
      <c r="D65" t="s">
        <v>1243</v>
      </c>
    </row>
    <row r="66" spans="1:4">
      <c r="A66">
        <v>65</v>
      </c>
      <c r="B66" t="s">
        <v>1238</v>
      </c>
      <c r="C66" t="s">
        <v>1244</v>
      </c>
      <c r="D66" t="s">
        <v>1245</v>
      </c>
    </row>
    <row r="67" spans="1:4">
      <c r="A67">
        <v>66</v>
      </c>
      <c r="B67" t="s">
        <v>1238</v>
      </c>
      <c r="C67" t="s">
        <v>1238</v>
      </c>
      <c r="D67" t="s">
        <v>1239</v>
      </c>
    </row>
    <row r="68" spans="1:4">
      <c r="A68">
        <v>67</v>
      </c>
      <c r="B68" t="s">
        <v>1238</v>
      </c>
      <c r="C68" t="s">
        <v>1246</v>
      </c>
      <c r="D68" t="s">
        <v>1247</v>
      </c>
    </row>
    <row r="69" spans="1:4">
      <c r="A69">
        <v>68</v>
      </c>
      <c r="B69" t="s">
        <v>1238</v>
      </c>
      <c r="C69" t="s">
        <v>1248</v>
      </c>
      <c r="D69" t="s">
        <v>1249</v>
      </c>
    </row>
    <row r="70" spans="1:4">
      <c r="A70">
        <v>69</v>
      </c>
      <c r="B70" t="s">
        <v>1238</v>
      </c>
      <c r="C70" t="s">
        <v>1250</v>
      </c>
      <c r="D70" t="s">
        <v>1251</v>
      </c>
    </row>
    <row r="71" spans="1:4">
      <c r="A71">
        <v>70</v>
      </c>
      <c r="B71" t="s">
        <v>1238</v>
      </c>
      <c r="C71" t="s">
        <v>1252</v>
      </c>
      <c r="D71" t="s">
        <v>1253</v>
      </c>
    </row>
    <row r="72" spans="1:4">
      <c r="A72">
        <v>71</v>
      </c>
      <c r="B72" t="s">
        <v>1238</v>
      </c>
      <c r="C72" t="s">
        <v>1254</v>
      </c>
      <c r="D72" t="s">
        <v>1255</v>
      </c>
    </row>
    <row r="73" spans="1:4">
      <c r="A73">
        <v>72</v>
      </c>
      <c r="B73" t="s">
        <v>1238</v>
      </c>
      <c r="C73" t="s">
        <v>1256</v>
      </c>
      <c r="D73" t="s">
        <v>1257</v>
      </c>
    </row>
    <row r="74" spans="1:4">
      <c r="A74">
        <v>73</v>
      </c>
      <c r="B74" t="s">
        <v>1238</v>
      </c>
      <c r="C74" t="s">
        <v>1258</v>
      </c>
      <c r="D74" t="s">
        <v>1259</v>
      </c>
    </row>
    <row r="75" spans="1:4">
      <c r="A75">
        <v>74</v>
      </c>
      <c r="B75" t="s">
        <v>1238</v>
      </c>
      <c r="C75" t="s">
        <v>1260</v>
      </c>
      <c r="D75" t="s">
        <v>1261</v>
      </c>
    </row>
    <row r="76" spans="1:4">
      <c r="A76">
        <v>75</v>
      </c>
      <c r="B76" t="s">
        <v>1262</v>
      </c>
      <c r="C76" t="s">
        <v>1264</v>
      </c>
      <c r="D76" t="s">
        <v>1265</v>
      </c>
    </row>
    <row r="77" spans="1:4">
      <c r="A77">
        <v>76</v>
      </c>
      <c r="B77" t="s">
        <v>1262</v>
      </c>
      <c r="C77" t="s">
        <v>1266</v>
      </c>
      <c r="D77" t="s">
        <v>1267</v>
      </c>
    </row>
    <row r="78" spans="1:4">
      <c r="A78">
        <v>77</v>
      </c>
      <c r="B78" t="s">
        <v>1262</v>
      </c>
      <c r="C78" t="s">
        <v>1262</v>
      </c>
      <c r="D78" t="s">
        <v>1263</v>
      </c>
    </row>
    <row r="79" spans="1:4">
      <c r="A79">
        <v>78</v>
      </c>
      <c r="B79" t="s">
        <v>1262</v>
      </c>
      <c r="C79" t="s">
        <v>1268</v>
      </c>
      <c r="D79" t="s">
        <v>1269</v>
      </c>
    </row>
    <row r="80" spans="1:4">
      <c r="A80">
        <v>79</v>
      </c>
      <c r="B80" t="s">
        <v>1262</v>
      </c>
      <c r="C80" t="s">
        <v>1270</v>
      </c>
      <c r="D80" t="s">
        <v>1271</v>
      </c>
    </row>
    <row r="81" spans="1:4">
      <c r="A81">
        <v>80</v>
      </c>
      <c r="B81" t="s">
        <v>1262</v>
      </c>
      <c r="C81" t="s">
        <v>1272</v>
      </c>
      <c r="D81" t="s">
        <v>1273</v>
      </c>
    </row>
    <row r="82" spans="1:4">
      <c r="A82">
        <v>81</v>
      </c>
      <c r="B82" t="s">
        <v>1262</v>
      </c>
      <c r="C82" t="s">
        <v>1274</v>
      </c>
      <c r="D82" t="s">
        <v>1275</v>
      </c>
    </row>
    <row r="83" spans="1:4">
      <c r="A83">
        <v>82</v>
      </c>
      <c r="B83" t="s">
        <v>1262</v>
      </c>
      <c r="C83" t="s">
        <v>1276</v>
      </c>
      <c r="D83" t="s">
        <v>1277</v>
      </c>
    </row>
    <row r="84" spans="1:4">
      <c r="A84">
        <v>83</v>
      </c>
      <c r="B84" t="s">
        <v>1278</v>
      </c>
      <c r="C84" t="s">
        <v>1280</v>
      </c>
      <c r="D84" t="s">
        <v>1281</v>
      </c>
    </row>
    <row r="85" spans="1:4">
      <c r="A85">
        <v>84</v>
      </c>
      <c r="B85" t="s">
        <v>1278</v>
      </c>
      <c r="C85" t="s">
        <v>1282</v>
      </c>
      <c r="D85" t="s">
        <v>1283</v>
      </c>
    </row>
    <row r="86" spans="1:4">
      <c r="A86">
        <v>85</v>
      </c>
      <c r="B86" t="s">
        <v>1278</v>
      </c>
      <c r="C86" t="s">
        <v>1268</v>
      </c>
      <c r="D86" t="s">
        <v>1284</v>
      </c>
    </row>
    <row r="87" spans="1:4">
      <c r="A87">
        <v>86</v>
      </c>
      <c r="B87" t="s">
        <v>1278</v>
      </c>
      <c r="C87" t="s">
        <v>1285</v>
      </c>
      <c r="D87" t="s">
        <v>1286</v>
      </c>
    </row>
    <row r="88" spans="1:4">
      <c r="A88">
        <v>87</v>
      </c>
      <c r="B88" t="s">
        <v>1278</v>
      </c>
      <c r="C88" t="s">
        <v>1287</v>
      </c>
      <c r="D88" t="s">
        <v>1288</v>
      </c>
    </row>
    <row r="89" spans="1:4">
      <c r="A89">
        <v>88</v>
      </c>
      <c r="B89" t="s">
        <v>1278</v>
      </c>
      <c r="C89" t="s">
        <v>1278</v>
      </c>
      <c r="D89" t="s">
        <v>1279</v>
      </c>
    </row>
    <row r="90" spans="1:4">
      <c r="A90">
        <v>89</v>
      </c>
      <c r="B90" t="s">
        <v>1278</v>
      </c>
      <c r="C90" t="s">
        <v>1289</v>
      </c>
      <c r="D90" t="s">
        <v>1290</v>
      </c>
    </row>
    <row r="91" spans="1:4">
      <c r="A91">
        <v>90</v>
      </c>
      <c r="B91" t="s">
        <v>1278</v>
      </c>
      <c r="C91" t="s">
        <v>1291</v>
      </c>
      <c r="D91" t="s">
        <v>1292</v>
      </c>
    </row>
    <row r="92" spans="1:4">
      <c r="A92">
        <v>91</v>
      </c>
      <c r="B92" t="s">
        <v>1278</v>
      </c>
      <c r="C92" t="s">
        <v>1293</v>
      </c>
      <c r="D92" t="s">
        <v>1294</v>
      </c>
    </row>
    <row r="93" spans="1:4">
      <c r="A93">
        <v>92</v>
      </c>
      <c r="B93" t="s">
        <v>1278</v>
      </c>
      <c r="C93" t="s">
        <v>1295</v>
      </c>
      <c r="D93" t="s">
        <v>1296</v>
      </c>
    </row>
    <row r="94" spans="1:4">
      <c r="A94">
        <v>93</v>
      </c>
      <c r="B94" t="s">
        <v>1278</v>
      </c>
      <c r="C94" t="s">
        <v>1297</v>
      </c>
      <c r="D94" t="s">
        <v>1298</v>
      </c>
    </row>
    <row r="95" spans="1:4">
      <c r="A95">
        <v>94</v>
      </c>
      <c r="B95" t="s">
        <v>1299</v>
      </c>
      <c r="C95" t="s">
        <v>1301</v>
      </c>
      <c r="D95" t="s">
        <v>1302</v>
      </c>
    </row>
    <row r="96" spans="1:4">
      <c r="A96">
        <v>95</v>
      </c>
      <c r="B96" t="s">
        <v>1299</v>
      </c>
      <c r="C96" t="s">
        <v>1299</v>
      </c>
      <c r="D96" t="s">
        <v>1300</v>
      </c>
    </row>
    <row r="97" spans="1:4">
      <c r="A97">
        <v>96</v>
      </c>
      <c r="B97" t="s">
        <v>1299</v>
      </c>
      <c r="C97" t="s">
        <v>1303</v>
      </c>
      <c r="D97" t="s">
        <v>1304</v>
      </c>
    </row>
    <row r="98" spans="1:4">
      <c r="A98">
        <v>97</v>
      </c>
      <c r="B98" t="s">
        <v>1299</v>
      </c>
      <c r="C98" t="s">
        <v>1305</v>
      </c>
      <c r="D98" t="s">
        <v>1306</v>
      </c>
    </row>
    <row r="99" spans="1:4">
      <c r="A99">
        <v>98</v>
      </c>
      <c r="B99" t="s">
        <v>1299</v>
      </c>
      <c r="C99" t="s">
        <v>1307</v>
      </c>
      <c r="D99" t="s">
        <v>1308</v>
      </c>
    </row>
    <row r="100" spans="1:4">
      <c r="A100">
        <v>99</v>
      </c>
      <c r="B100" t="s">
        <v>1299</v>
      </c>
      <c r="C100" t="s">
        <v>1309</v>
      </c>
      <c r="D100" t="s">
        <v>1310</v>
      </c>
    </row>
    <row r="101" spans="1:4">
      <c r="A101">
        <v>100</v>
      </c>
      <c r="B101" t="s">
        <v>1299</v>
      </c>
      <c r="C101" t="s">
        <v>1311</v>
      </c>
      <c r="D101" t="s">
        <v>1312</v>
      </c>
    </row>
    <row r="102" spans="1:4">
      <c r="A102">
        <v>101</v>
      </c>
      <c r="B102" t="s">
        <v>1299</v>
      </c>
      <c r="C102" t="s">
        <v>1313</v>
      </c>
      <c r="D102" t="s">
        <v>1314</v>
      </c>
    </row>
    <row r="103" spans="1:4">
      <c r="A103">
        <v>102</v>
      </c>
      <c r="B103" t="s">
        <v>1315</v>
      </c>
      <c r="C103" t="s">
        <v>1315</v>
      </c>
      <c r="D103" t="s">
        <v>1316</v>
      </c>
    </row>
    <row r="104" spans="1:4">
      <c r="A104">
        <v>103</v>
      </c>
      <c r="B104" t="s">
        <v>1315</v>
      </c>
      <c r="C104" t="s">
        <v>1317</v>
      </c>
      <c r="D104" t="s">
        <v>1318</v>
      </c>
    </row>
    <row r="105" spans="1:4">
      <c r="A105">
        <v>104</v>
      </c>
      <c r="B105" t="s">
        <v>1315</v>
      </c>
      <c r="C105" t="s">
        <v>1319</v>
      </c>
      <c r="D105" t="s">
        <v>1320</v>
      </c>
    </row>
    <row r="106" spans="1:4">
      <c r="A106">
        <v>105</v>
      </c>
      <c r="B106" t="s">
        <v>1315</v>
      </c>
      <c r="C106" t="s">
        <v>1321</v>
      </c>
      <c r="D106" t="s">
        <v>1322</v>
      </c>
    </row>
    <row r="107" spans="1:4">
      <c r="A107">
        <v>106</v>
      </c>
      <c r="B107" t="s">
        <v>1315</v>
      </c>
      <c r="C107" t="s">
        <v>1323</v>
      </c>
      <c r="D107" t="s">
        <v>1324</v>
      </c>
    </row>
    <row r="108" spans="1:4">
      <c r="A108">
        <v>107</v>
      </c>
      <c r="B108" t="s">
        <v>1315</v>
      </c>
      <c r="C108" t="s">
        <v>1236</v>
      </c>
      <c r="D108" t="s">
        <v>1325</v>
      </c>
    </row>
    <row r="109" spans="1:4">
      <c r="A109">
        <v>108</v>
      </c>
      <c r="B109" t="s">
        <v>1326</v>
      </c>
      <c r="C109" t="s">
        <v>1328</v>
      </c>
      <c r="D109" t="s">
        <v>1329</v>
      </c>
    </row>
    <row r="110" spans="1:4">
      <c r="A110">
        <v>109</v>
      </c>
      <c r="B110" t="s">
        <v>1326</v>
      </c>
      <c r="C110" t="s">
        <v>1330</v>
      </c>
      <c r="D110" t="s">
        <v>1331</v>
      </c>
    </row>
    <row r="111" spans="1:4">
      <c r="A111">
        <v>110</v>
      </c>
      <c r="B111" t="s">
        <v>1326</v>
      </c>
      <c r="C111" t="s">
        <v>1332</v>
      </c>
      <c r="D111" t="s">
        <v>1333</v>
      </c>
    </row>
    <row r="112" spans="1:4">
      <c r="A112">
        <v>111</v>
      </c>
      <c r="B112" t="s">
        <v>1326</v>
      </c>
      <c r="C112" t="s">
        <v>1334</v>
      </c>
      <c r="D112" t="s">
        <v>1335</v>
      </c>
    </row>
    <row r="113" spans="1:4">
      <c r="A113">
        <v>112</v>
      </c>
      <c r="B113" t="s">
        <v>1326</v>
      </c>
      <c r="C113" t="s">
        <v>1336</v>
      </c>
      <c r="D113" t="s">
        <v>1337</v>
      </c>
    </row>
    <row r="114" spans="1:4">
      <c r="A114">
        <v>113</v>
      </c>
      <c r="B114" t="s">
        <v>1326</v>
      </c>
      <c r="C114" t="s">
        <v>1338</v>
      </c>
      <c r="D114" t="s">
        <v>1339</v>
      </c>
    </row>
    <row r="115" spans="1:4">
      <c r="A115">
        <v>114</v>
      </c>
      <c r="B115" t="s">
        <v>1326</v>
      </c>
      <c r="C115" t="s">
        <v>1340</v>
      </c>
      <c r="D115" t="s">
        <v>1341</v>
      </c>
    </row>
    <row r="116" spans="1:4">
      <c r="A116">
        <v>115</v>
      </c>
      <c r="B116" t="s">
        <v>1326</v>
      </c>
      <c r="C116" t="s">
        <v>1272</v>
      </c>
      <c r="D116" t="s">
        <v>1342</v>
      </c>
    </row>
    <row r="117" spans="1:4">
      <c r="A117">
        <v>116</v>
      </c>
      <c r="B117" t="s">
        <v>1326</v>
      </c>
      <c r="C117" t="s">
        <v>1343</v>
      </c>
      <c r="D117" t="s">
        <v>1344</v>
      </c>
    </row>
    <row r="118" spans="1:4">
      <c r="A118">
        <v>117</v>
      </c>
      <c r="B118" t="s">
        <v>1326</v>
      </c>
      <c r="C118" t="s">
        <v>1326</v>
      </c>
      <c r="D118" t="s">
        <v>1327</v>
      </c>
    </row>
    <row r="119" spans="1:4">
      <c r="A119">
        <v>118</v>
      </c>
      <c r="B119" t="s">
        <v>1326</v>
      </c>
      <c r="C119" t="s">
        <v>1345</v>
      </c>
      <c r="D119" t="s">
        <v>1346</v>
      </c>
    </row>
    <row r="120" spans="1:4">
      <c r="A120">
        <v>119</v>
      </c>
      <c r="B120" t="s">
        <v>1326</v>
      </c>
      <c r="C120" t="s">
        <v>1347</v>
      </c>
      <c r="D120" t="s">
        <v>1348</v>
      </c>
    </row>
    <row r="121" spans="1:4">
      <c r="A121">
        <v>120</v>
      </c>
      <c r="B121" t="s">
        <v>1326</v>
      </c>
      <c r="C121" t="s">
        <v>1349</v>
      </c>
      <c r="D121" t="s">
        <v>1350</v>
      </c>
    </row>
    <row r="122" spans="1:4">
      <c r="A122">
        <v>121</v>
      </c>
      <c r="B122" t="s">
        <v>1326</v>
      </c>
      <c r="C122" t="s">
        <v>1351</v>
      </c>
      <c r="D122" t="s">
        <v>1352</v>
      </c>
    </row>
    <row r="123" spans="1:4">
      <c r="A123">
        <v>122</v>
      </c>
      <c r="B123" t="s">
        <v>1353</v>
      </c>
      <c r="C123" t="s">
        <v>1355</v>
      </c>
      <c r="D123" t="s">
        <v>1356</v>
      </c>
    </row>
    <row r="124" spans="1:4">
      <c r="A124">
        <v>123</v>
      </c>
      <c r="B124" t="s">
        <v>1353</v>
      </c>
      <c r="C124" t="s">
        <v>1357</v>
      </c>
      <c r="D124" t="s">
        <v>1358</v>
      </c>
    </row>
    <row r="125" spans="1:4">
      <c r="A125">
        <v>124</v>
      </c>
      <c r="B125" t="s">
        <v>1353</v>
      </c>
      <c r="C125" t="s">
        <v>1359</v>
      </c>
      <c r="D125" t="s">
        <v>1360</v>
      </c>
    </row>
    <row r="126" spans="1:4">
      <c r="A126">
        <v>125</v>
      </c>
      <c r="B126" t="s">
        <v>1353</v>
      </c>
      <c r="C126" t="s">
        <v>1361</v>
      </c>
      <c r="D126" t="s">
        <v>1362</v>
      </c>
    </row>
    <row r="127" spans="1:4">
      <c r="A127">
        <v>126</v>
      </c>
      <c r="B127" t="s">
        <v>1353</v>
      </c>
      <c r="C127" t="s">
        <v>1363</v>
      </c>
      <c r="D127" t="s">
        <v>1364</v>
      </c>
    </row>
    <row r="128" spans="1:4">
      <c r="A128">
        <v>127</v>
      </c>
      <c r="B128" t="s">
        <v>1353</v>
      </c>
      <c r="C128" t="s">
        <v>1365</v>
      </c>
      <c r="D128" t="s">
        <v>1366</v>
      </c>
    </row>
    <row r="129" spans="1:4">
      <c r="A129">
        <v>128</v>
      </c>
      <c r="B129" t="s">
        <v>1353</v>
      </c>
      <c r="C129" t="s">
        <v>1367</v>
      </c>
      <c r="D129" t="s">
        <v>1368</v>
      </c>
    </row>
    <row r="130" spans="1:4">
      <c r="A130">
        <v>129</v>
      </c>
      <c r="B130" t="s">
        <v>1353</v>
      </c>
      <c r="C130" t="s">
        <v>1369</v>
      </c>
      <c r="D130" t="s">
        <v>1370</v>
      </c>
    </row>
    <row r="131" spans="1:4">
      <c r="A131">
        <v>130</v>
      </c>
      <c r="B131" t="s">
        <v>1353</v>
      </c>
      <c r="C131" t="s">
        <v>1291</v>
      </c>
      <c r="D131" t="s">
        <v>1371</v>
      </c>
    </row>
    <row r="132" spans="1:4">
      <c r="A132">
        <v>131</v>
      </c>
      <c r="B132" t="s">
        <v>1353</v>
      </c>
      <c r="C132" t="s">
        <v>1353</v>
      </c>
      <c r="D132" t="s">
        <v>1354</v>
      </c>
    </row>
    <row r="133" spans="1:4">
      <c r="A133">
        <v>132</v>
      </c>
      <c r="B133" t="s">
        <v>1353</v>
      </c>
      <c r="C133" t="s">
        <v>1372</v>
      </c>
      <c r="D133" t="s">
        <v>1373</v>
      </c>
    </row>
    <row r="134" spans="1:4">
      <c r="A134">
        <v>133</v>
      </c>
      <c r="B134" t="s">
        <v>1353</v>
      </c>
      <c r="C134" t="s">
        <v>1374</v>
      </c>
      <c r="D134" t="s">
        <v>1375</v>
      </c>
    </row>
    <row r="135" spans="1:4">
      <c r="A135">
        <v>134</v>
      </c>
      <c r="B135" t="s">
        <v>1353</v>
      </c>
      <c r="C135" t="s">
        <v>1376</v>
      </c>
      <c r="D135" t="s">
        <v>1377</v>
      </c>
    </row>
    <row r="136" spans="1:4">
      <c r="A136">
        <v>135</v>
      </c>
      <c r="B136" t="s">
        <v>1353</v>
      </c>
      <c r="C136" t="s">
        <v>1378</v>
      </c>
      <c r="D136" t="s">
        <v>1379</v>
      </c>
    </row>
    <row r="137" spans="1:4">
      <c r="A137">
        <v>136</v>
      </c>
      <c r="B137" t="s">
        <v>1353</v>
      </c>
      <c r="C137" t="s">
        <v>1380</v>
      </c>
      <c r="D137" t="s">
        <v>1381</v>
      </c>
    </row>
    <row r="138" spans="1:4">
      <c r="A138">
        <v>137</v>
      </c>
      <c r="B138" t="s">
        <v>1353</v>
      </c>
      <c r="C138" t="s">
        <v>1382</v>
      </c>
      <c r="D138" t="s">
        <v>1383</v>
      </c>
    </row>
    <row r="139" spans="1:4">
      <c r="A139">
        <v>138</v>
      </c>
      <c r="B139" t="s">
        <v>1353</v>
      </c>
      <c r="C139" t="s">
        <v>1384</v>
      </c>
      <c r="D139" t="s">
        <v>1385</v>
      </c>
    </row>
    <row r="140" spans="1:4">
      <c r="A140">
        <v>139</v>
      </c>
      <c r="B140" t="s">
        <v>1386</v>
      </c>
      <c r="C140" t="s">
        <v>1388</v>
      </c>
      <c r="D140" t="s">
        <v>1389</v>
      </c>
    </row>
    <row r="141" spans="1:4">
      <c r="A141">
        <v>140</v>
      </c>
      <c r="B141" t="s">
        <v>1386</v>
      </c>
      <c r="C141" t="s">
        <v>1390</v>
      </c>
      <c r="D141" t="s">
        <v>1391</v>
      </c>
    </row>
    <row r="142" spans="1:4">
      <c r="A142">
        <v>141</v>
      </c>
      <c r="B142" t="s">
        <v>1386</v>
      </c>
      <c r="C142" t="s">
        <v>1392</v>
      </c>
      <c r="D142" t="s">
        <v>1393</v>
      </c>
    </row>
    <row r="143" spans="1:4">
      <c r="A143">
        <v>142</v>
      </c>
      <c r="B143" t="s">
        <v>1386</v>
      </c>
      <c r="C143" t="s">
        <v>1394</v>
      </c>
      <c r="D143" t="s">
        <v>1395</v>
      </c>
    </row>
    <row r="144" spans="1:4">
      <c r="A144">
        <v>143</v>
      </c>
      <c r="B144" t="s">
        <v>1386</v>
      </c>
      <c r="C144" t="s">
        <v>1396</v>
      </c>
      <c r="D144" t="s">
        <v>1397</v>
      </c>
    </row>
    <row r="145" spans="1:4">
      <c r="A145">
        <v>144</v>
      </c>
      <c r="B145" t="s">
        <v>1386</v>
      </c>
      <c r="C145" t="s">
        <v>1386</v>
      </c>
      <c r="D145" t="s">
        <v>1387</v>
      </c>
    </row>
    <row r="146" spans="1:4">
      <c r="A146">
        <v>145</v>
      </c>
      <c r="B146" t="s">
        <v>1386</v>
      </c>
      <c r="C146" t="s">
        <v>1258</v>
      </c>
      <c r="D146" t="s">
        <v>1398</v>
      </c>
    </row>
    <row r="147" spans="1:4">
      <c r="A147">
        <v>146</v>
      </c>
      <c r="B147" t="s">
        <v>1386</v>
      </c>
      <c r="C147" t="s">
        <v>1399</v>
      </c>
      <c r="D147" t="s">
        <v>1400</v>
      </c>
    </row>
    <row r="148" spans="1:4">
      <c r="A148">
        <v>147</v>
      </c>
      <c r="B148" t="s">
        <v>1386</v>
      </c>
      <c r="C148" t="s">
        <v>1401</v>
      </c>
      <c r="D148" t="s">
        <v>1402</v>
      </c>
    </row>
    <row r="149" spans="1:4">
      <c r="A149">
        <v>148</v>
      </c>
      <c r="B149" t="s">
        <v>1403</v>
      </c>
      <c r="C149" t="s">
        <v>1405</v>
      </c>
      <c r="D149" t="s">
        <v>1406</v>
      </c>
    </row>
    <row r="150" spans="1:4">
      <c r="A150">
        <v>149</v>
      </c>
      <c r="B150" t="s">
        <v>1403</v>
      </c>
      <c r="C150" t="s">
        <v>1407</v>
      </c>
      <c r="D150" t="s">
        <v>1408</v>
      </c>
    </row>
    <row r="151" spans="1:4">
      <c r="A151">
        <v>150</v>
      </c>
      <c r="B151" t="s">
        <v>1403</v>
      </c>
      <c r="C151" t="s">
        <v>1409</v>
      </c>
      <c r="D151" t="s">
        <v>1410</v>
      </c>
    </row>
    <row r="152" spans="1:4">
      <c r="A152">
        <v>151</v>
      </c>
      <c r="B152" t="s">
        <v>1403</v>
      </c>
      <c r="C152" t="s">
        <v>1411</v>
      </c>
      <c r="D152" t="s">
        <v>1412</v>
      </c>
    </row>
    <row r="153" spans="1:4">
      <c r="A153">
        <v>152</v>
      </c>
      <c r="B153" t="s">
        <v>1403</v>
      </c>
      <c r="C153" t="s">
        <v>1413</v>
      </c>
      <c r="D153" t="s">
        <v>1414</v>
      </c>
    </row>
    <row r="154" spans="1:4">
      <c r="A154">
        <v>153</v>
      </c>
      <c r="B154" t="s">
        <v>1403</v>
      </c>
      <c r="C154" t="s">
        <v>1415</v>
      </c>
      <c r="D154" t="s">
        <v>1416</v>
      </c>
    </row>
    <row r="155" spans="1:4">
      <c r="A155">
        <v>154</v>
      </c>
      <c r="B155" t="s">
        <v>1403</v>
      </c>
      <c r="C155" t="s">
        <v>1403</v>
      </c>
      <c r="D155" t="s">
        <v>1404</v>
      </c>
    </row>
    <row r="156" spans="1:4">
      <c r="A156">
        <v>155</v>
      </c>
      <c r="B156" t="s">
        <v>1403</v>
      </c>
      <c r="C156" t="s">
        <v>1417</v>
      </c>
      <c r="D156" t="s">
        <v>1418</v>
      </c>
    </row>
    <row r="157" spans="1:4">
      <c r="A157">
        <v>156</v>
      </c>
      <c r="B157" t="s">
        <v>1403</v>
      </c>
      <c r="C157" t="s">
        <v>1419</v>
      </c>
      <c r="D157" t="s">
        <v>1420</v>
      </c>
    </row>
    <row r="158" spans="1:4">
      <c r="A158">
        <v>157</v>
      </c>
      <c r="B158" t="s">
        <v>1403</v>
      </c>
      <c r="C158" t="s">
        <v>1421</v>
      </c>
      <c r="D158" t="s">
        <v>1422</v>
      </c>
    </row>
    <row r="159" spans="1:4">
      <c r="A159">
        <v>158</v>
      </c>
      <c r="B159" t="s">
        <v>1403</v>
      </c>
      <c r="C159" t="s">
        <v>1423</v>
      </c>
      <c r="D159" t="s">
        <v>1424</v>
      </c>
    </row>
    <row r="160" spans="1:4">
      <c r="A160">
        <v>159</v>
      </c>
      <c r="B160" t="s">
        <v>1403</v>
      </c>
      <c r="C160" t="s">
        <v>1425</v>
      </c>
      <c r="D160" t="s">
        <v>1426</v>
      </c>
    </row>
    <row r="161" spans="1:4">
      <c r="A161">
        <v>160</v>
      </c>
      <c r="B161" t="s">
        <v>1403</v>
      </c>
      <c r="C161" t="s">
        <v>1427</v>
      </c>
      <c r="D161" t="s">
        <v>1428</v>
      </c>
    </row>
    <row r="162" spans="1:4">
      <c r="A162">
        <v>161</v>
      </c>
      <c r="B162" t="s">
        <v>1403</v>
      </c>
      <c r="C162" t="s">
        <v>1429</v>
      </c>
      <c r="D162" t="s">
        <v>1430</v>
      </c>
    </row>
    <row r="163" spans="1:4">
      <c r="A163">
        <v>162</v>
      </c>
      <c r="B163" t="s">
        <v>1403</v>
      </c>
      <c r="C163" t="s">
        <v>1431</v>
      </c>
      <c r="D163" t="s">
        <v>1432</v>
      </c>
    </row>
    <row r="164" spans="1:4">
      <c r="A164">
        <v>163</v>
      </c>
      <c r="B164" t="s">
        <v>1433</v>
      </c>
      <c r="C164" t="s">
        <v>1435</v>
      </c>
      <c r="D164" t="s">
        <v>1436</v>
      </c>
    </row>
    <row r="165" spans="1:4">
      <c r="A165">
        <v>164</v>
      </c>
      <c r="B165" t="s">
        <v>1433</v>
      </c>
      <c r="C165" t="s">
        <v>1437</v>
      </c>
      <c r="D165" t="s">
        <v>1438</v>
      </c>
    </row>
    <row r="166" spans="1:4">
      <c r="A166">
        <v>165</v>
      </c>
      <c r="B166" t="s">
        <v>1433</v>
      </c>
      <c r="C166" t="s">
        <v>1433</v>
      </c>
      <c r="D166" t="s">
        <v>1434</v>
      </c>
    </row>
    <row r="167" spans="1:4">
      <c r="A167">
        <v>166</v>
      </c>
      <c r="B167" t="s">
        <v>1433</v>
      </c>
      <c r="C167" t="s">
        <v>1439</v>
      </c>
      <c r="D167" t="s">
        <v>1440</v>
      </c>
    </row>
    <row r="168" spans="1:4">
      <c r="A168">
        <v>167</v>
      </c>
      <c r="B168" t="s">
        <v>1433</v>
      </c>
      <c r="C168" t="s">
        <v>1441</v>
      </c>
      <c r="D168" t="s">
        <v>1442</v>
      </c>
    </row>
    <row r="169" spans="1:4">
      <c r="A169">
        <v>168</v>
      </c>
      <c r="B169" t="s">
        <v>1433</v>
      </c>
      <c r="C169" t="s">
        <v>1443</v>
      </c>
      <c r="D169" t="s">
        <v>1444</v>
      </c>
    </row>
    <row r="170" spans="1:4">
      <c r="A170">
        <v>169</v>
      </c>
      <c r="B170" t="s">
        <v>1433</v>
      </c>
      <c r="C170" t="s">
        <v>1445</v>
      </c>
      <c r="D170" t="s">
        <v>1446</v>
      </c>
    </row>
    <row r="171" spans="1:4">
      <c r="A171">
        <v>170</v>
      </c>
      <c r="B171" t="s">
        <v>1433</v>
      </c>
      <c r="C171" t="s">
        <v>1447</v>
      </c>
      <c r="D171" t="s">
        <v>1448</v>
      </c>
    </row>
    <row r="172" spans="1:4">
      <c r="A172">
        <v>171</v>
      </c>
      <c r="B172" t="s">
        <v>1433</v>
      </c>
      <c r="C172" t="s">
        <v>1449</v>
      </c>
      <c r="D172" t="s">
        <v>1450</v>
      </c>
    </row>
    <row r="173" spans="1:4">
      <c r="A173">
        <v>172</v>
      </c>
      <c r="B173" t="s">
        <v>1451</v>
      </c>
      <c r="C173" t="s">
        <v>1453</v>
      </c>
      <c r="D173" t="s">
        <v>1454</v>
      </c>
    </row>
    <row r="174" spans="1:4">
      <c r="A174">
        <v>173</v>
      </c>
      <c r="B174" t="s">
        <v>1451</v>
      </c>
      <c r="C174" t="s">
        <v>1455</v>
      </c>
      <c r="D174" t="s">
        <v>1456</v>
      </c>
    </row>
    <row r="175" spans="1:4">
      <c r="A175">
        <v>174</v>
      </c>
      <c r="B175" t="s">
        <v>1451</v>
      </c>
      <c r="C175" t="s">
        <v>1457</v>
      </c>
      <c r="D175" t="s">
        <v>1458</v>
      </c>
    </row>
    <row r="176" spans="1:4">
      <c r="A176">
        <v>175</v>
      </c>
      <c r="B176" t="s">
        <v>1451</v>
      </c>
      <c r="C176" t="s">
        <v>1459</v>
      </c>
      <c r="D176" t="s">
        <v>1460</v>
      </c>
    </row>
    <row r="177" spans="1:4">
      <c r="A177">
        <v>176</v>
      </c>
      <c r="B177" t="s">
        <v>1451</v>
      </c>
      <c r="C177" t="s">
        <v>1461</v>
      </c>
      <c r="D177" t="s">
        <v>1462</v>
      </c>
    </row>
    <row r="178" spans="1:4">
      <c r="A178">
        <v>177</v>
      </c>
      <c r="B178" t="s">
        <v>1451</v>
      </c>
      <c r="C178" t="s">
        <v>1451</v>
      </c>
      <c r="D178" t="s">
        <v>1452</v>
      </c>
    </row>
    <row r="179" spans="1:4">
      <c r="A179">
        <v>178</v>
      </c>
      <c r="B179" t="s">
        <v>1451</v>
      </c>
      <c r="C179" t="s">
        <v>1463</v>
      </c>
      <c r="D179" t="s">
        <v>1464</v>
      </c>
    </row>
    <row r="180" spans="1:4">
      <c r="A180">
        <v>179</v>
      </c>
      <c r="B180" t="s">
        <v>1451</v>
      </c>
      <c r="C180" t="s">
        <v>1465</v>
      </c>
      <c r="D180" t="s">
        <v>1466</v>
      </c>
    </row>
    <row r="181" spans="1:4">
      <c r="A181">
        <v>180</v>
      </c>
      <c r="B181" t="s">
        <v>1451</v>
      </c>
      <c r="C181" t="s">
        <v>1467</v>
      </c>
      <c r="D181" t="s">
        <v>1468</v>
      </c>
    </row>
    <row r="182" spans="1:4">
      <c r="A182">
        <v>181</v>
      </c>
      <c r="B182" t="s">
        <v>1469</v>
      </c>
      <c r="C182" t="s">
        <v>1469</v>
      </c>
      <c r="D182" t="s">
        <v>1470</v>
      </c>
    </row>
    <row r="183" spans="1:4">
      <c r="A183">
        <v>182</v>
      </c>
      <c r="B183" t="s">
        <v>1471</v>
      </c>
      <c r="C183" t="s">
        <v>1196</v>
      </c>
      <c r="D183" t="s">
        <v>1473</v>
      </c>
    </row>
    <row r="184" spans="1:4">
      <c r="A184">
        <v>183</v>
      </c>
      <c r="B184" t="s">
        <v>1471</v>
      </c>
      <c r="C184" t="s">
        <v>1474</v>
      </c>
      <c r="D184" t="s">
        <v>1475</v>
      </c>
    </row>
    <row r="185" spans="1:4">
      <c r="A185">
        <v>184</v>
      </c>
      <c r="B185" t="s">
        <v>1471</v>
      </c>
      <c r="C185" t="s">
        <v>1476</v>
      </c>
      <c r="D185" t="s">
        <v>1477</v>
      </c>
    </row>
    <row r="186" spans="1:4">
      <c r="A186">
        <v>185</v>
      </c>
      <c r="B186" t="s">
        <v>1471</v>
      </c>
      <c r="C186" t="s">
        <v>1478</v>
      </c>
      <c r="D186" t="s">
        <v>1479</v>
      </c>
    </row>
    <row r="187" spans="1:4">
      <c r="A187">
        <v>186</v>
      </c>
      <c r="B187" t="s">
        <v>1471</v>
      </c>
      <c r="C187" t="s">
        <v>1480</v>
      </c>
      <c r="D187" t="s">
        <v>1481</v>
      </c>
    </row>
    <row r="188" spans="1:4">
      <c r="A188">
        <v>187</v>
      </c>
      <c r="B188" t="s">
        <v>1471</v>
      </c>
      <c r="C188" t="s">
        <v>1482</v>
      </c>
      <c r="D188" t="s">
        <v>1483</v>
      </c>
    </row>
    <row r="189" spans="1:4">
      <c r="A189">
        <v>188</v>
      </c>
      <c r="B189" t="s">
        <v>1471</v>
      </c>
      <c r="C189" t="s">
        <v>1484</v>
      </c>
      <c r="D189" t="s">
        <v>1485</v>
      </c>
    </row>
    <row r="190" spans="1:4">
      <c r="A190">
        <v>189</v>
      </c>
      <c r="B190" t="s">
        <v>1471</v>
      </c>
      <c r="C190" t="s">
        <v>1486</v>
      </c>
      <c r="D190" t="s">
        <v>1487</v>
      </c>
    </row>
    <row r="191" spans="1:4">
      <c r="A191">
        <v>190</v>
      </c>
      <c r="B191" t="s">
        <v>1471</v>
      </c>
      <c r="C191" t="s">
        <v>1488</v>
      </c>
      <c r="D191" t="s">
        <v>1489</v>
      </c>
    </row>
    <row r="192" spans="1:4">
      <c r="A192">
        <v>191</v>
      </c>
      <c r="B192" t="s">
        <v>1471</v>
      </c>
      <c r="C192" t="s">
        <v>1254</v>
      </c>
      <c r="D192" t="s">
        <v>1490</v>
      </c>
    </row>
    <row r="193" spans="1:4">
      <c r="A193">
        <v>192</v>
      </c>
      <c r="B193" t="s">
        <v>1471</v>
      </c>
      <c r="C193" t="s">
        <v>1471</v>
      </c>
      <c r="D193" t="s">
        <v>1472</v>
      </c>
    </row>
    <row r="194" spans="1:4">
      <c r="A194">
        <v>193</v>
      </c>
      <c r="B194" t="s">
        <v>1471</v>
      </c>
      <c r="C194" t="s">
        <v>1491</v>
      </c>
      <c r="D194" t="s">
        <v>1492</v>
      </c>
    </row>
    <row r="195" spans="1:4">
      <c r="A195">
        <v>194</v>
      </c>
      <c r="B195" t="s">
        <v>1471</v>
      </c>
      <c r="C195" t="s">
        <v>1493</v>
      </c>
      <c r="D195" t="s">
        <v>1494</v>
      </c>
    </row>
    <row r="196" spans="1:4">
      <c r="A196">
        <v>195</v>
      </c>
      <c r="B196" t="s">
        <v>1471</v>
      </c>
      <c r="C196" t="s">
        <v>1495</v>
      </c>
      <c r="D196" t="s">
        <v>1496</v>
      </c>
    </row>
    <row r="197" spans="1:4">
      <c r="A197">
        <v>196</v>
      </c>
      <c r="B197" t="s">
        <v>1471</v>
      </c>
      <c r="C197" t="s">
        <v>1497</v>
      </c>
      <c r="D197" t="s">
        <v>1498</v>
      </c>
    </row>
    <row r="198" spans="1:4">
      <c r="A198">
        <v>197</v>
      </c>
      <c r="B198" t="s">
        <v>1499</v>
      </c>
      <c r="C198" t="s">
        <v>1501</v>
      </c>
      <c r="D198" t="s">
        <v>1502</v>
      </c>
    </row>
    <row r="199" spans="1:4">
      <c r="A199">
        <v>198</v>
      </c>
      <c r="B199" t="s">
        <v>1499</v>
      </c>
      <c r="C199" t="s">
        <v>1503</v>
      </c>
      <c r="D199" t="s">
        <v>1504</v>
      </c>
    </row>
    <row r="200" spans="1:4">
      <c r="A200">
        <v>199</v>
      </c>
      <c r="B200" t="s">
        <v>1499</v>
      </c>
      <c r="C200" t="s">
        <v>1505</v>
      </c>
      <c r="D200" t="s">
        <v>1506</v>
      </c>
    </row>
    <row r="201" spans="1:4">
      <c r="A201">
        <v>200</v>
      </c>
      <c r="B201" t="s">
        <v>1499</v>
      </c>
      <c r="C201" t="s">
        <v>1507</v>
      </c>
      <c r="D201" t="s">
        <v>1508</v>
      </c>
    </row>
    <row r="202" spans="1:4">
      <c r="A202">
        <v>201</v>
      </c>
      <c r="B202" t="s">
        <v>1499</v>
      </c>
      <c r="C202" t="s">
        <v>1509</v>
      </c>
      <c r="D202" t="s">
        <v>1510</v>
      </c>
    </row>
    <row r="203" spans="1:4">
      <c r="A203">
        <v>202</v>
      </c>
      <c r="B203" t="s">
        <v>1499</v>
      </c>
      <c r="C203" t="s">
        <v>1376</v>
      </c>
      <c r="D203" t="s">
        <v>1511</v>
      </c>
    </row>
    <row r="204" spans="1:4">
      <c r="A204">
        <v>203</v>
      </c>
      <c r="B204" t="s">
        <v>1499</v>
      </c>
      <c r="C204" t="s">
        <v>1512</v>
      </c>
      <c r="D204" t="s">
        <v>1513</v>
      </c>
    </row>
    <row r="205" spans="1:4">
      <c r="A205">
        <v>204</v>
      </c>
      <c r="B205" t="s">
        <v>1499</v>
      </c>
      <c r="C205" t="s">
        <v>1499</v>
      </c>
      <c r="D205" t="s">
        <v>1500</v>
      </c>
    </row>
    <row r="206" spans="1:4">
      <c r="A206">
        <v>205</v>
      </c>
      <c r="B206" t="s">
        <v>1499</v>
      </c>
      <c r="C206" t="s">
        <v>1514</v>
      </c>
      <c r="D206" t="s">
        <v>1515</v>
      </c>
    </row>
    <row r="207" spans="1:4">
      <c r="A207">
        <v>206</v>
      </c>
      <c r="B207" t="s">
        <v>1516</v>
      </c>
      <c r="C207" t="s">
        <v>1518</v>
      </c>
      <c r="D207" t="s">
        <v>1519</v>
      </c>
    </row>
    <row r="208" spans="1:4">
      <c r="A208">
        <v>207</v>
      </c>
      <c r="B208" t="s">
        <v>1516</v>
      </c>
      <c r="C208" t="s">
        <v>1520</v>
      </c>
      <c r="D208" t="s">
        <v>1521</v>
      </c>
    </row>
    <row r="209" spans="1:4">
      <c r="A209">
        <v>208</v>
      </c>
      <c r="B209" t="s">
        <v>1516</v>
      </c>
      <c r="C209" t="s">
        <v>1522</v>
      </c>
      <c r="D209" t="s">
        <v>1523</v>
      </c>
    </row>
    <row r="210" spans="1:4">
      <c r="A210">
        <v>209</v>
      </c>
      <c r="B210" t="s">
        <v>1516</v>
      </c>
      <c r="C210" t="s">
        <v>1524</v>
      </c>
      <c r="D210" t="s">
        <v>1525</v>
      </c>
    </row>
    <row r="211" spans="1:4">
      <c r="A211">
        <v>210</v>
      </c>
      <c r="B211" t="s">
        <v>1516</v>
      </c>
      <c r="C211" t="s">
        <v>1526</v>
      </c>
      <c r="D211" t="s">
        <v>1527</v>
      </c>
    </row>
    <row r="212" spans="1:4">
      <c r="A212">
        <v>211</v>
      </c>
      <c r="B212" t="s">
        <v>1516</v>
      </c>
      <c r="C212" t="s">
        <v>1528</v>
      </c>
      <c r="D212" t="s">
        <v>1529</v>
      </c>
    </row>
    <row r="213" spans="1:4">
      <c r="A213">
        <v>212</v>
      </c>
      <c r="B213" t="s">
        <v>1516</v>
      </c>
      <c r="C213" t="s">
        <v>1516</v>
      </c>
      <c r="D213" t="s">
        <v>1517</v>
      </c>
    </row>
    <row r="214" spans="1:4">
      <c r="A214">
        <v>213</v>
      </c>
      <c r="B214" t="s">
        <v>1516</v>
      </c>
      <c r="C214" t="s">
        <v>1530</v>
      </c>
      <c r="D214" t="s">
        <v>1531</v>
      </c>
    </row>
    <row r="215" spans="1:4">
      <c r="A215">
        <v>214</v>
      </c>
      <c r="B215" t="s">
        <v>1532</v>
      </c>
      <c r="C215" t="s">
        <v>1534</v>
      </c>
      <c r="D215" t="s">
        <v>1535</v>
      </c>
    </row>
    <row r="216" spans="1:4">
      <c r="A216">
        <v>215</v>
      </c>
      <c r="B216" t="s">
        <v>1532</v>
      </c>
      <c r="C216" t="s">
        <v>1536</v>
      </c>
      <c r="D216" t="s">
        <v>1537</v>
      </c>
    </row>
    <row r="217" spans="1:4">
      <c r="A217">
        <v>216</v>
      </c>
      <c r="B217" t="s">
        <v>1532</v>
      </c>
      <c r="C217" t="s">
        <v>1538</v>
      </c>
      <c r="D217" t="s">
        <v>1539</v>
      </c>
    </row>
    <row r="218" spans="1:4">
      <c r="A218">
        <v>217</v>
      </c>
      <c r="B218" t="s">
        <v>1532</v>
      </c>
      <c r="C218" t="s">
        <v>1540</v>
      </c>
      <c r="D218" t="s">
        <v>1541</v>
      </c>
    </row>
    <row r="219" spans="1:4">
      <c r="A219">
        <v>218</v>
      </c>
      <c r="B219" t="s">
        <v>1532</v>
      </c>
      <c r="C219" t="s">
        <v>1542</v>
      </c>
      <c r="D219" t="s">
        <v>1543</v>
      </c>
    </row>
    <row r="220" spans="1:4">
      <c r="A220">
        <v>219</v>
      </c>
      <c r="B220" t="s">
        <v>1532</v>
      </c>
      <c r="C220" t="s">
        <v>1376</v>
      </c>
      <c r="D220" t="s">
        <v>1544</v>
      </c>
    </row>
    <row r="221" spans="1:4">
      <c r="A221">
        <v>220</v>
      </c>
      <c r="B221" t="s">
        <v>1532</v>
      </c>
      <c r="C221" t="s">
        <v>1545</v>
      </c>
      <c r="D221" t="s">
        <v>1546</v>
      </c>
    </row>
    <row r="222" spans="1:4">
      <c r="A222">
        <v>221</v>
      </c>
      <c r="B222" t="s">
        <v>1532</v>
      </c>
      <c r="C222" t="s">
        <v>1532</v>
      </c>
      <c r="D222" t="s">
        <v>1533</v>
      </c>
    </row>
    <row r="223" spans="1:4">
      <c r="A223">
        <v>222</v>
      </c>
      <c r="B223" t="s">
        <v>1532</v>
      </c>
      <c r="C223" t="s">
        <v>1547</v>
      </c>
      <c r="D223" t="s">
        <v>1548</v>
      </c>
    </row>
    <row r="224" spans="1:4">
      <c r="A224">
        <v>223</v>
      </c>
      <c r="B224" t="s">
        <v>1549</v>
      </c>
      <c r="C224" t="s">
        <v>1551</v>
      </c>
      <c r="D224" t="s">
        <v>1552</v>
      </c>
    </row>
    <row r="225" spans="1:4">
      <c r="A225">
        <v>224</v>
      </c>
      <c r="B225" t="s">
        <v>1549</v>
      </c>
      <c r="C225" t="s">
        <v>1553</v>
      </c>
      <c r="D225" t="s">
        <v>1554</v>
      </c>
    </row>
    <row r="226" spans="1:4">
      <c r="A226">
        <v>225</v>
      </c>
      <c r="B226" t="s">
        <v>1549</v>
      </c>
      <c r="C226" t="s">
        <v>1555</v>
      </c>
      <c r="D226" t="s">
        <v>1556</v>
      </c>
    </row>
    <row r="227" spans="1:4">
      <c r="A227">
        <v>226</v>
      </c>
      <c r="B227" t="s">
        <v>1549</v>
      </c>
      <c r="C227" t="s">
        <v>1557</v>
      </c>
      <c r="D227" t="s">
        <v>1558</v>
      </c>
    </row>
    <row r="228" spans="1:4">
      <c r="A228">
        <v>227</v>
      </c>
      <c r="B228" t="s">
        <v>1549</v>
      </c>
      <c r="C228" t="s">
        <v>1505</v>
      </c>
      <c r="D228" t="s">
        <v>1559</v>
      </c>
    </row>
    <row r="229" spans="1:4">
      <c r="A229">
        <v>228</v>
      </c>
      <c r="B229" t="s">
        <v>1549</v>
      </c>
      <c r="C229" t="s">
        <v>1560</v>
      </c>
      <c r="D229" t="s">
        <v>1561</v>
      </c>
    </row>
    <row r="230" spans="1:4">
      <c r="A230">
        <v>229</v>
      </c>
      <c r="B230" t="s">
        <v>1549</v>
      </c>
      <c r="C230" t="s">
        <v>1562</v>
      </c>
      <c r="D230" t="s">
        <v>1563</v>
      </c>
    </row>
    <row r="231" spans="1:4">
      <c r="A231">
        <v>230</v>
      </c>
      <c r="B231" t="s">
        <v>1549</v>
      </c>
      <c r="C231" t="s">
        <v>1564</v>
      </c>
      <c r="D231" t="s">
        <v>1565</v>
      </c>
    </row>
    <row r="232" spans="1:4">
      <c r="A232">
        <v>231</v>
      </c>
      <c r="B232" t="s">
        <v>1549</v>
      </c>
      <c r="C232" t="s">
        <v>1549</v>
      </c>
      <c r="D232" t="s">
        <v>1550</v>
      </c>
    </row>
    <row r="233" spans="1:4">
      <c r="A233">
        <v>232</v>
      </c>
      <c r="B233" t="s">
        <v>1566</v>
      </c>
      <c r="C233" t="s">
        <v>1568</v>
      </c>
      <c r="D233" t="s">
        <v>1569</v>
      </c>
    </row>
    <row r="234" spans="1:4">
      <c r="A234">
        <v>233</v>
      </c>
      <c r="B234" t="s">
        <v>1566</v>
      </c>
      <c r="C234" t="s">
        <v>1570</v>
      </c>
      <c r="D234" t="s">
        <v>1571</v>
      </c>
    </row>
    <row r="235" spans="1:4">
      <c r="A235">
        <v>234</v>
      </c>
      <c r="B235" t="s">
        <v>1566</v>
      </c>
      <c r="C235" t="s">
        <v>1572</v>
      </c>
      <c r="D235" t="s">
        <v>1573</v>
      </c>
    </row>
    <row r="236" spans="1:4">
      <c r="A236">
        <v>235</v>
      </c>
      <c r="B236" t="s">
        <v>1566</v>
      </c>
      <c r="C236" t="s">
        <v>1574</v>
      </c>
      <c r="D236" t="s">
        <v>1575</v>
      </c>
    </row>
    <row r="237" spans="1:4">
      <c r="A237">
        <v>236</v>
      </c>
      <c r="B237" t="s">
        <v>1566</v>
      </c>
      <c r="C237" t="s">
        <v>1576</v>
      </c>
      <c r="D237" t="s">
        <v>1577</v>
      </c>
    </row>
    <row r="238" spans="1:4">
      <c r="A238">
        <v>237</v>
      </c>
      <c r="B238" t="s">
        <v>1566</v>
      </c>
      <c r="C238" t="s">
        <v>1578</v>
      </c>
      <c r="D238" t="s">
        <v>1579</v>
      </c>
    </row>
    <row r="239" spans="1:4">
      <c r="A239">
        <v>238</v>
      </c>
      <c r="B239" t="s">
        <v>1566</v>
      </c>
      <c r="C239" t="s">
        <v>1580</v>
      </c>
      <c r="D239" t="s">
        <v>1581</v>
      </c>
    </row>
    <row r="240" spans="1:4">
      <c r="A240">
        <v>239</v>
      </c>
      <c r="B240" t="s">
        <v>1566</v>
      </c>
      <c r="C240" t="s">
        <v>1582</v>
      </c>
      <c r="D240" t="s">
        <v>1583</v>
      </c>
    </row>
    <row r="241" spans="1:4">
      <c r="A241">
        <v>240</v>
      </c>
      <c r="B241" t="s">
        <v>1566</v>
      </c>
      <c r="C241" t="s">
        <v>1584</v>
      </c>
      <c r="D241" t="s">
        <v>1585</v>
      </c>
    </row>
    <row r="242" spans="1:4">
      <c r="A242">
        <v>241</v>
      </c>
      <c r="B242" t="s">
        <v>1566</v>
      </c>
      <c r="C242" t="s">
        <v>1566</v>
      </c>
      <c r="D242" t="s">
        <v>1567</v>
      </c>
    </row>
    <row r="243" spans="1:4">
      <c r="A243">
        <v>242</v>
      </c>
      <c r="B243" t="s">
        <v>1586</v>
      </c>
      <c r="C243" t="s">
        <v>1124</v>
      </c>
      <c r="D243" t="s">
        <v>1588</v>
      </c>
    </row>
    <row r="244" spans="1:4">
      <c r="A244">
        <v>243</v>
      </c>
      <c r="B244" t="s">
        <v>1586</v>
      </c>
      <c r="C244" t="s">
        <v>1589</v>
      </c>
      <c r="D244" t="s">
        <v>1590</v>
      </c>
    </row>
    <row r="245" spans="1:4">
      <c r="A245">
        <v>244</v>
      </c>
      <c r="B245" t="s">
        <v>1586</v>
      </c>
      <c r="C245" t="s">
        <v>1591</v>
      </c>
      <c r="D245" t="s">
        <v>1592</v>
      </c>
    </row>
    <row r="246" spans="1:4">
      <c r="A246">
        <v>245</v>
      </c>
      <c r="B246" t="s">
        <v>1586</v>
      </c>
      <c r="C246" t="s">
        <v>1593</v>
      </c>
      <c r="D246" t="s">
        <v>1594</v>
      </c>
    </row>
    <row r="247" spans="1:4">
      <c r="A247">
        <v>246</v>
      </c>
      <c r="B247" t="s">
        <v>1586</v>
      </c>
      <c r="C247" t="s">
        <v>1595</v>
      </c>
      <c r="D247" t="s">
        <v>1596</v>
      </c>
    </row>
    <row r="248" spans="1:4">
      <c r="A248">
        <v>247</v>
      </c>
      <c r="B248" t="s">
        <v>1586</v>
      </c>
      <c r="C248" t="s">
        <v>1597</v>
      </c>
      <c r="D248" t="s">
        <v>1598</v>
      </c>
    </row>
    <row r="249" spans="1:4">
      <c r="A249">
        <v>248</v>
      </c>
      <c r="B249" t="s">
        <v>1586</v>
      </c>
      <c r="C249" t="s">
        <v>1599</v>
      </c>
      <c r="D249" t="s">
        <v>1600</v>
      </c>
    </row>
    <row r="250" spans="1:4">
      <c r="A250">
        <v>249</v>
      </c>
      <c r="B250" t="s">
        <v>1586</v>
      </c>
      <c r="C250" t="s">
        <v>1601</v>
      </c>
      <c r="D250" t="s">
        <v>1602</v>
      </c>
    </row>
    <row r="251" spans="1:4">
      <c r="A251">
        <v>250</v>
      </c>
      <c r="B251" t="s">
        <v>1586</v>
      </c>
      <c r="C251" t="s">
        <v>1586</v>
      </c>
      <c r="D251" t="s">
        <v>1587</v>
      </c>
    </row>
  </sheetData>
  <dataConsolidate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9"/>
  </cols>
  <sheetData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527" hidden="1" customWidth="1"/>
    <col min="2" max="2" width="9.140625" style="528" hidden="1" customWidth="1"/>
    <col min="3" max="3" width="3.7109375" style="529" customWidth="1"/>
    <col min="4" max="4" width="6.28515625" style="528" customWidth="1"/>
    <col min="5" max="5" width="46.42578125" style="528" customWidth="1"/>
    <col min="6" max="6" width="3.7109375" style="528" customWidth="1"/>
    <col min="7" max="7" width="5.7109375" style="528" customWidth="1"/>
    <col min="8" max="8" width="41.42578125" style="528" bestFit="1" customWidth="1"/>
    <col min="9" max="9" width="3.7109375" style="528" customWidth="1"/>
    <col min="10" max="10" width="5.7109375" style="528" customWidth="1"/>
    <col min="11" max="11" width="32.5703125" style="528" customWidth="1"/>
    <col min="12" max="12" width="14.85546875" style="528" customWidth="1"/>
    <col min="13" max="13" width="13.140625" style="531" hidden="1" customWidth="1"/>
    <col min="14" max="16" width="9.140625" style="531" hidden="1" customWidth="1"/>
    <col min="17" max="17" width="25.7109375" style="531" hidden="1" customWidth="1"/>
    <col min="18" max="18" width="14.42578125" style="531" hidden="1" customWidth="1"/>
    <col min="19" max="22" width="9.140625" style="532"/>
    <col min="23" max="16384" width="9.140625" style="528"/>
  </cols>
  <sheetData>
    <row r="1" spans="1:256" s="519" customFormat="1" ht="16.5" hidden="1" customHeight="1">
      <c r="C1" s="520"/>
      <c r="H1" s="520"/>
      <c r="I1" s="520"/>
      <c r="J1" s="520"/>
      <c r="K1" s="520" t="s">
        <v>148</v>
      </c>
      <c r="L1" s="521" t="s">
        <v>139</v>
      </c>
      <c r="M1" s="522" t="s">
        <v>147</v>
      </c>
      <c r="N1" s="522"/>
      <c r="O1" s="522"/>
      <c r="P1" s="522"/>
      <c r="Q1" s="522"/>
      <c r="R1" s="522"/>
      <c r="S1" s="522"/>
      <c r="T1" s="522"/>
      <c r="U1" s="522"/>
      <c r="V1" s="522"/>
      <c r="W1" s="521"/>
      <c r="X1" s="521"/>
      <c r="Y1" s="521"/>
      <c r="Z1" s="521"/>
      <c r="AA1" s="521"/>
      <c r="AB1" s="521"/>
      <c r="AC1" s="521"/>
      <c r="AD1" s="521"/>
      <c r="AE1" s="521"/>
      <c r="AF1" s="521"/>
      <c r="AG1" s="521"/>
      <c r="AH1" s="521"/>
      <c r="AI1" s="521"/>
      <c r="AJ1" s="521"/>
      <c r="AK1" s="521"/>
      <c r="AL1" s="521"/>
      <c r="AM1" s="521"/>
      <c r="AN1" s="521"/>
      <c r="AO1" s="521"/>
      <c r="AP1" s="521"/>
      <c r="AQ1" s="521"/>
      <c r="AR1" s="521"/>
      <c r="AS1" s="521"/>
      <c r="AT1" s="521"/>
      <c r="AU1" s="521"/>
      <c r="AV1" s="521"/>
      <c r="AW1" s="521"/>
      <c r="AX1" s="521"/>
      <c r="AY1" s="521"/>
      <c r="AZ1" s="521"/>
      <c r="BA1" s="521"/>
      <c r="BB1" s="521"/>
      <c r="BC1" s="521"/>
      <c r="BD1" s="521"/>
      <c r="BE1" s="521"/>
      <c r="BF1" s="521"/>
      <c r="BG1" s="521"/>
      <c r="BH1" s="521"/>
      <c r="BI1" s="521"/>
      <c r="BJ1" s="521"/>
      <c r="BK1" s="521"/>
      <c r="BL1" s="521"/>
      <c r="BM1" s="521"/>
      <c r="BN1" s="521"/>
      <c r="BO1" s="521"/>
      <c r="BP1" s="521"/>
      <c r="BQ1" s="521"/>
      <c r="BR1" s="521"/>
      <c r="BS1" s="521"/>
      <c r="BT1" s="521"/>
      <c r="BU1" s="521"/>
      <c r="BV1" s="521"/>
      <c r="BW1" s="521"/>
      <c r="BX1" s="521"/>
      <c r="BY1" s="521"/>
      <c r="BZ1" s="521"/>
      <c r="CA1" s="521"/>
      <c r="CB1" s="521"/>
      <c r="CC1" s="521"/>
      <c r="CD1" s="521"/>
      <c r="CE1" s="521"/>
      <c r="CF1" s="521"/>
      <c r="CG1" s="521"/>
      <c r="CH1" s="521"/>
      <c r="CI1" s="521"/>
      <c r="CJ1" s="521"/>
      <c r="CK1" s="521"/>
      <c r="CL1" s="521"/>
      <c r="CM1" s="521"/>
      <c r="CN1" s="521"/>
      <c r="CO1" s="521"/>
      <c r="CP1" s="521"/>
      <c r="CQ1" s="521"/>
      <c r="CR1" s="521"/>
      <c r="CS1" s="521"/>
      <c r="CT1" s="521"/>
      <c r="CU1" s="521"/>
      <c r="CV1" s="521"/>
      <c r="CW1" s="521"/>
      <c r="CX1" s="521"/>
      <c r="CY1" s="521"/>
      <c r="CZ1" s="521"/>
      <c r="DA1" s="521"/>
      <c r="DB1" s="521"/>
      <c r="DC1" s="521"/>
      <c r="DD1" s="521"/>
      <c r="DE1" s="521"/>
      <c r="DF1" s="521"/>
      <c r="DG1" s="521"/>
      <c r="DH1" s="521"/>
      <c r="DI1" s="521"/>
      <c r="DJ1" s="521"/>
      <c r="DK1" s="521"/>
      <c r="DL1" s="521"/>
      <c r="DM1" s="521"/>
      <c r="DN1" s="521"/>
      <c r="DO1" s="521"/>
      <c r="DP1" s="521"/>
      <c r="DQ1" s="521"/>
      <c r="DR1" s="521"/>
      <c r="DS1" s="521"/>
      <c r="DT1" s="521"/>
      <c r="DU1" s="521"/>
      <c r="DV1" s="521"/>
      <c r="DW1" s="521"/>
      <c r="DX1" s="521"/>
      <c r="DY1" s="521"/>
      <c r="DZ1" s="521"/>
      <c r="EA1" s="521"/>
      <c r="EB1" s="521"/>
      <c r="EC1" s="521"/>
      <c r="ED1" s="521"/>
      <c r="EE1" s="521"/>
      <c r="EF1" s="521"/>
      <c r="EG1" s="521"/>
      <c r="EH1" s="521"/>
      <c r="EI1" s="521"/>
      <c r="EJ1" s="521"/>
      <c r="EK1" s="521"/>
      <c r="EL1" s="521"/>
      <c r="EM1" s="521"/>
      <c r="EN1" s="521"/>
      <c r="EO1" s="521"/>
      <c r="EP1" s="521"/>
      <c r="EQ1" s="521"/>
      <c r="ER1" s="521"/>
      <c r="ES1" s="521"/>
      <c r="ET1" s="521"/>
      <c r="EU1" s="521"/>
      <c r="EV1" s="521"/>
      <c r="EW1" s="521"/>
      <c r="EX1" s="521"/>
      <c r="EY1" s="521"/>
      <c r="EZ1" s="521"/>
      <c r="FA1" s="521"/>
      <c r="FB1" s="521"/>
      <c r="FC1" s="521"/>
      <c r="FD1" s="521"/>
      <c r="FE1" s="521"/>
      <c r="FF1" s="521"/>
      <c r="FG1" s="521"/>
      <c r="FH1" s="521"/>
      <c r="FI1" s="521"/>
      <c r="FJ1" s="521"/>
      <c r="FK1" s="521"/>
      <c r="FL1" s="521"/>
      <c r="FM1" s="521"/>
      <c r="FN1" s="521"/>
      <c r="FO1" s="521"/>
      <c r="FP1" s="521"/>
      <c r="FQ1" s="521"/>
      <c r="FR1" s="521"/>
      <c r="FS1" s="521"/>
      <c r="FT1" s="521"/>
      <c r="FU1" s="521"/>
      <c r="FV1" s="521"/>
      <c r="FW1" s="521"/>
      <c r="FX1" s="521"/>
      <c r="FY1" s="521"/>
      <c r="FZ1" s="521"/>
      <c r="GA1" s="521"/>
      <c r="GB1" s="521"/>
      <c r="GC1" s="521"/>
      <c r="GD1" s="521"/>
      <c r="GE1" s="521"/>
      <c r="GF1" s="521"/>
      <c r="GG1" s="521"/>
      <c r="GH1" s="521"/>
      <c r="GI1" s="521"/>
      <c r="GJ1" s="521"/>
      <c r="GK1" s="521"/>
      <c r="GL1" s="521"/>
      <c r="GM1" s="521"/>
      <c r="GN1" s="521"/>
      <c r="GO1" s="521"/>
      <c r="GP1" s="521"/>
      <c r="GQ1" s="521"/>
      <c r="GR1" s="521"/>
      <c r="GS1" s="521"/>
      <c r="GT1" s="521"/>
      <c r="GU1" s="521"/>
      <c r="GV1" s="521"/>
      <c r="GW1" s="521"/>
      <c r="GX1" s="521"/>
      <c r="GY1" s="521"/>
      <c r="GZ1" s="521"/>
      <c r="HA1" s="521"/>
      <c r="HB1" s="521"/>
      <c r="HC1" s="521"/>
      <c r="HD1" s="521"/>
      <c r="HE1" s="521"/>
      <c r="HF1" s="521"/>
      <c r="HG1" s="521"/>
      <c r="HH1" s="521"/>
      <c r="HI1" s="521"/>
      <c r="HJ1" s="521"/>
      <c r="HK1" s="521"/>
      <c r="HL1" s="521"/>
      <c r="HM1" s="521"/>
      <c r="HN1" s="521"/>
      <c r="HO1" s="521"/>
      <c r="HP1" s="521"/>
      <c r="HQ1" s="521"/>
      <c r="HR1" s="521"/>
      <c r="HS1" s="521"/>
      <c r="HT1" s="521"/>
      <c r="HU1" s="521"/>
      <c r="HV1" s="521"/>
      <c r="HW1" s="521"/>
      <c r="HX1" s="521"/>
      <c r="HY1" s="521"/>
      <c r="HZ1" s="521"/>
      <c r="IA1" s="521"/>
      <c r="IB1" s="521"/>
      <c r="IC1" s="521"/>
      <c r="ID1" s="521"/>
      <c r="IE1" s="521"/>
      <c r="IF1" s="521"/>
      <c r="IG1" s="521"/>
      <c r="IH1" s="521"/>
      <c r="II1" s="521"/>
      <c r="IJ1" s="521"/>
      <c r="IK1" s="521"/>
      <c r="IL1" s="521"/>
      <c r="IM1" s="521"/>
      <c r="IN1" s="521"/>
      <c r="IO1" s="521"/>
      <c r="IP1" s="521"/>
      <c r="IQ1" s="521"/>
      <c r="IR1" s="521"/>
      <c r="IS1" s="521"/>
      <c r="IT1" s="521"/>
      <c r="IU1" s="521"/>
      <c r="IV1" s="521"/>
    </row>
    <row r="2" spans="1:256" s="526" customFormat="1" ht="16.5" hidden="1" customHeight="1">
      <c r="A2" s="523"/>
      <c r="B2" s="523"/>
      <c r="C2" s="524"/>
      <c r="D2" s="523"/>
      <c r="E2" s="523"/>
      <c r="F2" s="523"/>
      <c r="G2" s="523"/>
      <c r="H2" s="523"/>
      <c r="I2" s="523"/>
      <c r="J2" s="523"/>
      <c r="K2" s="523"/>
      <c r="L2" s="523"/>
      <c r="M2" s="522"/>
      <c r="N2" s="522"/>
      <c r="O2" s="522"/>
      <c r="P2" s="522"/>
      <c r="Q2" s="522"/>
      <c r="R2" s="522"/>
      <c r="S2" s="525"/>
      <c r="T2" s="525"/>
      <c r="U2" s="525"/>
      <c r="V2" s="525"/>
      <c r="W2" s="524"/>
      <c r="X2" s="524"/>
      <c r="Y2" s="524"/>
      <c r="Z2" s="524"/>
      <c r="AA2" s="524"/>
      <c r="AB2" s="524"/>
      <c r="AC2" s="524"/>
      <c r="AD2" s="524"/>
      <c r="AE2" s="524"/>
      <c r="AF2" s="524"/>
      <c r="AG2" s="524"/>
      <c r="AH2" s="524"/>
      <c r="AI2" s="524"/>
      <c r="AJ2" s="524"/>
      <c r="AK2" s="524"/>
      <c r="AL2" s="524"/>
      <c r="AM2" s="524"/>
      <c r="AN2" s="524"/>
      <c r="AO2" s="524"/>
      <c r="AP2" s="524"/>
      <c r="AQ2" s="524"/>
      <c r="AR2" s="524"/>
      <c r="AS2" s="524"/>
      <c r="AT2" s="524"/>
      <c r="AU2" s="524"/>
      <c r="AV2" s="524"/>
      <c r="AW2" s="524"/>
      <c r="AX2" s="524"/>
      <c r="AY2" s="524"/>
      <c r="AZ2" s="524"/>
      <c r="BA2" s="524"/>
      <c r="BB2" s="524"/>
      <c r="BC2" s="524"/>
      <c r="BD2" s="524"/>
      <c r="BE2" s="524"/>
      <c r="BF2" s="524"/>
      <c r="BG2" s="524"/>
      <c r="BH2" s="524"/>
      <c r="BI2" s="524"/>
      <c r="BJ2" s="524"/>
      <c r="BK2" s="524"/>
      <c r="BL2" s="524"/>
      <c r="BM2" s="524"/>
      <c r="BN2" s="524"/>
      <c r="BO2" s="524"/>
      <c r="BP2" s="524"/>
      <c r="BQ2" s="524"/>
      <c r="BR2" s="524"/>
      <c r="BS2" s="524"/>
      <c r="BT2" s="524"/>
      <c r="BU2" s="524"/>
      <c r="BV2" s="524"/>
      <c r="BW2" s="524"/>
      <c r="BX2" s="524"/>
      <c r="BY2" s="524"/>
      <c r="BZ2" s="524"/>
      <c r="CA2" s="524"/>
      <c r="CB2" s="524"/>
      <c r="CC2" s="524"/>
      <c r="CD2" s="524"/>
      <c r="CE2" s="524"/>
      <c r="CF2" s="524"/>
      <c r="CG2" s="524"/>
      <c r="CH2" s="524"/>
      <c r="CI2" s="524"/>
      <c r="CJ2" s="524"/>
      <c r="CK2" s="524"/>
      <c r="CL2" s="524"/>
      <c r="CM2" s="524"/>
      <c r="CN2" s="524"/>
      <c r="CO2" s="524"/>
      <c r="CP2" s="524"/>
      <c r="CQ2" s="524"/>
      <c r="CR2" s="524"/>
      <c r="CS2" s="524"/>
      <c r="CT2" s="524"/>
      <c r="CU2" s="524"/>
      <c r="CV2" s="524"/>
      <c r="CW2" s="524"/>
      <c r="CX2" s="524"/>
      <c r="CY2" s="524"/>
      <c r="CZ2" s="524"/>
      <c r="DA2" s="524"/>
      <c r="DB2" s="524"/>
      <c r="DC2" s="524"/>
      <c r="DD2" s="524"/>
      <c r="DE2" s="524"/>
      <c r="DF2" s="524"/>
      <c r="DG2" s="524"/>
      <c r="DH2" s="524"/>
      <c r="DI2" s="524"/>
      <c r="DJ2" s="524"/>
      <c r="DK2" s="524"/>
      <c r="DL2" s="524"/>
      <c r="DM2" s="524"/>
      <c r="DN2" s="524"/>
      <c r="DO2" s="524"/>
      <c r="DP2" s="524"/>
      <c r="DQ2" s="524"/>
      <c r="DR2" s="524"/>
      <c r="DS2" s="524"/>
      <c r="DT2" s="524"/>
      <c r="DU2" s="524"/>
      <c r="DV2" s="524"/>
      <c r="DW2" s="524"/>
      <c r="DX2" s="524"/>
      <c r="DY2" s="524"/>
      <c r="DZ2" s="524"/>
      <c r="EA2" s="524"/>
      <c r="EB2" s="524"/>
      <c r="EC2" s="524"/>
      <c r="ED2" s="524"/>
      <c r="EE2" s="524"/>
      <c r="EF2" s="524"/>
      <c r="EG2" s="524"/>
      <c r="EH2" s="524"/>
      <c r="EI2" s="524"/>
      <c r="EJ2" s="524"/>
      <c r="EK2" s="524"/>
      <c r="EL2" s="524"/>
      <c r="EM2" s="524"/>
      <c r="EN2" s="524"/>
      <c r="EO2" s="524"/>
      <c r="EP2" s="524"/>
      <c r="EQ2" s="524"/>
      <c r="ER2" s="524"/>
      <c r="ES2" s="524"/>
      <c r="ET2" s="524"/>
    </row>
    <row r="3" spans="1:256" s="533" customFormat="1" ht="3" customHeight="1">
      <c r="A3" s="527"/>
      <c r="B3" s="528"/>
      <c r="C3" s="529"/>
      <c r="D3" s="528"/>
      <c r="E3" s="528"/>
      <c r="F3" s="528"/>
      <c r="G3" s="528"/>
      <c r="H3" s="528"/>
      <c r="I3" s="528"/>
      <c r="J3" s="528"/>
      <c r="K3" s="528"/>
      <c r="L3" s="530"/>
      <c r="M3" s="531"/>
      <c r="N3" s="531"/>
      <c r="O3" s="531"/>
      <c r="P3" s="531"/>
      <c r="Q3" s="531"/>
      <c r="R3" s="531"/>
      <c r="S3" s="532"/>
      <c r="T3" s="532"/>
      <c r="U3" s="532"/>
      <c r="V3" s="532"/>
    </row>
    <row r="4" spans="1:256" s="533" customFormat="1" ht="22.5">
      <c r="A4" s="527"/>
      <c r="B4" s="528"/>
      <c r="C4" s="529"/>
      <c r="D4" s="666" t="s">
        <v>330</v>
      </c>
      <c r="E4" s="667"/>
      <c r="F4" s="667"/>
      <c r="G4" s="667"/>
      <c r="H4" s="668"/>
      <c r="I4" s="534"/>
      <c r="M4" s="531"/>
      <c r="N4" s="531"/>
      <c r="O4" s="531"/>
      <c r="P4" s="531"/>
      <c r="Q4" s="531"/>
      <c r="R4" s="531"/>
      <c r="S4" s="532"/>
      <c r="T4" s="532"/>
      <c r="U4" s="532"/>
      <c r="V4" s="532"/>
    </row>
    <row r="5" spans="1:256" s="533" customFormat="1" ht="3" hidden="1" customHeight="1">
      <c r="A5" s="527"/>
      <c r="B5" s="528"/>
      <c r="C5" s="529"/>
      <c r="D5" s="528"/>
      <c r="E5" s="528"/>
      <c r="F5" s="528"/>
      <c r="G5" s="528"/>
      <c r="H5" s="535"/>
      <c r="I5" s="535"/>
      <c r="J5" s="535"/>
      <c r="K5" s="535"/>
      <c r="L5" s="536"/>
      <c r="M5" s="531"/>
      <c r="N5" s="531"/>
      <c r="O5" s="531"/>
      <c r="P5" s="531"/>
      <c r="Q5" s="531"/>
      <c r="R5" s="531"/>
      <c r="S5" s="532"/>
      <c r="T5" s="532"/>
      <c r="U5" s="532"/>
      <c r="V5" s="532"/>
    </row>
    <row r="6" spans="1:256" s="533" customFormat="1" ht="20.100000000000001" hidden="1" customHeight="1">
      <c r="A6" s="537"/>
      <c r="B6" s="537"/>
      <c r="C6" s="529"/>
      <c r="D6" s="669"/>
      <c r="E6" s="669"/>
      <c r="F6" s="670" t="s">
        <v>18</v>
      </c>
      <c r="G6" s="670"/>
      <c r="H6" s="535"/>
      <c r="I6" s="535"/>
      <c r="J6" s="538"/>
      <c r="K6" s="539"/>
      <c r="L6" s="539"/>
      <c r="M6" s="531"/>
      <c r="N6" s="531"/>
      <c r="O6" s="531"/>
      <c r="P6" s="531"/>
      <c r="Q6" s="531"/>
      <c r="R6" s="531"/>
      <c r="S6" s="532"/>
      <c r="T6" s="532"/>
      <c r="U6" s="532"/>
      <c r="V6" s="532"/>
    </row>
    <row r="7" spans="1:256" ht="45.75" customHeight="1">
      <c r="E7" s="672"/>
      <c r="F7" s="672"/>
      <c r="G7" s="672"/>
      <c r="H7" s="672"/>
      <c r="I7" s="672"/>
      <c r="J7" s="672"/>
      <c r="K7" s="672"/>
      <c r="L7" s="672"/>
    </row>
    <row r="8" spans="1:256" s="533" customFormat="1">
      <c r="A8" s="527"/>
      <c r="B8" s="528"/>
      <c r="C8" s="529"/>
      <c r="D8" s="655" t="s">
        <v>331</v>
      </c>
      <c r="E8" s="655"/>
      <c r="F8" s="655" t="s">
        <v>137</v>
      </c>
      <c r="G8" s="655"/>
      <c r="H8" s="655"/>
      <c r="I8" s="671" t="s">
        <v>138</v>
      </c>
      <c r="J8" s="671"/>
      <c r="K8" s="671"/>
      <c r="L8" s="671"/>
      <c r="M8" s="531"/>
      <c r="N8" s="531"/>
      <c r="O8" s="531"/>
      <c r="P8" s="531"/>
      <c r="Q8" s="531"/>
      <c r="R8" s="531"/>
      <c r="S8" s="532"/>
      <c r="T8" s="532"/>
      <c r="U8" s="532"/>
      <c r="V8" s="532"/>
    </row>
    <row r="9" spans="1:256" s="533" customFormat="1" ht="20.25" customHeight="1">
      <c r="A9" s="527"/>
      <c r="B9" s="528"/>
      <c r="C9" s="529"/>
      <c r="D9" s="540" t="s">
        <v>25</v>
      </c>
      <c r="E9" s="540" t="s">
        <v>145</v>
      </c>
      <c r="F9" s="662" t="s">
        <v>25</v>
      </c>
      <c r="G9" s="663"/>
      <c r="H9" s="541" t="s">
        <v>145</v>
      </c>
      <c r="I9" s="664" t="s">
        <v>25</v>
      </c>
      <c r="J9" s="664"/>
      <c r="K9" s="541" t="s">
        <v>145</v>
      </c>
      <c r="L9" s="541" t="s">
        <v>139</v>
      </c>
      <c r="M9" s="542"/>
      <c r="N9" s="542"/>
      <c r="O9" s="542"/>
      <c r="P9" s="542"/>
      <c r="Q9" s="542"/>
      <c r="R9" s="542"/>
      <c r="S9" s="532"/>
      <c r="T9" s="532"/>
      <c r="U9" s="532"/>
      <c r="V9" s="532"/>
    </row>
    <row r="10" spans="1:256" ht="12" customHeight="1">
      <c r="C10" s="543"/>
      <c r="D10" s="544" t="s">
        <v>26</v>
      </c>
      <c r="E10" s="544" t="s">
        <v>0</v>
      </c>
      <c r="F10" s="665" t="s">
        <v>1</v>
      </c>
      <c r="G10" s="665"/>
      <c r="H10" s="544" t="s">
        <v>2</v>
      </c>
      <c r="I10" s="665" t="s">
        <v>12</v>
      </c>
      <c r="J10" s="665"/>
      <c r="K10" s="544" t="s">
        <v>13</v>
      </c>
      <c r="L10" s="544" t="s">
        <v>31</v>
      </c>
      <c r="M10" s="542"/>
      <c r="N10" s="542"/>
      <c r="O10" s="542"/>
      <c r="P10" s="542"/>
      <c r="Q10" s="542"/>
      <c r="R10" s="542"/>
      <c r="S10" s="545"/>
      <c r="T10" s="545"/>
      <c r="U10" s="545"/>
      <c r="V10" s="545"/>
    </row>
    <row r="11" spans="1:256" s="533" customFormat="1" hidden="1">
      <c r="A11" s="528"/>
      <c r="B11" s="528"/>
      <c r="C11" s="529"/>
      <c r="D11" s="546">
        <v>0</v>
      </c>
      <c r="E11" s="547"/>
      <c r="F11" s="548" t="s">
        <v>141</v>
      </c>
      <c r="G11" s="548"/>
      <c r="H11" s="549"/>
      <c r="I11" s="550" t="s">
        <v>141</v>
      </c>
      <c r="J11" s="548"/>
      <c r="K11" s="549"/>
      <c r="L11" s="551"/>
      <c r="M11" s="552" t="s">
        <v>238</v>
      </c>
      <c r="N11" s="542"/>
      <c r="O11" s="542"/>
      <c r="P11" s="542" t="s">
        <v>239</v>
      </c>
      <c r="Q11" s="542" t="s">
        <v>240</v>
      </c>
      <c r="R11" s="542" t="s">
        <v>241</v>
      </c>
      <c r="S11" s="532"/>
      <c r="T11" s="532"/>
      <c r="U11" s="532"/>
      <c r="V11" s="532"/>
    </row>
    <row r="12" spans="1:256" s="565" customFormat="1" ht="15.75" hidden="1" customHeight="1">
      <c r="A12" s="553"/>
      <c r="B12" s="554" t="s">
        <v>146</v>
      </c>
      <c r="C12" s="653"/>
      <c r="D12" s="655">
        <v>1</v>
      </c>
      <c r="E12" s="656" t="s">
        <v>1605</v>
      </c>
      <c r="F12" s="555" t="s">
        <v>141</v>
      </c>
      <c r="G12" s="556">
        <v>0</v>
      </c>
      <c r="H12" s="557"/>
      <c r="I12" s="558" t="s">
        <v>141</v>
      </c>
      <c r="J12" s="559" t="s">
        <v>242</v>
      </c>
      <c r="K12" s="560"/>
      <c r="L12" s="561"/>
      <c r="M12" s="531">
        <f>mergeValue(H12)</f>
        <v>0</v>
      </c>
      <c r="N12" s="519"/>
      <c r="O12" s="519"/>
      <c r="P12" s="531" t="str">
        <f t="array" ref="P12">IF(ISERROR(MATCH(MID(Q12,1,250),MID(note_ter,1,250),0)),"n","y")</f>
        <v>y</v>
      </c>
      <c r="Q12" s="519" t="s">
        <v>1605</v>
      </c>
      <c r="R12" s="531" t="str">
        <f>K12&amp;"("&amp;L12&amp;")"</f>
        <v>()</v>
      </c>
      <c r="S12" s="554"/>
      <c r="T12" s="554"/>
      <c r="U12" s="562"/>
      <c r="V12" s="554"/>
      <c r="W12" s="554"/>
      <c r="X12" s="554"/>
      <c r="Y12" s="563"/>
      <c r="Z12" s="563"/>
      <c r="AA12" s="564"/>
      <c r="AB12" s="564"/>
      <c r="AC12" s="564"/>
      <c r="AD12" s="564"/>
      <c r="AE12" s="564"/>
      <c r="AF12" s="564"/>
      <c r="AG12" s="564"/>
      <c r="AH12" s="564"/>
      <c r="AI12" s="564"/>
      <c r="AJ12" s="564"/>
      <c r="AK12" s="564"/>
      <c r="AL12" s="564"/>
      <c r="AM12" s="564"/>
      <c r="AN12" s="564"/>
      <c r="AO12" s="564"/>
      <c r="AP12" s="564"/>
      <c r="AQ12" s="564"/>
      <c r="AR12" s="564"/>
      <c r="AS12" s="564"/>
      <c r="AT12" s="564"/>
      <c r="AU12" s="564"/>
      <c r="AV12" s="564"/>
      <c r="AW12" s="564"/>
      <c r="AX12" s="564"/>
      <c r="AY12" s="564"/>
      <c r="AZ12" s="564"/>
      <c r="BA12" s="564"/>
      <c r="BB12" s="564"/>
      <c r="BC12" s="564"/>
      <c r="BD12" s="564"/>
      <c r="BE12" s="564"/>
      <c r="BF12" s="564"/>
      <c r="BG12" s="564"/>
      <c r="BH12" s="564"/>
      <c r="BI12" s="564"/>
      <c r="BJ12" s="564"/>
      <c r="BK12" s="564"/>
      <c r="BL12" s="564"/>
      <c r="BM12" s="564"/>
      <c r="BN12" s="564"/>
      <c r="BO12" s="564"/>
      <c r="BP12" s="564"/>
      <c r="BQ12" s="564"/>
      <c r="BR12" s="564"/>
      <c r="BS12" s="564"/>
      <c r="BT12" s="564"/>
      <c r="BU12" s="564"/>
      <c r="BV12" s="563"/>
      <c r="BW12" s="563"/>
      <c r="BX12" s="563"/>
      <c r="BY12" s="563"/>
      <c r="BZ12" s="563"/>
      <c r="CA12" s="563"/>
      <c r="CB12" s="563"/>
      <c r="CC12" s="563"/>
      <c r="CD12" s="563"/>
      <c r="CE12" s="563"/>
    </row>
    <row r="13" spans="1:256" s="565" customFormat="1" ht="15" hidden="1" customHeight="1">
      <c r="A13" s="553"/>
      <c r="B13" s="554" t="s">
        <v>146</v>
      </c>
      <c r="C13" s="653"/>
      <c r="D13" s="655"/>
      <c r="E13" s="657"/>
      <c r="F13" s="659" t="s">
        <v>141</v>
      </c>
      <c r="G13" s="655">
        <v>1</v>
      </c>
      <c r="H13" s="652" t="s">
        <v>1190</v>
      </c>
      <c r="I13" s="558" t="s">
        <v>141</v>
      </c>
      <c r="J13" s="559" t="s">
        <v>242</v>
      </c>
      <c r="K13" s="560"/>
      <c r="L13" s="561"/>
      <c r="M13" s="531" t="str">
        <f>mergeValue(H13)</f>
        <v>Город Орёл</v>
      </c>
      <c r="N13" s="519"/>
      <c r="O13" s="519"/>
      <c r="P13" s="519"/>
      <c r="Q13" s="519"/>
      <c r="R13" s="531" t="str">
        <f>K13&amp;"("&amp;L13&amp;")"</f>
        <v>()</v>
      </c>
      <c r="S13" s="554"/>
      <c r="T13" s="554"/>
      <c r="U13" s="562"/>
      <c r="V13" s="554"/>
      <c r="W13" s="554"/>
      <c r="X13" s="554"/>
      <c r="Y13" s="563"/>
      <c r="Z13" s="563"/>
      <c r="AA13" s="564"/>
      <c r="AB13" s="564"/>
      <c r="AC13" s="564"/>
      <c r="AD13" s="564"/>
      <c r="AE13" s="564"/>
      <c r="AF13" s="564"/>
      <c r="AG13" s="564"/>
      <c r="AH13" s="564"/>
      <c r="AI13" s="564"/>
      <c r="AJ13" s="564"/>
      <c r="AK13" s="564"/>
      <c r="AL13" s="564"/>
      <c r="AM13" s="564"/>
      <c r="AN13" s="564"/>
      <c r="AO13" s="564"/>
      <c r="AP13" s="564"/>
      <c r="AQ13" s="564"/>
      <c r="AR13" s="564"/>
      <c r="AS13" s="564"/>
      <c r="AT13" s="564"/>
      <c r="AU13" s="564"/>
      <c r="AV13" s="564"/>
      <c r="AW13" s="564"/>
      <c r="AX13" s="564"/>
      <c r="AY13" s="564"/>
      <c r="AZ13" s="564"/>
      <c r="BA13" s="564"/>
      <c r="BB13" s="564"/>
      <c r="BC13" s="564"/>
      <c r="BD13" s="564"/>
      <c r="BE13" s="564"/>
      <c r="BF13" s="564"/>
      <c r="BG13" s="564"/>
      <c r="BH13" s="564"/>
      <c r="BI13" s="564"/>
      <c r="BJ13" s="564"/>
      <c r="BK13" s="564"/>
      <c r="BL13" s="564"/>
      <c r="BM13" s="564"/>
      <c r="BN13" s="564"/>
      <c r="BO13" s="564"/>
      <c r="BP13" s="564"/>
      <c r="BQ13" s="564"/>
      <c r="BR13" s="564"/>
      <c r="BS13" s="564"/>
      <c r="BT13" s="564"/>
      <c r="BU13" s="564"/>
      <c r="BV13" s="563"/>
      <c r="BW13" s="563"/>
      <c r="BX13" s="563"/>
      <c r="BY13" s="563"/>
      <c r="BZ13" s="563"/>
      <c r="CA13" s="563"/>
      <c r="CB13" s="563"/>
      <c r="CC13" s="563"/>
      <c r="CD13" s="563"/>
      <c r="CE13" s="563"/>
    </row>
    <row r="14" spans="1:256" s="565" customFormat="1" ht="45" customHeight="1">
      <c r="A14" s="553"/>
      <c r="B14" s="554" t="s">
        <v>146</v>
      </c>
      <c r="C14" s="653"/>
      <c r="D14" s="655"/>
      <c r="E14" s="657"/>
      <c r="F14" s="660"/>
      <c r="G14" s="655"/>
      <c r="H14" s="652"/>
      <c r="I14" s="566" t="s">
        <v>141</v>
      </c>
      <c r="J14" s="556">
        <v>1</v>
      </c>
      <c r="K14" s="567" t="s">
        <v>1190</v>
      </c>
      <c r="L14" s="568" t="s">
        <v>1191</v>
      </c>
      <c r="M14" s="531" t="str">
        <f>mergeValue(H14)</f>
        <v>Город Орёл</v>
      </c>
      <c r="N14" s="519"/>
      <c r="O14" s="519"/>
      <c r="P14" s="519"/>
      <c r="Q14" s="519"/>
      <c r="R14" s="531" t="str">
        <f>K14&amp;" ("&amp;L14&amp;")"</f>
        <v>Город Орёл (54701000)</v>
      </c>
      <c r="S14" s="554"/>
      <c r="T14" s="554"/>
      <c r="U14" s="562"/>
      <c r="V14" s="554"/>
      <c r="W14" s="554"/>
      <c r="X14" s="554"/>
      <c r="Y14" s="563"/>
      <c r="Z14" s="563"/>
      <c r="AA14" s="564"/>
      <c r="AB14" s="564"/>
      <c r="AC14" s="564"/>
      <c r="AD14" s="564"/>
      <c r="AE14" s="564"/>
      <c r="AF14" s="564"/>
      <c r="AG14" s="564"/>
      <c r="AH14" s="564"/>
      <c r="AI14" s="564"/>
      <c r="AJ14" s="564"/>
      <c r="AK14" s="564"/>
      <c r="AL14" s="564"/>
      <c r="AM14" s="564"/>
      <c r="AN14" s="564"/>
      <c r="AO14" s="564"/>
      <c r="AP14" s="564"/>
      <c r="AQ14" s="564"/>
      <c r="AR14" s="564"/>
      <c r="AS14" s="564"/>
      <c r="AT14" s="564"/>
      <c r="AU14" s="564"/>
      <c r="AV14" s="564"/>
      <c r="AW14" s="564"/>
      <c r="AX14" s="564"/>
      <c r="AY14" s="564"/>
      <c r="AZ14" s="564"/>
      <c r="BA14" s="564"/>
      <c r="BB14" s="564"/>
      <c r="BC14" s="564"/>
      <c r="BD14" s="564"/>
      <c r="BE14" s="564"/>
      <c r="BF14" s="564"/>
      <c r="BG14" s="564"/>
      <c r="BH14" s="564"/>
      <c r="BI14" s="564"/>
      <c r="BJ14" s="564"/>
      <c r="BK14" s="564"/>
      <c r="BL14" s="564"/>
      <c r="BM14" s="564"/>
      <c r="BN14" s="564"/>
      <c r="BO14" s="564"/>
      <c r="BP14" s="564"/>
      <c r="BQ14" s="564"/>
      <c r="BR14" s="564"/>
      <c r="BS14" s="564"/>
      <c r="BT14" s="564"/>
      <c r="BU14" s="564"/>
      <c r="BV14" s="563"/>
      <c r="BW14" s="563"/>
      <c r="BX14" s="563"/>
      <c r="BY14" s="563"/>
      <c r="BZ14" s="563"/>
      <c r="CA14" s="563"/>
      <c r="CB14" s="563"/>
      <c r="CC14" s="563"/>
      <c r="CD14" s="563"/>
      <c r="CE14" s="563"/>
    </row>
    <row r="15" spans="1:256" s="565" customFormat="1" ht="0.95" customHeight="1">
      <c r="A15" s="553"/>
      <c r="B15" s="553"/>
      <c r="C15" s="653"/>
      <c r="D15" s="655"/>
      <c r="E15" s="657"/>
      <c r="F15" s="661"/>
      <c r="G15" s="655"/>
      <c r="H15" s="652"/>
      <c r="I15" s="569" t="s">
        <v>141</v>
      </c>
      <c r="J15" s="569"/>
      <c r="K15" s="560" t="s">
        <v>141</v>
      </c>
      <c r="L15" s="561"/>
      <c r="M15" s="519"/>
      <c r="N15" s="519"/>
      <c r="O15" s="519"/>
      <c r="P15" s="519"/>
      <c r="Q15" s="531"/>
      <c r="R15" s="519"/>
      <c r="S15" s="554"/>
      <c r="T15" s="554"/>
      <c r="U15" s="562"/>
      <c r="V15" s="554"/>
      <c r="W15" s="554"/>
      <c r="X15" s="554"/>
      <c r="Y15" s="563"/>
      <c r="Z15" s="563"/>
      <c r="AA15" s="564"/>
      <c r="AB15" s="564"/>
      <c r="AC15" s="564"/>
      <c r="AD15" s="564"/>
      <c r="AE15" s="564"/>
      <c r="AF15" s="564"/>
      <c r="AG15" s="564"/>
      <c r="AH15" s="564"/>
      <c r="AI15" s="564"/>
      <c r="AJ15" s="564"/>
      <c r="AK15" s="564"/>
      <c r="AL15" s="564"/>
      <c r="AM15" s="564"/>
      <c r="AN15" s="564"/>
      <c r="AO15" s="564"/>
      <c r="AP15" s="564"/>
      <c r="AQ15" s="564"/>
      <c r="AR15" s="564"/>
      <c r="AS15" s="564"/>
      <c r="AT15" s="564"/>
      <c r="AU15" s="564"/>
      <c r="AV15" s="564"/>
      <c r="AW15" s="564"/>
      <c r="AX15" s="564"/>
      <c r="AY15" s="564"/>
      <c r="AZ15" s="564"/>
      <c r="BA15" s="564"/>
      <c r="BB15" s="564"/>
      <c r="BC15" s="564"/>
      <c r="BD15" s="564"/>
      <c r="BE15" s="564"/>
      <c r="BF15" s="564"/>
      <c r="BG15" s="564"/>
      <c r="BH15" s="564"/>
      <c r="BI15" s="564"/>
      <c r="BJ15" s="564"/>
      <c r="BK15" s="564"/>
      <c r="BL15" s="564"/>
      <c r="BM15" s="564"/>
      <c r="BN15" s="564"/>
      <c r="BO15" s="564"/>
      <c r="BP15" s="564"/>
      <c r="BQ15" s="564"/>
      <c r="BR15" s="564"/>
      <c r="BS15" s="564"/>
      <c r="BT15" s="564"/>
      <c r="BU15" s="564"/>
      <c r="BV15" s="563"/>
      <c r="BW15" s="563"/>
      <c r="BX15" s="563"/>
      <c r="BY15" s="563"/>
      <c r="BZ15" s="563"/>
      <c r="CA15" s="563"/>
      <c r="CB15" s="563"/>
      <c r="CC15" s="563"/>
      <c r="CD15" s="563"/>
      <c r="CE15" s="563"/>
    </row>
    <row r="16" spans="1:256" s="565" customFormat="1" ht="0.95" customHeight="1">
      <c r="A16" s="553"/>
      <c r="B16" s="553"/>
      <c r="C16" s="654"/>
      <c r="D16" s="655"/>
      <c r="E16" s="658"/>
      <c r="F16" s="558" t="s">
        <v>141</v>
      </c>
      <c r="G16" s="569" t="s">
        <v>141</v>
      </c>
      <c r="H16" s="560" t="s">
        <v>141</v>
      </c>
      <c r="I16" s="569" t="s">
        <v>141</v>
      </c>
      <c r="J16" s="569"/>
      <c r="K16" s="570"/>
      <c r="L16" s="561"/>
      <c r="M16" s="519"/>
      <c r="N16" s="519"/>
      <c r="O16" s="519"/>
      <c r="P16" s="519"/>
      <c r="Q16" s="531"/>
      <c r="R16" s="519"/>
      <c r="S16" s="554"/>
      <c r="T16" s="554"/>
      <c r="U16" s="562"/>
      <c r="V16" s="554"/>
      <c r="W16" s="554"/>
      <c r="X16" s="554"/>
      <c r="Y16" s="563"/>
      <c r="Z16" s="563"/>
      <c r="AA16" s="564"/>
      <c r="AB16" s="564"/>
      <c r="AC16" s="564"/>
      <c r="AD16" s="564"/>
      <c r="AE16" s="564"/>
      <c r="AF16" s="564"/>
      <c r="AG16" s="564"/>
      <c r="AH16" s="564"/>
      <c r="AI16" s="564"/>
      <c r="AJ16" s="564"/>
      <c r="AK16" s="564"/>
      <c r="AL16" s="564"/>
      <c r="AM16" s="564"/>
      <c r="AN16" s="564"/>
      <c r="AO16" s="564"/>
      <c r="AP16" s="564"/>
      <c r="AQ16" s="564"/>
      <c r="AR16" s="564"/>
      <c r="AS16" s="564"/>
      <c r="AT16" s="564"/>
      <c r="AU16" s="564"/>
      <c r="AV16" s="564"/>
      <c r="AW16" s="564"/>
      <c r="AX16" s="564"/>
      <c r="AY16" s="564"/>
      <c r="AZ16" s="564"/>
      <c r="BA16" s="564"/>
      <c r="BB16" s="564"/>
      <c r="BC16" s="564"/>
      <c r="BD16" s="564"/>
      <c r="BE16" s="564"/>
      <c r="BF16" s="564"/>
      <c r="BG16" s="564"/>
      <c r="BH16" s="564"/>
      <c r="BI16" s="564"/>
      <c r="BJ16" s="564"/>
      <c r="BK16" s="564"/>
      <c r="BL16" s="564"/>
      <c r="BM16" s="564"/>
      <c r="BN16" s="564"/>
      <c r="BO16" s="564"/>
      <c r="BP16" s="564"/>
      <c r="BQ16" s="564"/>
      <c r="BR16" s="564"/>
      <c r="BS16" s="564"/>
      <c r="BT16" s="564"/>
      <c r="BU16" s="564"/>
      <c r="BV16" s="563"/>
      <c r="BW16" s="563"/>
      <c r="BX16" s="563"/>
      <c r="BY16" s="563"/>
      <c r="BZ16" s="563"/>
      <c r="CA16" s="563"/>
      <c r="CB16" s="563"/>
      <c r="CC16" s="563"/>
      <c r="CD16" s="563"/>
      <c r="CE16" s="563"/>
    </row>
    <row r="17" spans="1:22" s="533" customFormat="1" hidden="1">
      <c r="A17" s="528"/>
      <c r="B17" s="528" t="s">
        <v>159</v>
      </c>
      <c r="C17" s="529"/>
      <c r="D17" s="558"/>
      <c r="E17" s="571" t="s">
        <v>141</v>
      </c>
      <c r="F17" s="572" t="s">
        <v>141</v>
      </c>
      <c r="G17" s="572"/>
      <c r="H17" s="572"/>
      <c r="I17" s="572" t="s">
        <v>141</v>
      </c>
      <c r="J17" s="572"/>
      <c r="K17" s="572"/>
      <c r="L17" s="573"/>
      <c r="M17" s="552"/>
      <c r="N17" s="542"/>
      <c r="O17" s="542"/>
      <c r="P17" s="542"/>
      <c r="Q17" s="542" t="s">
        <v>332</v>
      </c>
      <c r="R17" s="542"/>
      <c r="S17" s="532"/>
      <c r="T17" s="532"/>
      <c r="U17" s="532"/>
      <c r="V17" s="532"/>
    </row>
    <row r="18" spans="1:22" s="533" customFormat="1" ht="21" customHeight="1">
      <c r="A18" s="527"/>
      <c r="B18" s="528"/>
      <c r="C18" s="529"/>
      <c r="D18" s="574"/>
      <c r="E18" s="574"/>
      <c r="F18" s="574"/>
      <c r="G18" s="574"/>
      <c r="H18" s="574"/>
      <c r="I18" s="574"/>
      <c r="J18" s="574"/>
      <c r="K18" s="574"/>
      <c r="L18" s="574"/>
      <c r="M18" s="542"/>
      <c r="N18" s="542"/>
      <c r="O18" s="542"/>
      <c r="P18" s="542"/>
      <c r="Q18" s="542"/>
      <c r="R18" s="542"/>
      <c r="S18" s="532"/>
      <c r="T18" s="532"/>
      <c r="U18" s="532"/>
      <c r="V18" s="532"/>
    </row>
    <row r="19" spans="1:22" s="533" customFormat="1">
      <c r="A19" s="527"/>
      <c r="B19" s="528"/>
      <c r="C19" s="529"/>
      <c r="D19" s="528"/>
      <c r="E19" s="528"/>
      <c r="F19" s="528"/>
      <c r="G19" s="528"/>
      <c r="H19" s="528"/>
      <c r="I19" s="528"/>
      <c r="J19" s="528"/>
      <c r="K19" s="528"/>
      <c r="L19" s="528"/>
      <c r="M19" s="531"/>
      <c r="N19" s="531"/>
      <c r="O19" s="531"/>
      <c r="P19" s="531"/>
      <c r="Q19" s="531"/>
      <c r="R19" s="531"/>
      <c r="S19" s="532"/>
      <c r="T19" s="532"/>
      <c r="U19" s="532"/>
      <c r="V19" s="532"/>
    </row>
    <row r="20" spans="1:22" s="533" customFormat="1" ht="0.75" customHeight="1">
      <c r="A20" s="527"/>
      <c r="B20" s="528"/>
      <c r="C20" s="529"/>
      <c r="D20" s="528"/>
      <c r="E20" s="528"/>
      <c r="F20" s="528"/>
      <c r="G20" s="528"/>
      <c r="H20" s="528"/>
      <c r="I20" s="528"/>
      <c r="J20" s="528"/>
      <c r="K20" s="528"/>
      <c r="L20" s="528"/>
      <c r="M20" s="531"/>
      <c r="N20" s="531"/>
      <c r="O20" s="531"/>
      <c r="P20" s="531"/>
      <c r="Q20" s="531"/>
      <c r="R20" s="531"/>
      <c r="S20" s="532"/>
      <c r="T20" s="532"/>
      <c r="U20" s="532"/>
      <c r="V20" s="532"/>
    </row>
    <row r="21" spans="1:22" s="576" customFormat="1" ht="10.5">
      <c r="A21" s="575"/>
      <c r="C21" s="577"/>
      <c r="D21" s="578"/>
      <c r="E21" s="578"/>
      <c r="M21" s="531"/>
      <c r="N21" s="531"/>
      <c r="O21" s="531"/>
      <c r="P21" s="531"/>
      <c r="Q21" s="531"/>
      <c r="R21" s="531"/>
      <c r="S21" s="532"/>
      <c r="T21" s="532"/>
      <c r="U21" s="532"/>
      <c r="V21" s="532"/>
    </row>
    <row r="22" spans="1:22" s="576" customFormat="1" ht="10.5">
      <c r="A22" s="575"/>
      <c r="C22" s="577"/>
      <c r="D22" s="578"/>
      <c r="E22" s="578"/>
      <c r="M22" s="531"/>
      <c r="N22" s="531"/>
      <c r="O22" s="531"/>
      <c r="P22" s="531"/>
      <c r="Q22" s="531"/>
      <c r="R22" s="531"/>
      <c r="S22" s="532"/>
      <c r="T22" s="532"/>
      <c r="U22" s="532"/>
      <c r="V22" s="532"/>
    </row>
  </sheetData>
  <sheetProtection algorithmName="SHA-512" hashValue="H//DqtpYu+Ua4RSuPaVkI09/J6sGoyTkVHvD1+2D1WARPnnDa4CqyHLlks9o80gpgFfVFsmE3+uAASHNF8oV2g==" saltValue="FW+ngZ+IvnLus1gzE+yN4A==" spinCount="100000" sheet="1" objects="1" scenarios="1" formatColumns="0" formatRows="0"/>
  <mergeCells count="17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A4D0D7EC-FAED-49AD-B7FB-5DAE1048E68D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1605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99"/>
  </cols>
  <sheetData/>
  <sheetProtection formatColumns="0" formatRows="0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506"/>
    <col min="2" max="2" width="66.7109375" style="506" bestFit="1" customWidth="1"/>
    <col min="3" max="16384" width="9.140625" style="506"/>
  </cols>
  <sheetData>
    <row r="1" spans="1:3">
      <c r="A1" s="506" t="s">
        <v>130</v>
      </c>
      <c r="B1" s="506" t="s">
        <v>131</v>
      </c>
      <c r="C1" s="506" t="s">
        <v>132</v>
      </c>
    </row>
    <row r="2" spans="1:3">
      <c r="A2" s="506">
        <v>4189678</v>
      </c>
      <c r="B2" s="506" t="s">
        <v>797</v>
      </c>
      <c r="C2" s="506" t="s">
        <v>193</v>
      </c>
    </row>
    <row r="3" spans="1:3">
      <c r="A3" s="506">
        <v>4190415</v>
      </c>
      <c r="B3" s="506" t="s">
        <v>798</v>
      </c>
      <c r="C3" s="506" t="s">
        <v>193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7"/>
  <dimension ref="A1:AL33"/>
  <sheetViews>
    <sheetView showGridLines="0" topLeftCell="C3" zoomScaleNormal="100" workbookViewId="0">
      <selection activeCell="I22" sqref="I22:I23"/>
    </sheetView>
  </sheetViews>
  <sheetFormatPr defaultRowHeight="15"/>
  <cols>
    <col min="1" max="1" width="6.42578125" style="579" hidden="1" customWidth="1"/>
    <col min="2" max="2" width="2" style="579" hidden="1" customWidth="1"/>
    <col min="3" max="3" width="3.7109375" style="579" customWidth="1"/>
    <col min="4" max="4" width="4.28515625" style="579" customWidth="1"/>
    <col min="5" max="5" width="45" style="579" customWidth="1"/>
    <col min="6" max="6" width="6.42578125" style="579" bestFit="1" customWidth="1"/>
    <col min="7" max="7" width="4.42578125" style="579" customWidth="1"/>
    <col min="8" max="8" width="5.5703125" style="579" customWidth="1"/>
    <col min="9" max="9" width="52.85546875" style="579" customWidth="1"/>
    <col min="10" max="10" width="7" style="579" bestFit="1" customWidth="1"/>
    <col min="11" max="11" width="3.7109375" style="579" bestFit="1" customWidth="1"/>
    <col min="12" max="12" width="6.28515625" style="579" bestFit="1" customWidth="1"/>
    <col min="13" max="13" width="61" style="579" customWidth="1"/>
    <col min="14" max="15" width="9.140625" style="580"/>
    <col min="16" max="16" width="9.140625" style="581"/>
    <col min="17" max="38" width="9.140625" style="580"/>
    <col min="39" max="16384" width="9.140625" style="579"/>
  </cols>
  <sheetData>
    <row r="1" spans="1:38" hidden="1"/>
    <row r="2" spans="1:38" hidden="1"/>
    <row r="3" spans="1:38" ht="10.5" customHeight="1"/>
    <row r="4" spans="1:38" ht="27" customHeight="1">
      <c r="A4" s="582"/>
      <c r="B4" s="582"/>
      <c r="D4" s="675" t="str">
        <f>Титульный!E5</f>
        <v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теплоснабжения*</v>
      </c>
      <c r="E4" s="676"/>
      <c r="F4" s="676"/>
      <c r="G4" s="676"/>
      <c r="H4" s="676"/>
      <c r="I4" s="677"/>
      <c r="J4" s="580"/>
      <c r="K4" s="580"/>
      <c r="L4" s="580"/>
      <c r="M4" s="580"/>
    </row>
    <row r="5" spans="1:38" s="585" customFormat="1" ht="15.75">
      <c r="A5" s="582"/>
      <c r="B5" s="582"/>
      <c r="C5" s="582"/>
      <c r="D5" s="678" t="str">
        <f>IF(org=0,"Не определено",org)</f>
        <v>АО "Орелгортеплоэнерго"</v>
      </c>
      <c r="E5" s="679"/>
      <c r="F5" s="679"/>
      <c r="G5" s="679"/>
      <c r="H5" s="679"/>
      <c r="I5" s="680"/>
      <c r="J5" s="583"/>
      <c r="K5" s="583"/>
      <c r="L5" s="583"/>
      <c r="M5" s="583"/>
      <c r="N5" s="583"/>
      <c r="O5" s="583"/>
      <c r="P5" s="584"/>
      <c r="Q5" s="583"/>
      <c r="R5" s="583"/>
      <c r="S5" s="583"/>
      <c r="T5" s="583"/>
      <c r="U5" s="583"/>
      <c r="V5" s="583"/>
      <c r="W5" s="583"/>
      <c r="X5" s="583"/>
      <c r="Y5" s="583"/>
      <c r="Z5" s="583"/>
      <c r="AA5" s="583"/>
      <c r="AB5" s="583"/>
      <c r="AC5" s="583"/>
      <c r="AD5" s="583"/>
      <c r="AE5" s="583"/>
      <c r="AF5" s="583"/>
      <c r="AG5" s="583"/>
      <c r="AH5" s="583"/>
      <c r="AI5" s="583"/>
      <c r="AJ5" s="583"/>
      <c r="AK5" s="583"/>
      <c r="AL5" s="583"/>
    </row>
    <row r="6" spans="1:38" s="587" customFormat="1" ht="3" customHeight="1">
      <c r="A6" s="683"/>
      <c r="B6" s="683"/>
      <c r="C6" s="683"/>
      <c r="D6" s="683"/>
      <c r="E6" s="683"/>
      <c r="F6" s="683"/>
      <c r="G6" s="586"/>
      <c r="H6" s="586"/>
      <c r="I6" s="586"/>
      <c r="J6" s="586"/>
      <c r="K6" s="586"/>
      <c r="N6" s="588"/>
      <c r="O6" s="588"/>
      <c r="P6" s="589"/>
      <c r="Q6" s="588"/>
      <c r="R6" s="588"/>
      <c r="S6" s="588"/>
      <c r="T6" s="588"/>
      <c r="U6" s="588"/>
      <c r="V6" s="588"/>
      <c r="W6" s="588"/>
      <c r="X6" s="588"/>
      <c r="Y6" s="588"/>
      <c r="Z6" s="588"/>
      <c r="AA6" s="588"/>
      <c r="AB6" s="588"/>
      <c r="AC6" s="588"/>
      <c r="AD6" s="588"/>
      <c r="AE6" s="588"/>
      <c r="AF6" s="588"/>
      <c r="AG6" s="588"/>
      <c r="AH6" s="588"/>
      <c r="AI6" s="588"/>
      <c r="AJ6" s="588"/>
      <c r="AK6" s="588"/>
      <c r="AL6" s="588"/>
    </row>
    <row r="7" spans="1:38" ht="3.75" customHeight="1">
      <c r="A7" s="683"/>
      <c r="B7" s="683"/>
      <c r="C7" s="683"/>
      <c r="D7" s="683"/>
      <c r="E7" s="683"/>
      <c r="F7" s="683"/>
    </row>
    <row r="8" spans="1:38" ht="0.2" customHeight="1">
      <c r="B8" s="682"/>
      <c r="C8" s="682"/>
      <c r="D8" s="682"/>
      <c r="E8" s="681"/>
      <c r="F8" s="681"/>
    </row>
    <row r="9" spans="1:38" ht="0.2" customHeight="1">
      <c r="B9" s="682"/>
      <c r="C9" s="682"/>
      <c r="D9" s="682"/>
      <c r="E9" s="681"/>
      <c r="F9" s="681"/>
    </row>
    <row r="10" spans="1:38" ht="0.2" customHeight="1">
      <c r="B10" s="682"/>
      <c r="C10" s="682"/>
      <c r="D10" s="682"/>
      <c r="E10" s="681"/>
      <c r="F10" s="681"/>
    </row>
    <row r="11" spans="1:38" ht="6" hidden="1" customHeight="1">
      <c r="B11" s="682"/>
      <c r="C11" s="682"/>
      <c r="D11" s="682"/>
      <c r="E11" s="681"/>
      <c r="F11" s="681"/>
    </row>
    <row r="12" spans="1:38" ht="20.25" hidden="1" customHeight="1">
      <c r="A12" s="590"/>
      <c r="B12" s="682"/>
      <c r="C12" s="682"/>
      <c r="D12" s="682"/>
      <c r="E12" s="591"/>
      <c r="F12" s="590"/>
      <c r="G12" s="591"/>
      <c r="H12" s="591"/>
      <c r="I12" s="590"/>
      <c r="J12" s="590"/>
      <c r="K12" s="591"/>
    </row>
    <row r="13" spans="1:38" ht="51" customHeight="1">
      <c r="B13" s="682"/>
      <c r="C13" s="682"/>
      <c r="D13" s="682"/>
      <c r="E13" s="591"/>
      <c r="F13" s="592"/>
      <c r="G13" s="590"/>
      <c r="H13" s="590"/>
      <c r="I13" s="590"/>
      <c r="J13" s="590"/>
      <c r="K13" s="591"/>
    </row>
    <row r="14" spans="1:38" s="593" customFormat="1" ht="132.75" hidden="1" customHeight="1">
      <c r="B14" s="684"/>
      <c r="C14" s="684"/>
      <c r="D14" s="684"/>
      <c r="E14" s="594"/>
      <c r="F14" s="594"/>
      <c r="G14" s="594"/>
      <c r="H14" s="594"/>
      <c r="I14" s="594"/>
      <c r="J14" s="594"/>
      <c r="K14" s="595"/>
      <c r="N14" s="596"/>
      <c r="O14" s="596"/>
      <c r="P14" s="596"/>
      <c r="Q14" s="596"/>
      <c r="R14" s="596"/>
      <c r="S14" s="596"/>
      <c r="T14" s="596"/>
      <c r="U14" s="596"/>
      <c r="V14" s="596"/>
      <c r="W14" s="596"/>
      <c r="X14" s="596"/>
      <c r="Y14" s="596"/>
      <c r="Z14" s="596"/>
      <c r="AA14" s="596"/>
      <c r="AB14" s="596"/>
      <c r="AC14" s="596"/>
      <c r="AD14" s="596"/>
      <c r="AE14" s="596"/>
      <c r="AF14" s="596"/>
      <c r="AG14" s="596"/>
      <c r="AH14" s="596"/>
      <c r="AI14" s="596"/>
      <c r="AJ14" s="596"/>
      <c r="AK14" s="596"/>
      <c r="AL14" s="596"/>
    </row>
    <row r="15" spans="1:38" ht="3" customHeight="1"/>
    <row r="16" spans="1:38" ht="0.2" customHeight="1"/>
    <row r="17" spans="1:38" s="585" customFormat="1" ht="0.2" customHeight="1">
      <c r="A17" s="597"/>
      <c r="B17" s="597"/>
      <c r="C17" s="597"/>
      <c r="D17" s="597"/>
      <c r="E17" s="597"/>
      <c r="F17" s="597"/>
      <c r="G17" s="597"/>
      <c r="H17" s="597"/>
      <c r="I17" s="597"/>
      <c r="J17" s="597"/>
      <c r="K17" s="597"/>
      <c r="L17" s="597"/>
      <c r="M17" s="587"/>
      <c r="N17" s="583"/>
      <c r="O17" s="583"/>
      <c r="P17" s="584"/>
      <c r="Q17" s="583"/>
      <c r="R17" s="583"/>
      <c r="S17" s="583"/>
      <c r="T17" s="583"/>
      <c r="U17" s="583"/>
      <c r="V17" s="583"/>
      <c r="W17" s="583"/>
      <c r="X17" s="583"/>
      <c r="Y17" s="583"/>
      <c r="Z17" s="583"/>
      <c r="AA17" s="583"/>
      <c r="AB17" s="583"/>
      <c r="AC17" s="583"/>
      <c r="AD17" s="583"/>
      <c r="AE17" s="583"/>
      <c r="AF17" s="583"/>
      <c r="AG17" s="583"/>
      <c r="AH17" s="583"/>
      <c r="AI17" s="583"/>
      <c r="AJ17" s="583"/>
      <c r="AK17" s="583"/>
      <c r="AL17" s="583"/>
    </row>
    <row r="18" spans="1:38" ht="23.25" customHeight="1">
      <c r="A18" s="673"/>
      <c r="B18" s="590"/>
      <c r="C18" s="590"/>
      <c r="D18" s="674" t="s">
        <v>113</v>
      </c>
      <c r="E18" s="674"/>
      <c r="F18" s="691" t="s">
        <v>194</v>
      </c>
      <c r="G18" s="691"/>
      <c r="H18" s="691"/>
      <c r="I18" s="691"/>
      <c r="J18" s="691" t="s">
        <v>319</v>
      </c>
      <c r="K18" s="691"/>
      <c r="L18" s="691"/>
      <c r="M18" s="691"/>
    </row>
    <row r="19" spans="1:38" ht="23.25" customHeight="1">
      <c r="A19" s="673"/>
      <c r="B19" s="598"/>
      <c r="C19" s="599"/>
      <c r="D19" s="600" t="s">
        <v>25</v>
      </c>
      <c r="E19" s="600" t="s">
        <v>145</v>
      </c>
      <c r="F19" s="600" t="s">
        <v>140</v>
      </c>
      <c r="G19" s="698" t="s">
        <v>25</v>
      </c>
      <c r="H19" s="699"/>
      <c r="I19" s="600" t="s">
        <v>145</v>
      </c>
      <c r="J19" s="600" t="s">
        <v>140</v>
      </c>
      <c r="K19" s="698" t="s">
        <v>25</v>
      </c>
      <c r="L19" s="699"/>
      <c r="M19" s="600" t="s">
        <v>145</v>
      </c>
    </row>
    <row r="20" spans="1:38" ht="14.25" customHeight="1">
      <c r="A20" s="601"/>
      <c r="B20" s="601"/>
      <c r="C20" s="601"/>
      <c r="D20" s="602" t="s">
        <v>26</v>
      </c>
      <c r="E20" s="602" t="s">
        <v>0</v>
      </c>
      <c r="F20" s="602" t="s">
        <v>1</v>
      </c>
      <c r="G20" s="696" t="s">
        <v>2</v>
      </c>
      <c r="H20" s="697"/>
      <c r="I20" s="602" t="s">
        <v>12</v>
      </c>
      <c r="J20" s="602" t="s">
        <v>13</v>
      </c>
      <c r="K20" s="696" t="s">
        <v>31</v>
      </c>
      <c r="L20" s="697"/>
      <c r="M20" s="602" t="s">
        <v>32</v>
      </c>
    </row>
    <row r="21" spans="1:38" hidden="1">
      <c r="A21" s="603"/>
      <c r="B21" s="604"/>
      <c r="C21" s="604"/>
      <c r="D21" s="605"/>
      <c r="E21" s="548"/>
      <c r="F21" s="606"/>
      <c r="G21" s="548"/>
      <c r="H21" s="548"/>
      <c r="I21" s="606"/>
      <c r="J21" s="606"/>
      <c r="K21" s="550"/>
      <c r="L21" s="548"/>
      <c r="M21" s="607"/>
    </row>
    <row r="22" spans="1:38" ht="45" customHeight="1">
      <c r="A22" s="565"/>
      <c r="B22" s="565"/>
      <c r="C22" s="529"/>
      <c r="D22" s="690" t="s">
        <v>26</v>
      </c>
      <c r="E22" s="685" t="s">
        <v>767</v>
      </c>
      <c r="F22" s="688" t="s">
        <v>18</v>
      </c>
      <c r="G22" s="692"/>
      <c r="H22" s="655">
        <v>1</v>
      </c>
      <c r="I22" s="694" t="s">
        <v>1605</v>
      </c>
      <c r="J22" s="688" t="s">
        <v>19</v>
      </c>
      <c r="K22" s="608" t="s">
        <v>141</v>
      </c>
      <c r="L22" s="609" t="s">
        <v>26</v>
      </c>
      <c r="M22" s="610" t="s">
        <v>141</v>
      </c>
      <c r="X22" s="580">
        <v>4190064</v>
      </c>
      <c r="Y22" s="580" t="s">
        <v>142</v>
      </c>
      <c r="Z22" s="580">
        <v>1705000</v>
      </c>
    </row>
    <row r="23" spans="1:38" ht="15" hidden="1" customHeight="1">
      <c r="A23" s="565"/>
      <c r="B23" s="565"/>
      <c r="C23" s="543"/>
      <c r="D23" s="690"/>
      <c r="E23" s="686"/>
      <c r="F23" s="689"/>
      <c r="G23" s="693"/>
      <c r="H23" s="655"/>
      <c r="I23" s="695"/>
      <c r="J23" s="689"/>
      <c r="K23" s="558" t="s">
        <v>141</v>
      </c>
      <c r="L23" s="569"/>
      <c r="M23" s="611" t="s">
        <v>141</v>
      </c>
    </row>
    <row r="24" spans="1:38" ht="15" hidden="1" customHeight="1">
      <c r="A24" s="565"/>
      <c r="B24" s="565"/>
      <c r="C24" s="543"/>
      <c r="D24" s="690"/>
      <c r="E24" s="687"/>
      <c r="F24" s="689"/>
      <c r="G24" s="558"/>
      <c r="H24" s="569"/>
      <c r="I24" s="571" t="s">
        <v>141</v>
      </c>
      <c r="J24" s="569"/>
      <c r="K24" s="569" t="s">
        <v>141</v>
      </c>
      <c r="L24" s="569"/>
      <c r="M24" s="612"/>
    </row>
    <row r="25" spans="1:38" ht="15" hidden="1" customHeight="1">
      <c r="A25" s="613"/>
      <c r="B25" s="614"/>
      <c r="C25" s="670"/>
      <c r="D25" s="558"/>
      <c r="E25" s="615" t="s">
        <v>141</v>
      </c>
      <c r="F25" s="569"/>
      <c r="G25" s="569"/>
      <c r="H25" s="569"/>
      <c r="I25" s="569"/>
      <c r="J25" s="569"/>
      <c r="K25" s="569" t="s">
        <v>141</v>
      </c>
      <c r="L25" s="569"/>
      <c r="M25" s="612"/>
    </row>
    <row r="26" spans="1:38" ht="15" customHeight="1">
      <c r="C26" s="670"/>
      <c r="D26" s="616"/>
      <c r="E26" s="616"/>
      <c r="F26" s="616"/>
      <c r="G26" s="616"/>
      <c r="H26" s="616"/>
      <c r="I26" s="616"/>
      <c r="J26" s="616"/>
      <c r="K26" s="616" t="s">
        <v>141</v>
      </c>
      <c r="L26" s="616"/>
      <c r="M26" s="616"/>
    </row>
    <row r="27" spans="1:38" ht="37.5" customHeight="1"/>
    <row r="33" spans="12:12">
      <c r="L33" s="617"/>
    </row>
  </sheetData>
  <sheetProtection algorithmName="SHA-512" hashValue="HR8GF4JsHDMYPDjMVm0WmN639yx6XctH/p2DwFHU/VgtHbaVJSw4qT7FtXgJHgsZpzNfLvBikfrJloY/cxLYBA==" saltValue="VqUmizDGgRfXZnDFD1y3Vw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 xr:uid="{00000000-0002-0000-06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6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6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2">
    <tabColor theme="0" tint="-0.249977111117893"/>
  </sheetPr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13" hidden="1" customWidth="1"/>
    <col min="2" max="2" width="9.140625" style="29" hidden="1" customWidth="1"/>
    <col min="3" max="3" width="3.7109375" style="45" customWidth="1"/>
    <col min="4" max="4" width="9.7109375" style="29" customWidth="1"/>
    <col min="5" max="5" width="37.7109375" style="29" customWidth="1"/>
    <col min="6" max="6" width="66.85546875" style="29" customWidth="1"/>
    <col min="7" max="7" width="116" style="29" customWidth="1"/>
    <col min="8" max="8" width="93.42578125" style="146" customWidth="1"/>
    <col min="9" max="17" width="10.5703125" style="29"/>
    <col min="18" max="18" width="10.5703125" style="177"/>
    <col min="19" max="16384" width="10.5703125" style="29"/>
  </cols>
  <sheetData>
    <row r="1" spans="1:21" s="146" customFormat="1" ht="15" hidden="1" customHeight="1">
      <c r="C1" s="168"/>
      <c r="G1" s="146">
        <v>4</v>
      </c>
      <c r="R1" s="178"/>
    </row>
    <row r="2" spans="1:21" s="146" customFormat="1" ht="15" hidden="1" customHeight="1">
      <c r="C2" s="168"/>
      <c r="R2" s="178"/>
    </row>
    <row r="3" spans="1:21" s="146" customFormat="1" ht="15" hidden="1" customHeight="1">
      <c r="C3" s="168"/>
      <c r="R3" s="178"/>
    </row>
    <row r="4" spans="1:21" ht="11.25" customHeight="1"/>
    <row r="5" spans="1:21" ht="22.5" customHeight="1">
      <c r="D5" s="701" t="s">
        <v>244</v>
      </c>
      <c r="E5" s="701"/>
      <c r="F5" s="701"/>
      <c r="G5" s="701"/>
    </row>
    <row r="6" spans="1:21" s="271" customFormat="1" ht="0.95" customHeight="1">
      <c r="A6" s="272"/>
      <c r="C6" s="500"/>
      <c r="D6" s="702"/>
      <c r="E6" s="702"/>
      <c r="F6" s="702"/>
      <c r="G6" s="702"/>
      <c r="H6" s="216"/>
    </row>
    <row r="7" spans="1:21" s="79" customFormat="1">
      <c r="D7" s="249"/>
      <c r="E7" s="220"/>
      <c r="F7" s="220"/>
      <c r="G7" s="220"/>
      <c r="U7" s="180"/>
    </row>
    <row r="8" spans="1:21" customFormat="1">
      <c r="C8" s="106">
        <v>22</v>
      </c>
      <c r="D8" s="703" t="s">
        <v>236</v>
      </c>
      <c r="E8" s="704"/>
      <c r="F8" s="704"/>
      <c r="G8" s="705"/>
      <c r="U8" s="184"/>
    </row>
    <row r="9" spans="1:21" ht="11.25" customHeight="1">
      <c r="D9" s="706" t="s">
        <v>225</v>
      </c>
      <c r="E9" s="706"/>
      <c r="F9" s="706"/>
      <c r="G9" s="707" t="s">
        <v>226</v>
      </c>
    </row>
    <row r="10" spans="1:21" ht="11.25" customHeight="1">
      <c r="A10" s="13" t="s">
        <v>459</v>
      </c>
      <c r="D10" s="231" t="s">
        <v>25</v>
      </c>
      <c r="E10" s="149"/>
      <c r="F10" s="232" t="s">
        <v>215</v>
      </c>
      <c r="G10" s="708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30">
        <v>1</v>
      </c>
      <c r="E12" s="236" t="s">
        <v>245</v>
      </c>
      <c r="F12" s="251" t="str">
        <f>IF(form_up_date="","",form_up_date)</f>
        <v>24.04.2023</v>
      </c>
      <c r="G12" s="253" t="s">
        <v>246</v>
      </c>
    </row>
    <row r="13" spans="1:21" ht="45">
      <c r="D13" s="230" t="s">
        <v>257</v>
      </c>
      <c r="E13" s="236" t="s">
        <v>247</v>
      </c>
      <c r="F13" s="251" t="s">
        <v>1607</v>
      </c>
      <c r="G13" s="226" t="s">
        <v>318</v>
      </c>
    </row>
    <row r="14" spans="1:21" ht="22.5">
      <c r="D14" s="230" t="s">
        <v>258</v>
      </c>
      <c r="E14" s="236" t="s">
        <v>248</v>
      </c>
      <c r="F14" s="251" t="s">
        <v>767</v>
      </c>
      <c r="G14" s="253" t="s">
        <v>249</v>
      </c>
    </row>
    <row r="15" spans="1:21" ht="22.5">
      <c r="D15" s="230" t="s">
        <v>259</v>
      </c>
      <c r="E15" s="236" t="s">
        <v>250</v>
      </c>
      <c r="F15" s="252" t="s">
        <v>251</v>
      </c>
      <c r="G15" s="226"/>
    </row>
    <row r="16" spans="1:21">
      <c r="D16" s="191" t="str">
        <f>D15&amp;".1"</f>
        <v>4.1.1</v>
      </c>
      <c r="E16" s="237" t="s">
        <v>3</v>
      </c>
      <c r="F16" s="251" t="str">
        <f>IF(region_name="","",region_name)</f>
        <v>Орловская область</v>
      </c>
      <c r="G16" s="253" t="s">
        <v>252</v>
      </c>
    </row>
    <row r="17" spans="4:7" ht="22.5">
      <c r="D17" s="230" t="s">
        <v>260</v>
      </c>
      <c r="E17" s="238" t="s">
        <v>253</v>
      </c>
      <c r="F17" s="251" t="s">
        <v>1190</v>
      </c>
      <c r="G17" s="254" t="s">
        <v>254</v>
      </c>
    </row>
    <row r="18" spans="4:7" ht="56.25">
      <c r="D18" s="230" t="s">
        <v>261</v>
      </c>
      <c r="E18" s="239" t="s">
        <v>255</v>
      </c>
      <c r="F18" s="251" t="s">
        <v>1608</v>
      </c>
      <c r="G18" s="246" t="s">
        <v>317</v>
      </c>
    </row>
    <row r="19" spans="4:7">
      <c r="D19" s="240"/>
      <c r="E19" s="241"/>
      <c r="F19" s="242"/>
      <c r="G19" s="243"/>
    </row>
    <row r="20" spans="4:7">
      <c r="D20" s="244"/>
      <c r="E20" s="700" t="s">
        <v>256</v>
      </c>
      <c r="F20" s="700"/>
      <c r="G20" s="245"/>
    </row>
  </sheetData>
  <sheetProtection algorithmName="SHA-512" hashValue="PEA8dSv1lnE+XqaOgCDc7TPcCWw0Nen6+YpHe+vPAO94VYCnLVaiHUqSmi2bKBW6F/MH9df+t5FfciPZS9KF6w==" saltValue="bPTtYQq82/NkImmCaSxpK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7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1">
    <pageSetUpPr fitToPage="1"/>
  </sheetPr>
  <dimension ref="A1:AC287"/>
  <sheetViews>
    <sheetView showGridLines="0" topLeftCell="C91" zoomScaleNormal="100" workbookViewId="0">
      <selection activeCell="G112" sqref="G112"/>
    </sheetView>
  </sheetViews>
  <sheetFormatPr defaultRowHeight="10.5" customHeight="1"/>
  <cols>
    <col min="1" max="1" width="19.140625" style="14" hidden="1" customWidth="1"/>
    <col min="2" max="2" width="16.85546875" style="146" hidden="1" customWidth="1"/>
    <col min="3" max="3" width="3.7109375" style="29" customWidth="1"/>
    <col min="4" max="4" width="7.7109375" style="29" customWidth="1"/>
    <col min="5" max="5" width="54.5703125" style="29" customWidth="1"/>
    <col min="6" max="6" width="10.42578125" style="29" customWidth="1"/>
    <col min="7" max="7" width="40.7109375" style="29" customWidth="1"/>
    <col min="8" max="8" width="93.42578125" style="29" customWidth="1"/>
    <col min="9" max="10" width="3.7109375" style="146" customWidth="1"/>
    <col min="11" max="11" width="3.7109375" style="216" customWidth="1"/>
    <col min="12" max="15" width="3.7109375" style="146" customWidth="1"/>
    <col min="16" max="16" width="10.5703125" style="216" customWidth="1"/>
    <col min="17" max="17" width="34.7109375" style="146" customWidth="1"/>
    <col min="18" max="18" width="9.42578125" style="146" customWidth="1"/>
    <col min="19" max="19" width="9.140625" style="323"/>
    <col min="20" max="24" width="9.140625" style="146"/>
    <col min="25" max="29" width="9.140625" style="13"/>
    <col min="30" max="16384" width="9.140625" style="29"/>
  </cols>
  <sheetData>
    <row r="1" spans="1:29" s="146" customFormat="1" ht="10.5" hidden="1" customHeight="1">
      <c r="A1" s="14"/>
      <c r="G1" s="146">
        <v>4</v>
      </c>
      <c r="K1" s="216"/>
      <c r="P1" s="216"/>
    </row>
    <row r="2" spans="1:29" s="146" customFormat="1" ht="22.5" hidden="1">
      <c r="A2" s="14"/>
      <c r="C2" s="358"/>
      <c r="D2" s="230"/>
      <c r="E2" s="320"/>
      <c r="F2" s="191" t="s">
        <v>418</v>
      </c>
      <c r="G2" s="355"/>
      <c r="H2" s="359" t="s">
        <v>579</v>
      </c>
      <c r="I2" s="314"/>
      <c r="K2" s="216"/>
      <c r="P2" s="216"/>
      <c r="S2" s="323"/>
      <c r="Y2" s="13"/>
      <c r="Z2" s="13"/>
      <c r="AA2" s="13"/>
      <c r="AB2" s="13"/>
      <c r="AC2" s="13"/>
    </row>
    <row r="3" spans="1:29" ht="10.5" hidden="1" customHeight="1"/>
    <row r="4" spans="1:29" ht="22.5" hidden="1">
      <c r="C4" s="244"/>
      <c r="D4" s="10"/>
      <c r="E4" s="320"/>
      <c r="F4" s="191" t="s">
        <v>618</v>
      </c>
      <c r="G4" s="454"/>
      <c r="H4" s="226" t="s">
        <v>621</v>
      </c>
      <c r="I4" s="314"/>
    </row>
    <row r="5" spans="1:29" ht="10.5" hidden="1" customHeight="1"/>
    <row r="6" spans="1:29" ht="22.5" hidden="1">
      <c r="A6" s="710"/>
      <c r="B6" s="216" t="s">
        <v>684</v>
      </c>
      <c r="C6" s="244"/>
      <c r="D6" s="419">
        <f>A6</f>
        <v>0</v>
      </c>
      <c r="E6" s="447"/>
      <c r="F6" s="191" t="s">
        <v>416</v>
      </c>
      <c r="G6" s="191" t="s">
        <v>416</v>
      </c>
      <c r="H6" s="226" t="s">
        <v>563</v>
      </c>
      <c r="I6" s="314"/>
    </row>
    <row r="7" spans="1:29" s="146" customFormat="1" ht="11.25" hidden="1">
      <c r="A7" s="710"/>
      <c r="C7" s="270"/>
      <c r="D7" s="444"/>
      <c r="E7" s="443" t="s">
        <v>663</v>
      </c>
      <c r="F7" s="442"/>
      <c r="G7" s="442">
        <f>G8*G9+G10</f>
        <v>0</v>
      </c>
      <c r="H7" s="391"/>
      <c r="I7" s="216"/>
      <c r="K7" s="216"/>
      <c r="P7" s="216"/>
    </row>
    <row r="8" spans="1:29" ht="22.5" hidden="1">
      <c r="A8" s="710"/>
      <c r="C8" s="244"/>
      <c r="D8" s="419" t="str">
        <f>A6&amp;".1"</f>
        <v>.1</v>
      </c>
      <c r="E8" s="429" t="s">
        <v>556</v>
      </c>
      <c r="F8" s="503"/>
      <c r="G8" s="355"/>
      <c r="H8" s="226" t="s">
        <v>564</v>
      </c>
      <c r="I8" s="314"/>
    </row>
    <row r="9" spans="1:29" ht="18.75" hidden="1">
      <c r="A9" s="710"/>
      <c r="C9" s="244"/>
      <c r="D9" s="419" t="str">
        <f>A6&amp;".2"</f>
        <v>.2</v>
      </c>
      <c r="E9" s="429" t="s">
        <v>557</v>
      </c>
      <c r="F9" s="191" t="s">
        <v>418</v>
      </c>
      <c r="G9" s="355"/>
      <c r="H9" s="226"/>
      <c r="I9" s="314"/>
    </row>
    <row r="10" spans="1:29" ht="18.75" hidden="1">
      <c r="A10" s="710"/>
      <c r="C10" s="244"/>
      <c r="D10" s="419" t="str">
        <f>A6&amp;".3"</f>
        <v>.3</v>
      </c>
      <c r="E10" s="429" t="s">
        <v>558</v>
      </c>
      <c r="F10" s="191" t="s">
        <v>418</v>
      </c>
      <c r="G10" s="355"/>
      <c r="H10" s="226"/>
      <c r="I10" s="314"/>
    </row>
    <row r="11" spans="1:29" ht="18.75" hidden="1">
      <c r="A11" s="710"/>
      <c r="C11" s="244"/>
      <c r="D11" s="419" t="str">
        <f>A6&amp;".4"</f>
        <v>.4</v>
      </c>
      <c r="E11" s="429" t="s">
        <v>559</v>
      </c>
      <c r="F11" s="191" t="s">
        <v>416</v>
      </c>
      <c r="G11" s="445"/>
      <c r="H11" s="226"/>
      <c r="I11" s="314"/>
    </row>
    <row r="12" spans="1:29" ht="10.5" hidden="1" customHeight="1"/>
    <row r="13" spans="1:29" ht="22.5" hidden="1">
      <c r="C13" s="244"/>
      <c r="D13" s="10"/>
      <c r="E13" s="320"/>
      <c r="F13" s="191" t="s">
        <v>664</v>
      </c>
      <c r="G13" s="454"/>
      <c r="H13" s="226" t="s">
        <v>682</v>
      </c>
      <c r="I13" s="314"/>
    </row>
    <row r="14" spans="1:29" ht="10.5" hidden="1" customHeight="1"/>
    <row r="15" spans="1:29" ht="22.5" hidden="1">
      <c r="C15" s="244"/>
      <c r="D15" s="10"/>
      <c r="E15" s="320"/>
      <c r="F15" s="191" t="s">
        <v>664</v>
      </c>
      <c r="G15" s="454"/>
      <c r="H15" s="226" t="s">
        <v>681</v>
      </c>
      <c r="I15" s="314"/>
    </row>
    <row r="16" spans="1:29" ht="10.5" hidden="1" customHeight="1"/>
    <row r="17" spans="1:24" ht="18.75" hidden="1">
      <c r="C17" s="244"/>
      <c r="D17" s="10"/>
      <c r="E17" s="320"/>
      <c r="F17" s="191" t="s">
        <v>594</v>
      </c>
      <c r="G17" s="355"/>
      <c r="H17" s="226" t="s">
        <v>778</v>
      </c>
      <c r="I17" s="314"/>
    </row>
    <row r="18" spans="1:24" ht="10.5" hidden="1" customHeight="1"/>
    <row r="19" spans="1:24" s="13" customFormat="1" ht="10.5" hidden="1" customHeight="1">
      <c r="A19" s="14"/>
      <c r="B19" s="146"/>
      <c r="H19" s="13">
        <v>4</v>
      </c>
      <c r="I19" s="146"/>
      <c r="J19" s="146"/>
      <c r="K19" s="216"/>
      <c r="L19" s="146"/>
      <c r="M19" s="146"/>
      <c r="N19" s="146"/>
      <c r="O19" s="146"/>
      <c r="P19" s="216"/>
      <c r="Q19" s="146"/>
      <c r="R19" s="146"/>
      <c r="S19" s="323"/>
      <c r="T19" s="146"/>
      <c r="U19" s="146"/>
      <c r="V19" s="146"/>
      <c r="W19" s="146"/>
      <c r="X19" s="146"/>
    </row>
    <row r="20" spans="1:24" ht="3" customHeight="1"/>
    <row r="21" spans="1:24" ht="79.5" customHeight="1">
      <c r="D21" s="711" t="s">
        <v>552</v>
      </c>
      <c r="E21" s="712"/>
      <c r="F21" s="713"/>
      <c r="G21" s="12"/>
      <c r="H21" s="12"/>
    </row>
    <row r="22" spans="1:24" ht="10.5" hidden="1" customHeight="1"/>
    <row r="23" spans="1:24" ht="3" customHeight="1">
      <c r="G23" s="217">
        <v>22</v>
      </c>
    </row>
    <row r="24" spans="1:24" ht="18" customHeight="1">
      <c r="D24" s="714" t="s">
        <v>225</v>
      </c>
      <c r="E24" s="714"/>
      <c r="F24" s="714"/>
      <c r="G24" s="714"/>
      <c r="H24" s="714" t="s">
        <v>226</v>
      </c>
    </row>
    <row r="25" spans="1:24" ht="112.5">
      <c r="D25" s="714" t="s">
        <v>25</v>
      </c>
      <c r="E25" s="715" t="s">
        <v>243</v>
      </c>
      <c r="F25" s="715" t="s">
        <v>154</v>
      </c>
      <c r="G25" s="228" t="s">
        <v>1606</v>
      </c>
      <c r="H25" s="714"/>
    </row>
    <row r="26" spans="1:24" ht="21" customHeight="1">
      <c r="D26" s="714"/>
      <c r="E26" s="715"/>
      <c r="F26" s="715"/>
      <c r="G26" s="268" t="s">
        <v>215</v>
      </c>
      <c r="H26" s="714"/>
    </row>
    <row r="27" spans="1:24" ht="11.25">
      <c r="D27" s="324" t="s">
        <v>26</v>
      </c>
      <c r="E27" s="324" t="s">
        <v>0</v>
      </c>
      <c r="F27" s="324" t="s">
        <v>1</v>
      </c>
      <c r="G27" s="325">
        <f>G1</f>
        <v>4</v>
      </c>
      <c r="H27" s="325"/>
    </row>
    <row r="28" spans="1:24" ht="33.75">
      <c r="C28" s="244"/>
      <c r="D28" s="10" t="s">
        <v>26</v>
      </c>
      <c r="E28" s="192" t="s">
        <v>415</v>
      </c>
      <c r="F28" s="191" t="s">
        <v>416</v>
      </c>
      <c r="G28" s="315" t="str">
        <f>IF(buhg_flag="да",IF(dateBuhg="","Не указана",dateBuhg),"Не осуществлялась")</f>
        <v>31.03.2023</v>
      </c>
      <c r="H28" s="226" t="s">
        <v>417</v>
      </c>
      <c r="I28" s="314"/>
    </row>
    <row r="29" spans="1:24" ht="22.5">
      <c r="C29" s="244"/>
      <c r="D29" s="10" t="s">
        <v>0</v>
      </c>
      <c r="E29" s="192" t="s">
        <v>553</v>
      </c>
      <c r="F29" s="191" t="s">
        <v>418</v>
      </c>
      <c r="G29" s="446">
        <v>442593.20864999999</v>
      </c>
      <c r="H29" s="226" t="s">
        <v>561</v>
      </c>
      <c r="I29" s="314"/>
    </row>
    <row r="30" spans="1:24" ht="22.5">
      <c r="C30" s="244"/>
      <c r="D30" s="10" t="s">
        <v>1</v>
      </c>
      <c r="E30" s="192" t="s">
        <v>420</v>
      </c>
      <c r="F30" s="191" t="s">
        <v>418</v>
      </c>
      <c r="G30" s="8">
        <f>SUM(G31:G32,G45,G48:G56,G59,G62,G66)</f>
        <v>478782.39000000013</v>
      </c>
      <c r="H30" s="226" t="s">
        <v>419</v>
      </c>
      <c r="I30" s="314"/>
    </row>
    <row r="31" spans="1:24" ht="22.5">
      <c r="C31" s="244"/>
      <c r="D31" s="10" t="s">
        <v>258</v>
      </c>
      <c r="E31" s="7" t="s">
        <v>554</v>
      </c>
      <c r="F31" s="191" t="s">
        <v>418</v>
      </c>
      <c r="G31" s="446">
        <v>2762.12</v>
      </c>
      <c r="H31" s="226"/>
      <c r="I31" s="314"/>
    </row>
    <row r="32" spans="1:24" ht="18.75">
      <c r="C32" s="244"/>
      <c r="D32" s="10" t="s">
        <v>414</v>
      </c>
      <c r="E32" s="7" t="s">
        <v>555</v>
      </c>
      <c r="F32" s="191" t="s">
        <v>418</v>
      </c>
      <c r="G32" s="8">
        <f>SUMIF($E33:$E44,$E7,G33:G44)</f>
        <v>241747.06</v>
      </c>
      <c r="H32" s="226" t="s">
        <v>562</v>
      </c>
      <c r="I32" s="314"/>
    </row>
    <row r="33" spans="1:29" s="271" customFormat="1" ht="5.25" hidden="1">
      <c r="A33" s="709" t="s">
        <v>581</v>
      </c>
      <c r="B33" s="216"/>
      <c r="C33" s="280"/>
      <c r="D33" s="418"/>
      <c r="E33" s="417"/>
      <c r="F33" s="416"/>
      <c r="G33" s="415"/>
      <c r="H33" s="414"/>
      <c r="I33" s="216"/>
      <c r="J33" s="216"/>
      <c r="K33" s="216"/>
      <c r="L33" s="216"/>
      <c r="M33" s="216"/>
      <c r="N33" s="216"/>
      <c r="O33" s="216"/>
      <c r="P33" s="216"/>
      <c r="Q33" s="216"/>
      <c r="R33" s="216"/>
      <c r="S33" s="412"/>
      <c r="T33" s="216"/>
      <c r="U33" s="216"/>
      <c r="V33" s="216"/>
      <c r="W33" s="216"/>
      <c r="X33" s="216"/>
      <c r="Y33" s="272"/>
      <c r="Z33" s="272"/>
      <c r="AA33" s="272"/>
      <c r="AB33" s="272"/>
      <c r="AC33" s="272"/>
    </row>
    <row r="34" spans="1:29" s="271" customFormat="1" ht="5.25" hidden="1">
      <c r="A34" s="709"/>
      <c r="B34" s="216"/>
      <c r="C34" s="280"/>
      <c r="D34" s="411"/>
      <c r="E34" s="410"/>
      <c r="F34" s="416"/>
      <c r="G34" s="409"/>
      <c r="H34" s="414"/>
      <c r="I34" s="216"/>
      <c r="J34" s="216"/>
      <c r="K34" s="216"/>
      <c r="L34" s="216"/>
      <c r="M34" s="216"/>
      <c r="N34" s="216"/>
      <c r="O34" s="216"/>
      <c r="P34" s="216"/>
      <c r="Q34" s="216"/>
      <c r="R34" s="216"/>
      <c r="S34" s="412"/>
      <c r="T34" s="216"/>
      <c r="U34" s="216"/>
      <c r="V34" s="216"/>
      <c r="W34" s="216"/>
      <c r="X34" s="216"/>
      <c r="Y34" s="272"/>
      <c r="Z34" s="272"/>
      <c r="AA34" s="272"/>
      <c r="AB34" s="272"/>
      <c r="AC34" s="272"/>
    </row>
    <row r="35" spans="1:29" s="271" customFormat="1" ht="5.25" hidden="1">
      <c r="A35" s="709"/>
      <c r="B35" s="216"/>
      <c r="C35" s="280"/>
      <c r="D35" s="411"/>
      <c r="E35" s="410"/>
      <c r="F35" s="416"/>
      <c r="G35" s="409"/>
      <c r="H35" s="414"/>
      <c r="I35" s="216"/>
      <c r="J35" s="216"/>
      <c r="K35" s="216"/>
      <c r="L35" s="216"/>
      <c r="M35" s="216"/>
      <c r="N35" s="216"/>
      <c r="O35" s="216"/>
      <c r="P35" s="216"/>
      <c r="Q35" s="216"/>
      <c r="R35" s="216"/>
      <c r="S35" s="412"/>
      <c r="T35" s="216"/>
      <c r="U35" s="216"/>
      <c r="V35" s="216"/>
      <c r="W35" s="216"/>
      <c r="X35" s="216"/>
      <c r="Y35" s="272"/>
      <c r="Z35" s="272"/>
      <c r="AA35" s="272"/>
      <c r="AB35" s="272"/>
      <c r="AC35" s="272"/>
    </row>
    <row r="36" spans="1:29" s="271" customFormat="1" ht="5.25" hidden="1">
      <c r="A36" s="709"/>
      <c r="B36" s="216"/>
      <c r="C36" s="280"/>
      <c r="D36" s="411"/>
      <c r="E36" s="410"/>
      <c r="F36" s="416"/>
      <c r="G36" s="409"/>
      <c r="H36" s="414"/>
      <c r="I36" s="216"/>
      <c r="J36" s="216"/>
      <c r="K36" s="216"/>
      <c r="L36" s="216"/>
      <c r="M36" s="216"/>
      <c r="N36" s="216"/>
      <c r="O36" s="216"/>
      <c r="P36" s="216"/>
      <c r="Q36" s="216"/>
      <c r="R36" s="216"/>
      <c r="S36" s="412"/>
      <c r="T36" s="216"/>
      <c r="U36" s="216"/>
      <c r="V36" s="216"/>
      <c r="W36" s="216"/>
      <c r="X36" s="216"/>
      <c r="Y36" s="272"/>
      <c r="Z36" s="272"/>
      <c r="AA36" s="272"/>
      <c r="AB36" s="272"/>
      <c r="AC36" s="272"/>
    </row>
    <row r="37" spans="1:29" s="271" customFormat="1" ht="5.25" hidden="1">
      <c r="A37" s="709"/>
      <c r="B37" s="216"/>
      <c r="C37" s="280"/>
      <c r="D37" s="411"/>
      <c r="E37" s="410"/>
      <c r="F37" s="416"/>
      <c r="G37" s="415"/>
      <c r="H37" s="414"/>
      <c r="I37" s="216"/>
      <c r="J37" s="216"/>
      <c r="K37" s="216"/>
      <c r="L37" s="216"/>
      <c r="M37" s="216"/>
      <c r="N37" s="216"/>
      <c r="O37" s="216"/>
      <c r="P37" s="216"/>
      <c r="Q37" s="216"/>
      <c r="R37" s="216"/>
      <c r="S37" s="412"/>
      <c r="T37" s="216"/>
      <c r="U37" s="216"/>
      <c r="V37" s="216"/>
      <c r="W37" s="216"/>
      <c r="X37" s="216"/>
      <c r="Y37" s="272"/>
      <c r="Z37" s="272"/>
      <c r="AA37" s="272"/>
      <c r="AB37" s="272"/>
      <c r="AC37" s="272"/>
    </row>
    <row r="38" spans="1:29" ht="22.5">
      <c r="A38" s="710" t="s">
        <v>1609</v>
      </c>
      <c r="B38" s="216" t="s">
        <v>684</v>
      </c>
      <c r="C38" s="619" t="s">
        <v>1604</v>
      </c>
      <c r="D38" s="10" t="str">
        <f>A38</f>
        <v>3.2.1</v>
      </c>
      <c r="E38" s="447" t="s">
        <v>630</v>
      </c>
      <c r="F38" s="191" t="s">
        <v>416</v>
      </c>
      <c r="G38" s="191" t="s">
        <v>416</v>
      </c>
      <c r="H38" s="226" t="s">
        <v>563</v>
      </c>
      <c r="I38" s="314"/>
    </row>
    <row r="39" spans="1:29" s="146" customFormat="1" ht="11.25" hidden="1">
      <c r="A39" s="710"/>
      <c r="C39" s="270" t="s">
        <v>141</v>
      </c>
      <c r="D39" s="444"/>
      <c r="E39" s="443" t="s">
        <v>663</v>
      </c>
      <c r="F39" s="442"/>
      <c r="G39" s="442">
        <f>G40*G41+G42</f>
        <v>241747.06</v>
      </c>
      <c r="H39" s="391"/>
      <c r="I39" s="216"/>
      <c r="K39" s="216"/>
      <c r="P39" s="216"/>
    </row>
    <row r="40" spans="1:29" ht="22.5">
      <c r="A40" s="710"/>
      <c r="C40" s="244" t="s">
        <v>141</v>
      </c>
      <c r="D40" s="419" t="str">
        <f>A38&amp;".1"</f>
        <v>3.2.1.1</v>
      </c>
      <c r="E40" s="429" t="s">
        <v>556</v>
      </c>
      <c r="F40" s="503" t="s">
        <v>631</v>
      </c>
      <c r="G40" s="355">
        <f>35975.313-157.82</f>
        <v>35817.493000000002</v>
      </c>
      <c r="H40" s="226" t="s">
        <v>564</v>
      </c>
      <c r="I40" s="314"/>
    </row>
    <row r="41" spans="1:29" ht="18.75">
      <c r="A41" s="710"/>
      <c r="C41" s="244" t="s">
        <v>141</v>
      </c>
      <c r="D41" s="419" t="str">
        <f>A38&amp;".2"</f>
        <v>3.2.1.2</v>
      </c>
      <c r="E41" s="429" t="s">
        <v>557</v>
      </c>
      <c r="F41" s="191" t="s">
        <v>418</v>
      </c>
      <c r="G41" s="355">
        <f>241747.06/G40</f>
        <v>6.7494131987406263</v>
      </c>
      <c r="H41" s="226"/>
      <c r="I41" s="314"/>
    </row>
    <row r="42" spans="1:29" ht="18.75">
      <c r="A42" s="710"/>
      <c r="C42" s="244" t="s">
        <v>141</v>
      </c>
      <c r="D42" s="419" t="str">
        <f>A38&amp;".3"</f>
        <v>3.2.1.3</v>
      </c>
      <c r="E42" s="429" t="s">
        <v>558</v>
      </c>
      <c r="F42" s="191" t="s">
        <v>418</v>
      </c>
      <c r="G42" s="355">
        <v>0</v>
      </c>
      <c r="H42" s="226"/>
      <c r="I42" s="314"/>
    </row>
    <row r="43" spans="1:29" ht="18.75">
      <c r="A43" s="710"/>
      <c r="C43" s="244" t="s">
        <v>141</v>
      </c>
      <c r="D43" s="419" t="str">
        <f>A38&amp;".4"</f>
        <v>3.2.1.4</v>
      </c>
      <c r="E43" s="429" t="s">
        <v>559</v>
      </c>
      <c r="F43" s="191" t="s">
        <v>416</v>
      </c>
      <c r="G43" s="445" t="s">
        <v>536</v>
      </c>
      <c r="H43" s="226"/>
      <c r="I43" s="314"/>
    </row>
    <row r="44" spans="1:29" s="146" customFormat="1" ht="18" customHeight="1">
      <c r="A44" s="14"/>
      <c r="C44" s="47"/>
      <c r="D44" s="321"/>
      <c r="E44" s="145" t="s">
        <v>580</v>
      </c>
      <c r="F44" s="227"/>
      <c r="G44" s="229"/>
      <c r="H44" s="318"/>
      <c r="I44" s="314"/>
      <c r="K44" s="216"/>
      <c r="P44" s="216"/>
      <c r="S44" s="323"/>
      <c r="Y44" s="13"/>
      <c r="Z44" s="13"/>
      <c r="AA44" s="13"/>
      <c r="AB44" s="13"/>
      <c r="AC44" s="13"/>
    </row>
    <row r="45" spans="1:29" s="146" customFormat="1" ht="22.5">
      <c r="A45" s="14"/>
      <c r="C45" s="4"/>
      <c r="D45" s="10" t="s">
        <v>423</v>
      </c>
      <c r="E45" s="7" t="s">
        <v>565</v>
      </c>
      <c r="F45" s="191" t="s">
        <v>418</v>
      </c>
      <c r="G45" s="446">
        <v>60378.98</v>
      </c>
      <c r="H45" s="226"/>
      <c r="I45" s="314"/>
      <c r="K45" s="216"/>
      <c r="P45" s="216"/>
      <c r="S45" s="323"/>
      <c r="Y45" s="13"/>
      <c r="Z45" s="13"/>
      <c r="AA45" s="13"/>
      <c r="AB45" s="13"/>
      <c r="AC45" s="13"/>
    </row>
    <row r="46" spans="1:29" s="146" customFormat="1" ht="22.5">
      <c r="A46" s="14"/>
      <c r="C46" s="9"/>
      <c r="D46" s="10" t="s">
        <v>568</v>
      </c>
      <c r="E46" s="6" t="s">
        <v>335</v>
      </c>
      <c r="F46" s="191" t="s">
        <v>421</v>
      </c>
      <c r="G46" s="446">
        <f>G45/G47</f>
        <v>7.1934895546586937</v>
      </c>
      <c r="H46" s="226"/>
      <c r="I46" s="314"/>
      <c r="K46" s="216"/>
      <c r="P46" s="216"/>
      <c r="S46" s="323"/>
      <c r="Y46" s="13"/>
      <c r="Z46" s="13"/>
      <c r="AA46" s="13"/>
      <c r="AB46" s="13"/>
      <c r="AC46" s="13"/>
    </row>
    <row r="47" spans="1:29" s="146" customFormat="1" ht="18.75">
      <c r="A47" s="14"/>
      <c r="C47" s="244"/>
      <c r="D47" s="10" t="s">
        <v>569</v>
      </c>
      <c r="E47" s="6" t="s">
        <v>566</v>
      </c>
      <c r="F47" s="191" t="s">
        <v>422</v>
      </c>
      <c r="G47" s="3">
        <v>8393.5591399999994</v>
      </c>
      <c r="H47" s="226"/>
      <c r="I47" s="314"/>
      <c r="K47" s="216"/>
      <c r="P47" s="216"/>
      <c r="S47" s="323"/>
      <c r="Y47" s="13"/>
      <c r="Z47" s="13"/>
      <c r="AA47" s="13"/>
      <c r="AB47" s="13"/>
      <c r="AC47" s="13"/>
    </row>
    <row r="48" spans="1:29" s="146" customFormat="1" ht="22.5">
      <c r="A48" s="14"/>
      <c r="C48" s="244"/>
      <c r="D48" s="10" t="s">
        <v>424</v>
      </c>
      <c r="E48" s="7" t="s">
        <v>567</v>
      </c>
      <c r="F48" s="191" t="s">
        <v>418</v>
      </c>
      <c r="G48" s="446">
        <f>977.79+711.61</f>
        <v>1689.4</v>
      </c>
      <c r="H48" s="226"/>
      <c r="I48" s="314"/>
      <c r="K48" s="216"/>
      <c r="P48" s="216"/>
      <c r="S48" s="323"/>
      <c r="Y48" s="13"/>
      <c r="Z48" s="13"/>
      <c r="AA48" s="13"/>
      <c r="AB48" s="13"/>
      <c r="AC48" s="13"/>
    </row>
    <row r="49" spans="1:29" s="146" customFormat="1" ht="22.5">
      <c r="A49" s="14"/>
      <c r="C49" s="244"/>
      <c r="D49" s="10" t="s">
        <v>425</v>
      </c>
      <c r="E49" s="7" t="s">
        <v>570</v>
      </c>
      <c r="F49" s="191" t="s">
        <v>418</v>
      </c>
      <c r="G49" s="446">
        <v>641.95000000000005</v>
      </c>
      <c r="H49" s="226"/>
      <c r="I49" s="314"/>
      <c r="K49" s="216"/>
      <c r="P49" s="216"/>
      <c r="S49" s="323"/>
      <c r="Y49" s="13"/>
      <c r="Z49" s="13"/>
      <c r="AA49" s="13"/>
      <c r="AB49" s="13"/>
      <c r="AC49" s="13"/>
    </row>
    <row r="50" spans="1:29" s="146" customFormat="1" ht="22.5">
      <c r="A50" s="14"/>
      <c r="C50" s="9"/>
      <c r="D50" s="10" t="s">
        <v>426</v>
      </c>
      <c r="E50" s="7" t="s">
        <v>336</v>
      </c>
      <c r="F50" s="191" t="s">
        <v>418</v>
      </c>
      <c r="G50" s="446">
        <v>74746.399999999994</v>
      </c>
      <c r="H50" s="226"/>
      <c r="I50" s="314"/>
      <c r="K50" s="216"/>
      <c r="P50" s="216"/>
      <c r="S50" s="323"/>
      <c r="Y50" s="13"/>
      <c r="Z50" s="13"/>
      <c r="AA50" s="13"/>
      <c r="AB50" s="13"/>
      <c r="AC50" s="13"/>
    </row>
    <row r="51" spans="1:29" s="146" customFormat="1" ht="22.5">
      <c r="A51" s="14"/>
      <c r="C51" s="244"/>
      <c r="D51" s="10" t="s">
        <v>427</v>
      </c>
      <c r="E51" s="7" t="s">
        <v>337</v>
      </c>
      <c r="F51" s="191" t="s">
        <v>418</v>
      </c>
      <c r="G51" s="446">
        <v>22933.27</v>
      </c>
      <c r="H51" s="226"/>
      <c r="I51" s="314"/>
      <c r="K51" s="216"/>
      <c r="P51" s="216"/>
      <c r="S51" s="323"/>
      <c r="Y51" s="13"/>
      <c r="Z51" s="13"/>
      <c r="AA51" s="13"/>
      <c r="AB51" s="13"/>
      <c r="AC51" s="13"/>
    </row>
    <row r="52" spans="1:29" s="146" customFormat="1" ht="22.5">
      <c r="A52" s="14"/>
      <c r="C52" s="9"/>
      <c r="D52" s="10" t="s">
        <v>428</v>
      </c>
      <c r="E52" s="7" t="s">
        <v>338</v>
      </c>
      <c r="F52" s="191" t="s">
        <v>418</v>
      </c>
      <c r="G52" s="446">
        <v>10020.780000000001</v>
      </c>
      <c r="H52" s="226"/>
      <c r="I52" s="314"/>
      <c r="K52" s="216"/>
      <c r="P52" s="216"/>
      <c r="S52" s="323"/>
      <c r="Y52" s="13"/>
      <c r="Z52" s="13"/>
      <c r="AA52" s="13"/>
      <c r="AB52" s="13"/>
      <c r="AC52" s="13"/>
    </row>
    <row r="53" spans="1:29" s="146" customFormat="1" ht="22.5">
      <c r="A53" s="14"/>
      <c r="C53" s="244"/>
      <c r="D53" s="10" t="s">
        <v>434</v>
      </c>
      <c r="E53" s="7" t="s">
        <v>339</v>
      </c>
      <c r="F53" s="191" t="s">
        <v>418</v>
      </c>
      <c r="G53" s="446">
        <v>2932.37</v>
      </c>
      <c r="H53" s="226"/>
      <c r="I53" s="314"/>
      <c r="K53" s="216"/>
      <c r="P53" s="216"/>
      <c r="S53" s="323"/>
      <c r="Y53" s="13"/>
      <c r="Z53" s="13"/>
      <c r="AA53" s="13"/>
      <c r="AB53" s="13"/>
      <c r="AC53" s="13"/>
    </row>
    <row r="54" spans="1:29" s="146" customFormat="1" ht="22.5">
      <c r="A54" s="14"/>
      <c r="C54" s="244"/>
      <c r="D54" s="10" t="s">
        <v>439</v>
      </c>
      <c r="E54" s="7" t="s">
        <v>340</v>
      </c>
      <c r="F54" s="191" t="s">
        <v>418</v>
      </c>
      <c r="G54" s="446">
        <v>26203.13</v>
      </c>
      <c r="H54" s="226"/>
      <c r="I54" s="314"/>
      <c r="K54" s="216"/>
      <c r="P54" s="216"/>
      <c r="S54" s="323"/>
      <c r="Y54" s="13"/>
      <c r="Z54" s="13"/>
      <c r="AA54" s="13"/>
      <c r="AB54" s="13"/>
      <c r="AC54" s="13"/>
    </row>
    <row r="55" spans="1:29" s="146" customFormat="1" ht="22.5">
      <c r="A55" s="14"/>
      <c r="C55" s="244"/>
      <c r="D55" s="10" t="s">
        <v>440</v>
      </c>
      <c r="E55" s="7" t="s">
        <v>341</v>
      </c>
      <c r="F55" s="191" t="s">
        <v>418</v>
      </c>
      <c r="G55" s="446">
        <f>18.25+94.95+427.95</f>
        <v>541.15</v>
      </c>
      <c r="H55" s="226"/>
      <c r="I55" s="314"/>
      <c r="K55" s="216"/>
      <c r="P55" s="216"/>
      <c r="S55" s="323"/>
      <c r="Y55" s="13"/>
      <c r="Z55" s="13"/>
      <c r="AA55" s="13"/>
      <c r="AB55" s="13"/>
      <c r="AC55" s="13"/>
    </row>
    <row r="56" spans="1:29" s="146" customFormat="1" ht="18.75">
      <c r="A56" s="14"/>
      <c r="C56" s="244"/>
      <c r="D56" s="10" t="s">
        <v>441</v>
      </c>
      <c r="E56" s="7" t="s">
        <v>429</v>
      </c>
      <c r="F56" s="191" t="s">
        <v>418</v>
      </c>
      <c r="G56" s="446">
        <f>19865.93-0.04</f>
        <v>19865.89</v>
      </c>
      <c r="H56" s="226" t="s">
        <v>430</v>
      </c>
      <c r="I56" s="314"/>
      <c r="K56" s="216"/>
      <c r="P56" s="216"/>
      <c r="S56" s="323"/>
      <c r="Y56" s="13"/>
      <c r="Z56" s="13"/>
      <c r="AA56" s="13"/>
      <c r="AB56" s="13"/>
      <c r="AC56" s="13"/>
    </row>
    <row r="57" spans="1:29" s="146" customFormat="1" ht="18.75">
      <c r="A57" s="14"/>
      <c r="C57" s="244"/>
      <c r="D57" s="10" t="s">
        <v>560</v>
      </c>
      <c r="E57" s="6" t="s">
        <v>342</v>
      </c>
      <c r="F57" s="191" t="s">
        <v>418</v>
      </c>
      <c r="G57" s="446">
        <v>6811.52</v>
      </c>
      <c r="H57" s="226" t="s">
        <v>431</v>
      </c>
      <c r="I57" s="314"/>
      <c r="K57" s="216"/>
      <c r="P57" s="216"/>
      <c r="S57" s="323"/>
      <c r="Y57" s="13"/>
      <c r="Z57" s="13"/>
      <c r="AA57" s="13"/>
      <c r="AB57" s="13"/>
      <c r="AC57" s="13"/>
    </row>
    <row r="58" spans="1:29" s="146" customFormat="1" ht="18.75">
      <c r="A58" s="14"/>
      <c r="C58" s="244"/>
      <c r="D58" s="10" t="s">
        <v>571</v>
      </c>
      <c r="E58" s="6" t="s">
        <v>343</v>
      </c>
      <c r="F58" s="191" t="s">
        <v>418</v>
      </c>
      <c r="G58" s="446">
        <v>0</v>
      </c>
      <c r="H58" s="226" t="s">
        <v>432</v>
      </c>
      <c r="I58" s="314"/>
      <c r="K58" s="216"/>
      <c r="P58" s="216"/>
      <c r="S58" s="323"/>
      <c r="Y58" s="13"/>
      <c r="Z58" s="13"/>
      <c r="AA58" s="13"/>
      <c r="AB58" s="13"/>
      <c r="AC58" s="13"/>
    </row>
    <row r="59" spans="1:29" s="146" customFormat="1" ht="18.75">
      <c r="A59" s="14"/>
      <c r="C59" s="244"/>
      <c r="D59" s="10" t="s">
        <v>572</v>
      </c>
      <c r="E59" s="7" t="s">
        <v>433</v>
      </c>
      <c r="F59" s="191" t="s">
        <v>418</v>
      </c>
      <c r="G59" s="446">
        <v>3826.81</v>
      </c>
      <c r="H59" s="226" t="s">
        <v>435</v>
      </c>
      <c r="I59" s="314"/>
      <c r="K59" s="216"/>
      <c r="P59" s="216"/>
      <c r="S59" s="323"/>
      <c r="Y59" s="13"/>
      <c r="Z59" s="13"/>
      <c r="AA59" s="13"/>
      <c r="AB59" s="13"/>
      <c r="AC59" s="13"/>
    </row>
    <row r="60" spans="1:29" s="146" customFormat="1" ht="18.75">
      <c r="A60" s="14"/>
      <c r="C60" s="244"/>
      <c r="D60" s="10" t="s">
        <v>573</v>
      </c>
      <c r="E60" s="6" t="s">
        <v>342</v>
      </c>
      <c r="F60" s="191" t="s">
        <v>418</v>
      </c>
      <c r="G60" s="446">
        <v>108.27</v>
      </c>
      <c r="H60" s="226" t="s">
        <v>436</v>
      </c>
      <c r="I60" s="314"/>
      <c r="K60" s="216"/>
      <c r="P60" s="216"/>
      <c r="S60" s="323"/>
      <c r="Y60" s="13"/>
      <c r="Z60" s="13"/>
      <c r="AA60" s="13"/>
      <c r="AB60" s="13"/>
      <c r="AC60" s="13"/>
    </row>
    <row r="61" spans="1:29" s="146" customFormat="1" ht="18.75">
      <c r="A61" s="14"/>
      <c r="C61" s="244"/>
      <c r="D61" s="10" t="s">
        <v>574</v>
      </c>
      <c r="E61" s="6" t="s">
        <v>343</v>
      </c>
      <c r="F61" s="191" t="s">
        <v>418</v>
      </c>
      <c r="G61" s="446">
        <v>0</v>
      </c>
      <c r="H61" s="226" t="s">
        <v>437</v>
      </c>
      <c r="I61" s="314"/>
      <c r="K61" s="216"/>
      <c r="P61" s="216"/>
      <c r="S61" s="323"/>
      <c r="Y61" s="13"/>
      <c r="Z61" s="13"/>
      <c r="AA61" s="13"/>
      <c r="AB61" s="13"/>
      <c r="AC61" s="13"/>
    </row>
    <row r="62" spans="1:29" s="146" customFormat="1" ht="22.5">
      <c r="A62" s="14"/>
      <c r="C62" s="244"/>
      <c r="D62" s="716" t="s">
        <v>575</v>
      </c>
      <c r="E62" s="7" t="s">
        <v>438</v>
      </c>
      <c r="F62" s="718" t="s">
        <v>418</v>
      </c>
      <c r="G62" s="446">
        <v>0</v>
      </c>
      <c r="H62" s="226"/>
      <c r="I62" s="314"/>
      <c r="K62" s="216"/>
      <c r="P62" s="216"/>
      <c r="S62" s="323"/>
      <c r="Y62" s="13"/>
      <c r="Z62" s="13"/>
      <c r="AA62" s="13"/>
      <c r="AB62" s="13"/>
      <c r="AC62" s="13"/>
    </row>
    <row r="63" spans="1:29" s="146" customFormat="1" ht="45">
      <c r="A63" s="14"/>
      <c r="C63" s="244"/>
      <c r="D63" s="717"/>
      <c r="E63" s="6" t="s">
        <v>344</v>
      </c>
      <c r="F63" s="706"/>
      <c r="G63" s="327" t="s">
        <v>538</v>
      </c>
      <c r="H63" s="226"/>
      <c r="I63" s="314"/>
      <c r="K63" s="216">
        <f>nerr(MATCH("есть",List01_flag_index_1,0))</f>
        <v>0</v>
      </c>
      <c r="P63" s="216"/>
      <c r="S63" s="323"/>
      <c r="Y63" s="13"/>
      <c r="Z63" s="13"/>
      <c r="AA63" s="13"/>
      <c r="AB63" s="13"/>
      <c r="AC63" s="13"/>
    </row>
    <row r="64" spans="1:29" s="216" customFormat="1" ht="5.25" hidden="1">
      <c r="A64" s="270"/>
      <c r="C64" s="280"/>
      <c r="D64" s="719"/>
      <c r="E64" s="428"/>
      <c r="F64" s="721"/>
      <c r="G64" s="409"/>
      <c r="H64" s="414"/>
      <c r="S64" s="412"/>
      <c r="Y64" s="272"/>
      <c r="Z64" s="272"/>
      <c r="AA64" s="272"/>
      <c r="AB64" s="272"/>
      <c r="AC64" s="272"/>
    </row>
    <row r="65" spans="1:29" s="216" customFormat="1" ht="5.25" hidden="1">
      <c r="A65" s="270"/>
      <c r="C65" s="280"/>
      <c r="D65" s="720"/>
      <c r="E65" s="406"/>
      <c r="F65" s="722"/>
      <c r="G65" s="421" t="s">
        <v>538</v>
      </c>
      <c r="H65" s="414"/>
      <c r="K65" s="216">
        <f>nerr(MATCH("есть",List01_flag_index_2,0))</f>
        <v>0</v>
      </c>
      <c r="S65" s="412"/>
      <c r="Y65" s="272"/>
      <c r="Z65" s="272"/>
      <c r="AA65" s="272"/>
      <c r="AB65" s="272"/>
      <c r="AC65" s="272"/>
    </row>
    <row r="66" spans="1:29" s="146" customFormat="1" ht="22.5">
      <c r="A66" s="14"/>
      <c r="C66" s="244"/>
      <c r="D66" s="316" t="s">
        <v>576</v>
      </c>
      <c r="E66" s="2" t="s">
        <v>442</v>
      </c>
      <c r="F66" s="267" t="s">
        <v>418</v>
      </c>
      <c r="G66" s="322">
        <f>SUM(G67:G76)</f>
        <v>10493.08</v>
      </c>
      <c r="H66" s="226" t="s">
        <v>578</v>
      </c>
      <c r="I66" s="314"/>
      <c r="K66" s="216"/>
      <c r="P66" s="216"/>
      <c r="S66" s="323"/>
      <c r="Y66" s="13"/>
      <c r="Z66" s="13"/>
      <c r="AA66" s="13"/>
      <c r="AB66" s="13"/>
      <c r="AC66" s="13"/>
    </row>
    <row r="67" spans="1:29" s="146" customFormat="1" ht="18.75" hidden="1">
      <c r="A67" s="14"/>
      <c r="C67" s="244"/>
      <c r="D67" s="230" t="s">
        <v>577</v>
      </c>
      <c r="E67" s="6"/>
      <c r="F67" s="191"/>
      <c r="G67" s="357"/>
      <c r="H67" s="317"/>
      <c r="I67" s="314"/>
      <c r="K67" s="216"/>
      <c r="P67" s="216"/>
      <c r="S67" s="323"/>
      <c r="Y67" s="13"/>
      <c r="Z67" s="13"/>
      <c r="AA67" s="13"/>
      <c r="AB67" s="13"/>
      <c r="AC67" s="13"/>
    </row>
    <row r="68" spans="1:29" s="146" customFormat="1" ht="22.5">
      <c r="A68" s="14"/>
      <c r="C68" s="619" t="s">
        <v>1604</v>
      </c>
      <c r="D68" s="230" t="s">
        <v>1611</v>
      </c>
      <c r="E68" s="621" t="s">
        <v>1619</v>
      </c>
      <c r="F68" s="191" t="s">
        <v>418</v>
      </c>
      <c r="G68" s="355">
        <v>225.43</v>
      </c>
      <c r="H68" s="359" t="s">
        <v>579</v>
      </c>
      <c r="I68" s="314"/>
      <c r="K68" s="216"/>
      <c r="P68" s="216"/>
      <c r="S68" s="323"/>
      <c r="Y68" s="13"/>
      <c r="Z68" s="13"/>
      <c r="AA68" s="13"/>
      <c r="AB68" s="13"/>
      <c r="AC68" s="13"/>
    </row>
    <row r="69" spans="1:29" s="146" customFormat="1" ht="22.5">
      <c r="A69" s="14"/>
      <c r="C69" s="619" t="s">
        <v>1604</v>
      </c>
      <c r="D69" s="230" t="s">
        <v>1612</v>
      </c>
      <c r="E69" s="621" t="s">
        <v>1620</v>
      </c>
      <c r="F69" s="191" t="s">
        <v>418</v>
      </c>
      <c r="G69" s="355">
        <v>734.13</v>
      </c>
      <c r="H69" s="359" t="s">
        <v>579</v>
      </c>
      <c r="I69" s="314"/>
      <c r="K69" s="216"/>
      <c r="P69" s="216"/>
      <c r="S69" s="323"/>
      <c r="Y69" s="13"/>
      <c r="Z69" s="13"/>
      <c r="AA69" s="13"/>
      <c r="AB69" s="13"/>
      <c r="AC69" s="13"/>
    </row>
    <row r="70" spans="1:29" s="146" customFormat="1" ht="22.5">
      <c r="A70" s="14"/>
      <c r="C70" s="619" t="s">
        <v>1604</v>
      </c>
      <c r="D70" s="230" t="s">
        <v>1613</v>
      </c>
      <c r="E70" s="621" t="s">
        <v>1621</v>
      </c>
      <c r="F70" s="191" t="s">
        <v>418</v>
      </c>
      <c r="G70" s="355">
        <v>13.87</v>
      </c>
      <c r="H70" s="359" t="s">
        <v>579</v>
      </c>
      <c r="I70" s="314"/>
      <c r="K70" s="216"/>
      <c r="P70" s="216"/>
      <c r="S70" s="323"/>
      <c r="Y70" s="13"/>
      <c r="Z70" s="13"/>
      <c r="AA70" s="13"/>
      <c r="AB70" s="13"/>
      <c r="AC70" s="13"/>
    </row>
    <row r="71" spans="1:29" s="146" customFormat="1" ht="22.5">
      <c r="A71" s="14"/>
      <c r="C71" s="619" t="s">
        <v>1604</v>
      </c>
      <c r="D71" s="230" t="s">
        <v>1614</v>
      </c>
      <c r="E71" s="621" t="s">
        <v>1622</v>
      </c>
      <c r="F71" s="191" t="s">
        <v>418</v>
      </c>
      <c r="G71" s="355">
        <v>8154.73</v>
      </c>
      <c r="H71" s="359" t="s">
        <v>579</v>
      </c>
      <c r="I71" s="314"/>
      <c r="K71" s="216"/>
      <c r="P71" s="216"/>
      <c r="S71" s="323"/>
      <c r="Y71" s="13"/>
      <c r="Z71" s="13"/>
      <c r="AA71" s="13"/>
      <c r="AB71" s="13"/>
      <c r="AC71" s="13"/>
    </row>
    <row r="72" spans="1:29" s="146" customFormat="1" ht="22.5">
      <c r="A72" s="14"/>
      <c r="C72" s="619" t="s">
        <v>1604</v>
      </c>
      <c r="D72" s="230" t="s">
        <v>1615</v>
      </c>
      <c r="E72" s="621" t="s">
        <v>1623</v>
      </c>
      <c r="F72" s="191" t="s">
        <v>418</v>
      </c>
      <c r="G72" s="355">
        <v>29.99</v>
      </c>
      <c r="H72" s="359" t="s">
        <v>579</v>
      </c>
      <c r="I72" s="314"/>
      <c r="K72" s="216"/>
      <c r="P72" s="216"/>
      <c r="S72" s="323"/>
      <c r="Y72" s="13"/>
      <c r="Z72" s="13"/>
      <c r="AA72" s="13"/>
      <c r="AB72" s="13"/>
      <c r="AC72" s="13"/>
    </row>
    <row r="73" spans="1:29" s="146" customFormat="1" ht="22.5">
      <c r="A73" s="14"/>
      <c r="C73" s="619" t="s">
        <v>1604</v>
      </c>
      <c r="D73" s="230" t="s">
        <v>1616</v>
      </c>
      <c r="E73" s="621" t="s">
        <v>1624</v>
      </c>
      <c r="F73" s="191" t="s">
        <v>418</v>
      </c>
      <c r="G73" s="355">
        <v>131.62</v>
      </c>
      <c r="H73" s="359" t="s">
        <v>579</v>
      </c>
      <c r="I73" s="314"/>
      <c r="K73" s="216"/>
      <c r="P73" s="216"/>
      <c r="S73" s="323"/>
      <c r="Y73" s="13"/>
      <c r="Z73" s="13"/>
      <c r="AA73" s="13"/>
      <c r="AB73" s="13"/>
      <c r="AC73" s="13"/>
    </row>
    <row r="74" spans="1:29" s="146" customFormat="1" ht="22.5">
      <c r="A74" s="14"/>
      <c r="C74" s="619" t="s">
        <v>1604</v>
      </c>
      <c r="D74" s="230" t="s">
        <v>1617</v>
      </c>
      <c r="E74" s="621" t="s">
        <v>1625</v>
      </c>
      <c r="F74" s="191" t="s">
        <v>418</v>
      </c>
      <c r="G74" s="355">
        <v>1140.81</v>
      </c>
      <c r="H74" s="359" t="s">
        <v>579</v>
      </c>
      <c r="I74" s="314"/>
      <c r="K74" s="216"/>
      <c r="P74" s="216"/>
      <c r="S74" s="323"/>
      <c r="Y74" s="13"/>
      <c r="Z74" s="13"/>
      <c r="AA74" s="13"/>
      <c r="AB74" s="13"/>
      <c r="AC74" s="13"/>
    </row>
    <row r="75" spans="1:29" s="146" customFormat="1" ht="22.5">
      <c r="A75" s="14"/>
      <c r="C75" s="619" t="s">
        <v>1604</v>
      </c>
      <c r="D75" s="230" t="s">
        <v>1618</v>
      </c>
      <c r="E75" s="621" t="s">
        <v>1626</v>
      </c>
      <c r="F75" s="191" t="s">
        <v>418</v>
      </c>
      <c r="G75" s="355">
        <v>62.5</v>
      </c>
      <c r="H75" s="359" t="s">
        <v>579</v>
      </c>
      <c r="I75" s="314"/>
      <c r="K75" s="216"/>
      <c r="P75" s="216"/>
      <c r="S75" s="323"/>
      <c r="Y75" s="13"/>
      <c r="Z75" s="13"/>
      <c r="AA75" s="13"/>
      <c r="AB75" s="13"/>
      <c r="AC75" s="13"/>
    </row>
    <row r="76" spans="1:29" s="146" customFormat="1" ht="18.75">
      <c r="A76" s="14"/>
      <c r="C76" s="47"/>
      <c r="D76" s="321"/>
      <c r="E76" s="145" t="s">
        <v>345</v>
      </c>
      <c r="F76" s="227"/>
      <c r="G76" s="229"/>
      <c r="H76" s="318"/>
      <c r="I76" s="314"/>
      <c r="K76" s="216"/>
      <c r="P76" s="216"/>
      <c r="S76" s="323"/>
      <c r="Y76" s="13"/>
      <c r="Z76" s="13"/>
      <c r="AA76" s="13"/>
      <c r="AB76" s="13"/>
      <c r="AC76" s="13"/>
    </row>
    <row r="77" spans="1:29" s="146" customFormat="1" ht="22.5">
      <c r="A77" s="14"/>
      <c r="C77" s="244"/>
      <c r="D77" s="10" t="s">
        <v>2</v>
      </c>
      <c r="E77" s="192" t="s">
        <v>582</v>
      </c>
      <c r="F77" s="191" t="s">
        <v>418</v>
      </c>
      <c r="G77" s="446">
        <f>G29-G30</f>
        <v>-36189.181350000144</v>
      </c>
      <c r="H77" s="226"/>
      <c r="I77" s="314"/>
      <c r="K77" s="216"/>
      <c r="P77" s="216"/>
      <c r="S77" s="323"/>
      <c r="Y77" s="13"/>
      <c r="Z77" s="13"/>
      <c r="AA77" s="13"/>
      <c r="AB77" s="13"/>
      <c r="AC77" s="13"/>
    </row>
    <row r="78" spans="1:29" s="146" customFormat="1" ht="22.5">
      <c r="A78" s="14"/>
      <c r="C78" s="9"/>
      <c r="D78" s="10" t="s">
        <v>12</v>
      </c>
      <c r="E78" s="192" t="s">
        <v>346</v>
      </c>
      <c r="F78" s="191" t="s">
        <v>418</v>
      </c>
      <c r="G78" s="446">
        <f>G77</f>
        <v>-36189.181350000144</v>
      </c>
      <c r="H78" s="226" t="s">
        <v>583</v>
      </c>
      <c r="I78" s="314"/>
      <c r="K78" s="216"/>
      <c r="P78" s="216"/>
      <c r="S78" s="323"/>
      <c r="Y78" s="13"/>
      <c r="Z78" s="13"/>
      <c r="AA78" s="13"/>
      <c r="AB78" s="13"/>
      <c r="AC78" s="13"/>
    </row>
    <row r="79" spans="1:29" s="146" customFormat="1" ht="33.75">
      <c r="A79" s="14"/>
      <c r="C79" s="244"/>
      <c r="D79" s="10" t="s">
        <v>269</v>
      </c>
      <c r="E79" s="7" t="s">
        <v>444</v>
      </c>
      <c r="F79" s="191" t="s">
        <v>418</v>
      </c>
      <c r="G79" s="446">
        <v>0</v>
      </c>
      <c r="H79" s="226"/>
      <c r="I79" s="314"/>
      <c r="K79" s="216"/>
      <c r="P79" s="216"/>
      <c r="S79" s="323"/>
      <c r="Y79" s="13"/>
      <c r="Z79" s="13"/>
      <c r="AA79" s="13"/>
      <c r="AB79" s="13"/>
      <c r="AC79" s="13"/>
    </row>
    <row r="80" spans="1:29" s="146" customFormat="1" ht="18.75">
      <c r="A80" s="14"/>
      <c r="C80" s="244"/>
      <c r="D80" s="10" t="s">
        <v>13</v>
      </c>
      <c r="E80" s="192" t="s">
        <v>347</v>
      </c>
      <c r="F80" s="191" t="s">
        <v>418</v>
      </c>
      <c r="G80" s="446">
        <f>G81+G84</f>
        <v>22138.26</v>
      </c>
      <c r="H80" s="226" t="s">
        <v>588</v>
      </c>
      <c r="I80" s="314"/>
      <c r="K80" s="216"/>
      <c r="P80" s="216"/>
      <c r="S80" s="323"/>
      <c r="Y80" s="13"/>
      <c r="Z80" s="13"/>
      <c r="AA80" s="13"/>
      <c r="AB80" s="13"/>
      <c r="AC80" s="13"/>
    </row>
    <row r="81" spans="1:29" s="146" customFormat="1" ht="22.5">
      <c r="A81" s="14"/>
      <c r="C81" s="244"/>
      <c r="D81" s="10" t="s">
        <v>584</v>
      </c>
      <c r="E81" s="7" t="s">
        <v>445</v>
      </c>
      <c r="F81" s="191" t="s">
        <v>418</v>
      </c>
      <c r="G81" s="446">
        <f>G82-G83</f>
        <v>22138.26</v>
      </c>
      <c r="H81" s="226" t="s">
        <v>589</v>
      </c>
      <c r="I81" s="314"/>
      <c r="K81" s="216"/>
      <c r="P81" s="216"/>
      <c r="S81" s="323"/>
      <c r="Y81" s="13"/>
      <c r="Z81" s="13"/>
      <c r="AA81" s="13"/>
      <c r="AB81" s="13"/>
      <c r="AC81" s="13"/>
    </row>
    <row r="82" spans="1:29" s="146" customFormat="1" ht="22.5">
      <c r="A82" s="14"/>
      <c r="C82" s="244"/>
      <c r="D82" s="10" t="s">
        <v>585</v>
      </c>
      <c r="E82" s="6" t="s">
        <v>446</v>
      </c>
      <c r="F82" s="191" t="s">
        <v>418</v>
      </c>
      <c r="G82" s="446">
        <v>22709.59</v>
      </c>
      <c r="H82" s="226" t="s">
        <v>590</v>
      </c>
      <c r="I82" s="314"/>
      <c r="K82" s="216"/>
      <c r="P82" s="216"/>
      <c r="S82" s="323"/>
      <c r="Y82" s="13"/>
      <c r="Z82" s="13"/>
      <c r="AA82" s="13"/>
      <c r="AB82" s="13"/>
      <c r="AC82" s="13"/>
    </row>
    <row r="83" spans="1:29" s="146" customFormat="1" ht="22.5">
      <c r="A83" s="14"/>
      <c r="C83" s="244"/>
      <c r="D83" s="10" t="s">
        <v>586</v>
      </c>
      <c r="E83" s="6" t="s">
        <v>447</v>
      </c>
      <c r="F83" s="191" t="s">
        <v>418</v>
      </c>
      <c r="G83" s="446">
        <v>571.33000000000004</v>
      </c>
      <c r="H83" s="226" t="s">
        <v>591</v>
      </c>
      <c r="I83" s="314"/>
      <c r="K83" s="216"/>
      <c r="P83" s="216"/>
      <c r="S83" s="323"/>
      <c r="Y83" s="13"/>
      <c r="Z83" s="13"/>
      <c r="AA83" s="13"/>
      <c r="AB83" s="13"/>
      <c r="AC83" s="13"/>
    </row>
    <row r="84" spans="1:29" s="146" customFormat="1" ht="22.5">
      <c r="A84" s="14"/>
      <c r="C84" s="244"/>
      <c r="D84" s="10" t="s">
        <v>587</v>
      </c>
      <c r="E84" s="7" t="s">
        <v>448</v>
      </c>
      <c r="F84" s="191" t="s">
        <v>418</v>
      </c>
      <c r="G84" s="446">
        <v>0</v>
      </c>
      <c r="H84" s="226"/>
      <c r="I84" s="314"/>
      <c r="K84" s="216"/>
      <c r="P84" s="216"/>
      <c r="S84" s="323"/>
      <c r="Y84" s="13"/>
      <c r="Z84" s="13"/>
      <c r="AA84" s="13"/>
      <c r="AB84" s="13"/>
      <c r="AC84" s="13"/>
    </row>
    <row r="85" spans="1:29" s="146" customFormat="1" ht="33.75">
      <c r="A85" s="14"/>
      <c r="C85" s="244"/>
      <c r="D85" s="10" t="s">
        <v>31</v>
      </c>
      <c r="E85" s="192" t="s">
        <v>348</v>
      </c>
      <c r="F85" s="191" t="s">
        <v>251</v>
      </c>
      <c r="G85" s="620" t="s">
        <v>1610</v>
      </c>
      <c r="H85" s="226" t="s">
        <v>592</v>
      </c>
      <c r="I85" s="314"/>
      <c r="K85" s="216"/>
      <c r="P85" s="216"/>
      <c r="S85" s="323"/>
      <c r="Y85" s="13"/>
      <c r="Z85" s="13"/>
      <c r="AA85" s="13"/>
      <c r="AB85" s="13"/>
      <c r="AC85" s="13"/>
    </row>
    <row r="86" spans="1:29" s="146" customFormat="1" ht="45">
      <c r="A86" s="14"/>
      <c r="C86" s="244"/>
      <c r="D86" s="10" t="s">
        <v>32</v>
      </c>
      <c r="E86" s="192" t="s">
        <v>593</v>
      </c>
      <c r="F86" s="191" t="s">
        <v>594</v>
      </c>
      <c r="G86" s="446">
        <v>387.75</v>
      </c>
      <c r="H86" s="226" t="s">
        <v>595</v>
      </c>
      <c r="I86" s="314"/>
      <c r="K86" s="216"/>
      <c r="P86" s="216"/>
      <c r="S86" s="323"/>
      <c r="Y86" s="13"/>
      <c r="Z86" s="13"/>
      <c r="AA86" s="13"/>
      <c r="AB86" s="13"/>
      <c r="AC86" s="13"/>
    </row>
    <row r="87" spans="1:29" s="271" customFormat="1" ht="5.25" hidden="1">
      <c r="A87" s="270"/>
      <c r="B87" s="216"/>
      <c r="C87" s="280"/>
      <c r="D87" s="413" t="s">
        <v>366</v>
      </c>
      <c r="E87" s="431"/>
      <c r="F87" s="422"/>
      <c r="G87" s="407"/>
      <c r="H87" s="420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412"/>
      <c r="T87" s="216"/>
      <c r="U87" s="216"/>
      <c r="V87" s="216"/>
      <c r="W87" s="216"/>
      <c r="X87" s="216"/>
      <c r="Y87" s="272"/>
      <c r="Z87" s="272"/>
      <c r="AA87" s="272"/>
      <c r="AB87" s="272"/>
      <c r="AC87" s="272"/>
    </row>
    <row r="88" spans="1:29" ht="22.5">
      <c r="C88" s="47"/>
      <c r="D88" s="321"/>
      <c r="E88" s="148" t="s">
        <v>620</v>
      </c>
      <c r="F88" s="227"/>
      <c r="G88" s="229"/>
      <c r="H88" s="319" t="s">
        <v>777</v>
      </c>
      <c r="I88" s="314"/>
    </row>
    <row r="89" spans="1:29" s="146" customFormat="1" ht="22.5">
      <c r="A89" s="14"/>
      <c r="C89" s="244"/>
      <c r="D89" s="10" t="s">
        <v>349</v>
      </c>
      <c r="E89" s="7" t="s">
        <v>596</v>
      </c>
      <c r="F89" s="191" t="s">
        <v>594</v>
      </c>
      <c r="G89" s="446">
        <v>226.19</v>
      </c>
      <c r="H89" s="226" t="s">
        <v>597</v>
      </c>
      <c r="I89" s="314"/>
      <c r="K89" s="216"/>
      <c r="P89" s="216"/>
      <c r="S89" s="323"/>
      <c r="Y89" s="13"/>
      <c r="Z89" s="13"/>
      <c r="AA89" s="13"/>
      <c r="AB89" s="13"/>
      <c r="AC89" s="13"/>
    </row>
    <row r="90" spans="1:29" s="146" customFormat="1" ht="22.5">
      <c r="A90" s="14"/>
      <c r="C90" s="244"/>
      <c r="D90" s="10" t="s">
        <v>350</v>
      </c>
      <c r="E90" s="7" t="s">
        <v>599</v>
      </c>
      <c r="F90" s="191" t="s">
        <v>598</v>
      </c>
      <c r="G90" s="3">
        <v>259.51765</v>
      </c>
      <c r="H90" s="226" t="s">
        <v>605</v>
      </c>
      <c r="I90" s="314"/>
      <c r="K90" s="216"/>
      <c r="P90" s="216"/>
      <c r="S90" s="323"/>
      <c r="Y90" s="13"/>
      <c r="Z90" s="13"/>
      <c r="AA90" s="13"/>
      <c r="AB90" s="13"/>
      <c r="AC90" s="13"/>
    </row>
    <row r="91" spans="1:29" s="146" customFormat="1" ht="18.75">
      <c r="A91" s="14"/>
      <c r="C91" s="244"/>
      <c r="D91" s="10" t="s">
        <v>413</v>
      </c>
      <c r="E91" s="7" t="s">
        <v>600</v>
      </c>
      <c r="F91" s="191" t="s">
        <v>598</v>
      </c>
      <c r="G91" s="3">
        <v>3.53443</v>
      </c>
      <c r="H91" s="226" t="s">
        <v>606</v>
      </c>
      <c r="I91" s="314"/>
      <c r="K91" s="216"/>
      <c r="P91" s="216"/>
      <c r="S91" s="323"/>
      <c r="Y91" s="13"/>
      <c r="Z91" s="13"/>
      <c r="AA91" s="13"/>
      <c r="AB91" s="13"/>
      <c r="AC91" s="13"/>
    </row>
    <row r="92" spans="1:29" s="146" customFormat="1" ht="33.75">
      <c r="A92" s="14"/>
      <c r="C92" s="244"/>
      <c r="D92" s="10" t="s">
        <v>351</v>
      </c>
      <c r="E92" s="7" t="s">
        <v>603</v>
      </c>
      <c r="F92" s="191" t="s">
        <v>598</v>
      </c>
      <c r="G92" s="3">
        <f>G93+G95</f>
        <v>238.636034</v>
      </c>
      <c r="H92" s="226" t="s">
        <v>607</v>
      </c>
      <c r="I92" s="314"/>
      <c r="K92" s="216"/>
      <c r="P92" s="216"/>
      <c r="S92" s="323"/>
      <c r="Y92" s="13"/>
      <c r="Z92" s="13"/>
      <c r="AA92" s="13"/>
      <c r="AB92" s="13"/>
      <c r="AC92" s="13"/>
    </row>
    <row r="93" spans="1:29" s="146" customFormat="1" ht="18.75">
      <c r="A93" s="14"/>
      <c r="C93" s="244"/>
      <c r="D93" s="10" t="s">
        <v>449</v>
      </c>
      <c r="E93" s="6" t="s">
        <v>601</v>
      </c>
      <c r="F93" s="191" t="s">
        <v>598</v>
      </c>
      <c r="G93" s="3">
        <v>77.464071000000004</v>
      </c>
      <c r="H93" s="226"/>
      <c r="I93" s="314"/>
      <c r="K93" s="216"/>
      <c r="P93" s="216"/>
      <c r="S93" s="323"/>
      <c r="Y93" s="13"/>
      <c r="Z93" s="13"/>
      <c r="AA93" s="13"/>
      <c r="AB93" s="13"/>
      <c r="AC93" s="13"/>
    </row>
    <row r="94" spans="1:29" s="146" customFormat="1" ht="45">
      <c r="A94" s="14"/>
      <c r="C94" s="244"/>
      <c r="D94" s="10" t="s">
        <v>604</v>
      </c>
      <c r="E94" s="429" t="s">
        <v>602</v>
      </c>
      <c r="F94" s="191" t="s">
        <v>598</v>
      </c>
      <c r="G94" s="3">
        <v>0</v>
      </c>
      <c r="H94" s="226"/>
      <c r="I94" s="314"/>
      <c r="K94" s="216"/>
      <c r="P94" s="216"/>
      <c r="S94" s="323"/>
      <c r="Y94" s="13"/>
      <c r="Z94" s="13"/>
      <c r="AA94" s="13"/>
      <c r="AB94" s="13"/>
      <c r="AC94" s="13"/>
    </row>
    <row r="95" spans="1:29" s="146" customFormat="1" ht="22.5">
      <c r="A95" s="14"/>
      <c r="C95" s="244"/>
      <c r="D95" s="10" t="s">
        <v>450</v>
      </c>
      <c r="E95" s="7" t="s">
        <v>608</v>
      </c>
      <c r="F95" s="191" t="s">
        <v>598</v>
      </c>
      <c r="G95" s="3">
        <v>161.17196300000001</v>
      </c>
      <c r="H95" s="226"/>
      <c r="I95" s="314"/>
      <c r="K95" s="216"/>
      <c r="P95" s="216"/>
      <c r="S95" s="323"/>
      <c r="Y95" s="13"/>
      <c r="Z95" s="13"/>
      <c r="AA95" s="13"/>
      <c r="AB95" s="13"/>
      <c r="AC95" s="13"/>
    </row>
    <row r="96" spans="1:29" s="146" customFormat="1" ht="22.5" hidden="1">
      <c r="A96" s="14"/>
      <c r="C96" s="244"/>
      <c r="D96" s="10" t="s">
        <v>352</v>
      </c>
      <c r="E96" s="192" t="s">
        <v>609</v>
      </c>
      <c r="F96" s="191" t="s">
        <v>610</v>
      </c>
      <c r="G96" s="516"/>
      <c r="H96" s="226"/>
      <c r="I96" s="314"/>
      <c r="K96" s="216"/>
      <c r="P96" s="216"/>
      <c r="S96" s="323"/>
      <c r="Y96" s="13"/>
      <c r="Z96" s="13"/>
      <c r="AA96" s="13"/>
      <c r="AB96" s="13"/>
      <c r="AC96" s="13"/>
    </row>
    <row r="97" spans="1:29" s="146" customFormat="1" ht="22.5">
      <c r="A97" s="14"/>
      <c r="C97" s="244"/>
      <c r="D97" s="10" t="s">
        <v>353</v>
      </c>
      <c r="E97" s="192" t="s">
        <v>611</v>
      </c>
      <c r="F97" s="191" t="s">
        <v>612</v>
      </c>
      <c r="G97" s="446">
        <v>19.08033</v>
      </c>
      <c r="H97" s="226"/>
      <c r="I97" s="314"/>
      <c r="K97" s="216"/>
      <c r="P97" s="216"/>
      <c r="S97" s="323"/>
      <c r="Y97" s="13"/>
      <c r="Z97" s="13"/>
      <c r="AA97" s="13"/>
      <c r="AB97" s="13"/>
      <c r="AC97" s="13"/>
    </row>
    <row r="98" spans="1:29" s="146" customFormat="1" ht="22.5">
      <c r="A98" s="14"/>
      <c r="C98" s="244"/>
      <c r="D98" s="10" t="s">
        <v>614</v>
      </c>
      <c r="E98" s="7" t="s">
        <v>613</v>
      </c>
      <c r="F98" s="191" t="s">
        <v>612</v>
      </c>
      <c r="G98" s="446">
        <v>45.178820000000002</v>
      </c>
      <c r="H98" s="226" t="s">
        <v>615</v>
      </c>
      <c r="I98" s="314"/>
      <c r="K98" s="216"/>
      <c r="P98" s="216"/>
      <c r="S98" s="323"/>
      <c r="Y98" s="13"/>
      <c r="Z98" s="13"/>
      <c r="AA98" s="13"/>
      <c r="AB98" s="13"/>
      <c r="AC98" s="13"/>
    </row>
    <row r="99" spans="1:29" ht="22.5">
      <c r="C99" s="244"/>
      <c r="D99" s="10" t="s">
        <v>354</v>
      </c>
      <c r="E99" s="192" t="s">
        <v>356</v>
      </c>
      <c r="F99" s="191" t="s">
        <v>534</v>
      </c>
      <c r="G99" s="446">
        <v>479.33</v>
      </c>
      <c r="H99" s="226"/>
      <c r="I99" s="314"/>
    </row>
    <row r="100" spans="1:29" ht="22.5">
      <c r="C100" s="244"/>
      <c r="D100" s="10" t="s">
        <v>355</v>
      </c>
      <c r="E100" s="192" t="s">
        <v>616</v>
      </c>
      <c r="F100" s="191" t="s">
        <v>534</v>
      </c>
      <c r="G100" s="446">
        <v>40.409999999999997</v>
      </c>
      <c r="H100" s="226"/>
      <c r="I100" s="314"/>
    </row>
    <row r="101" spans="1:29" ht="56.25" hidden="1">
      <c r="C101" s="244"/>
      <c r="D101" s="10" t="s">
        <v>357</v>
      </c>
      <c r="E101" s="192" t="s">
        <v>617</v>
      </c>
      <c r="F101" s="191" t="s">
        <v>618</v>
      </c>
      <c r="G101" s="517"/>
      <c r="H101" s="226" t="s">
        <v>619</v>
      </c>
      <c r="I101" s="314"/>
    </row>
    <row r="102" spans="1:29" s="271" customFormat="1" ht="5.25" hidden="1">
      <c r="A102" s="270"/>
      <c r="B102" s="216"/>
      <c r="C102" s="280"/>
      <c r="D102" s="437" t="s">
        <v>520</v>
      </c>
      <c r="E102" s="436"/>
      <c r="F102" s="422"/>
      <c r="G102" s="407"/>
      <c r="H102" s="420"/>
      <c r="I102" s="216"/>
      <c r="J102" s="216"/>
      <c r="K102" s="216"/>
      <c r="L102" s="216"/>
      <c r="M102" s="216"/>
      <c r="N102" s="216"/>
      <c r="O102" s="216"/>
      <c r="P102" s="216"/>
      <c r="Q102" s="216"/>
      <c r="R102" s="216"/>
      <c r="S102" s="412"/>
      <c r="T102" s="216"/>
      <c r="U102" s="216"/>
      <c r="V102" s="216"/>
      <c r="W102" s="216"/>
      <c r="X102" s="216"/>
      <c r="Y102" s="272"/>
      <c r="Z102" s="272"/>
      <c r="AA102" s="272"/>
      <c r="AB102" s="272"/>
      <c r="AC102" s="272"/>
    </row>
    <row r="103" spans="1:29" ht="22.5" hidden="1">
      <c r="C103" s="47"/>
      <c r="D103" s="321"/>
      <c r="E103" s="148" t="s">
        <v>620</v>
      </c>
      <c r="F103" s="227"/>
      <c r="G103" s="229"/>
      <c r="H103" s="319" t="s">
        <v>622</v>
      </c>
      <c r="I103" s="314"/>
    </row>
    <row r="104" spans="1:29" ht="45">
      <c r="C104" s="244"/>
      <c r="D104" s="10" t="s">
        <v>623</v>
      </c>
      <c r="E104" s="192" t="s">
        <v>624</v>
      </c>
      <c r="F104" s="191" t="s">
        <v>664</v>
      </c>
      <c r="G104" s="3">
        <v>171.29</v>
      </c>
      <c r="H104" s="226" t="s">
        <v>625</v>
      </c>
      <c r="I104" s="314"/>
    </row>
    <row r="105" spans="1:29" s="271" customFormat="1" ht="5.25" hidden="1">
      <c r="A105" s="270"/>
      <c r="B105" s="216"/>
      <c r="C105" s="280"/>
      <c r="D105" s="413" t="s">
        <v>626</v>
      </c>
      <c r="E105" s="431"/>
      <c r="F105" s="422"/>
      <c r="G105" s="407"/>
      <c r="H105" s="420"/>
      <c r="I105" s="216"/>
      <c r="J105" s="216"/>
      <c r="K105" s="216"/>
      <c r="L105" s="216"/>
      <c r="M105" s="216"/>
      <c r="N105" s="216"/>
      <c r="O105" s="216"/>
      <c r="P105" s="216"/>
      <c r="Q105" s="216"/>
      <c r="R105" s="216"/>
      <c r="S105" s="412"/>
      <c r="T105" s="216"/>
      <c r="U105" s="216"/>
      <c r="V105" s="216"/>
      <c r="W105" s="216"/>
      <c r="X105" s="216"/>
      <c r="Y105" s="272"/>
      <c r="Z105" s="272"/>
      <c r="AA105" s="272"/>
      <c r="AB105" s="272"/>
      <c r="AC105" s="272"/>
    </row>
    <row r="106" spans="1:29" ht="22.5">
      <c r="C106" s="47"/>
      <c r="D106" s="321"/>
      <c r="E106" s="148" t="s">
        <v>620</v>
      </c>
      <c r="F106" s="227"/>
      <c r="G106" s="229"/>
      <c r="H106" s="319" t="s">
        <v>667</v>
      </c>
      <c r="I106" s="314"/>
    </row>
    <row r="107" spans="1:29" ht="33.75">
      <c r="C107" s="244"/>
      <c r="D107" s="10" t="s">
        <v>627</v>
      </c>
      <c r="E107" s="192" t="s">
        <v>628</v>
      </c>
      <c r="F107" s="191" t="s">
        <v>664</v>
      </c>
      <c r="G107" s="3">
        <v>161.18199999999999</v>
      </c>
      <c r="H107" s="226" t="s">
        <v>665</v>
      </c>
      <c r="I107" s="314"/>
    </row>
    <row r="108" spans="1:29" s="271" customFormat="1" ht="5.25" hidden="1">
      <c r="A108" s="270"/>
      <c r="B108" s="216"/>
      <c r="C108" s="280"/>
      <c r="D108" s="413" t="s">
        <v>683</v>
      </c>
      <c r="E108" s="431"/>
      <c r="F108" s="422"/>
      <c r="G108" s="407"/>
      <c r="H108" s="420"/>
      <c r="I108" s="216"/>
      <c r="J108" s="216"/>
      <c r="K108" s="216"/>
      <c r="L108" s="216"/>
      <c r="M108" s="216"/>
      <c r="N108" s="216"/>
      <c r="O108" s="216"/>
      <c r="P108" s="216"/>
      <c r="Q108" s="216"/>
      <c r="R108" s="216"/>
      <c r="S108" s="412"/>
      <c r="T108" s="216"/>
      <c r="U108" s="216"/>
      <c r="V108" s="216"/>
      <c r="W108" s="216"/>
      <c r="X108" s="216"/>
      <c r="Y108" s="272"/>
      <c r="Z108" s="272"/>
      <c r="AA108" s="272"/>
      <c r="AB108" s="272"/>
      <c r="AC108" s="272"/>
    </row>
    <row r="109" spans="1:29" ht="22.5">
      <c r="C109" s="47"/>
      <c r="D109" s="321"/>
      <c r="E109" s="148" t="s">
        <v>620</v>
      </c>
      <c r="F109" s="227"/>
      <c r="G109" s="229"/>
      <c r="H109" s="319" t="s">
        <v>666</v>
      </c>
      <c r="I109" s="314"/>
    </row>
    <row r="110" spans="1:29" ht="33.75">
      <c r="C110" s="244"/>
      <c r="D110" s="10" t="s">
        <v>668</v>
      </c>
      <c r="E110" s="192" t="s">
        <v>673</v>
      </c>
      <c r="F110" s="191" t="s">
        <v>678</v>
      </c>
      <c r="G110" s="446">
        <v>32.19</v>
      </c>
      <c r="H110" s="226" t="s">
        <v>680</v>
      </c>
      <c r="I110" s="314"/>
    </row>
    <row r="111" spans="1:29" ht="33.75">
      <c r="C111" s="244"/>
      <c r="D111" s="10" t="s">
        <v>669</v>
      </c>
      <c r="E111" s="192" t="s">
        <v>674</v>
      </c>
      <c r="F111" s="191" t="s">
        <v>679</v>
      </c>
      <c r="G111" s="446">
        <v>0.2</v>
      </c>
      <c r="H111" s="226" t="s">
        <v>680</v>
      </c>
      <c r="I111" s="314"/>
    </row>
    <row r="112" spans="1:29" ht="67.5">
      <c r="C112" s="244"/>
      <c r="D112" s="10" t="s">
        <v>670</v>
      </c>
      <c r="E112" s="192" t="s">
        <v>675</v>
      </c>
      <c r="F112" s="191" t="s">
        <v>251</v>
      </c>
      <c r="G112" s="502"/>
      <c r="H112" s="226" t="s">
        <v>469</v>
      </c>
      <c r="I112" s="314"/>
    </row>
    <row r="113" spans="1:29" ht="22.5">
      <c r="C113" s="244"/>
      <c r="D113" s="10" t="s">
        <v>672</v>
      </c>
      <c r="E113" s="7" t="s">
        <v>676</v>
      </c>
      <c r="F113" s="191" t="s">
        <v>251</v>
      </c>
      <c r="G113" s="502"/>
      <c r="H113" s="226" t="s">
        <v>469</v>
      </c>
      <c r="I113" s="314"/>
    </row>
    <row r="114" spans="1:29" ht="22.5">
      <c r="C114" s="244"/>
      <c r="D114" s="10" t="s">
        <v>671</v>
      </c>
      <c r="E114" s="7" t="s">
        <v>677</v>
      </c>
      <c r="F114" s="191" t="s">
        <v>251</v>
      </c>
      <c r="G114" s="502"/>
      <c r="H114" s="226" t="s">
        <v>469</v>
      </c>
      <c r="I114" s="314"/>
    </row>
    <row r="115" spans="1:29" s="271" customFormat="1" ht="5.25" hidden="1">
      <c r="A115" s="270"/>
      <c r="B115" s="216"/>
      <c r="C115" s="280"/>
      <c r="D115" s="441"/>
      <c r="E115" s="440"/>
      <c r="F115" s="439"/>
      <c r="G115" s="438"/>
      <c r="H115" s="438"/>
      <c r="I115" s="216"/>
      <c r="J115" s="216"/>
      <c r="K115" s="216"/>
      <c r="L115" s="216"/>
      <c r="M115" s="216"/>
      <c r="N115" s="216"/>
      <c r="O115" s="216"/>
      <c r="P115" s="216"/>
      <c r="Q115" s="216"/>
      <c r="R115" s="216"/>
      <c r="S115" s="412"/>
      <c r="T115" s="216"/>
      <c r="U115" s="216"/>
      <c r="V115" s="216"/>
      <c r="W115" s="216"/>
      <c r="X115" s="216"/>
      <c r="Y115" s="272"/>
      <c r="Z115" s="272"/>
      <c r="AA115" s="272"/>
      <c r="AB115" s="272"/>
      <c r="AC115" s="272"/>
    </row>
    <row r="116" spans="1:29" ht="10.5" customHeight="1">
      <c r="C116" s="244"/>
    </row>
    <row r="117" spans="1:29" ht="12.75">
      <c r="C117" s="244"/>
      <c r="D117" s="435">
        <v>1</v>
      </c>
      <c r="E117" s="700" t="s">
        <v>685</v>
      </c>
      <c r="F117" s="700"/>
      <c r="G117" s="700"/>
      <c r="H117" s="269"/>
    </row>
    <row r="118" spans="1:29" s="271" customFormat="1" ht="11.25">
      <c r="A118" s="270"/>
      <c r="B118" s="216"/>
      <c r="E118" s="248" t="s">
        <v>686</v>
      </c>
      <c r="F118" s="29"/>
      <c r="G118" s="29"/>
      <c r="I118" s="146"/>
      <c r="J118" s="146"/>
      <c r="K118" s="216"/>
      <c r="L118" s="146"/>
      <c r="M118" s="146"/>
      <c r="N118" s="146"/>
      <c r="O118" s="146"/>
      <c r="P118" s="216"/>
      <c r="Q118" s="146"/>
      <c r="R118" s="146"/>
      <c r="S118" s="323"/>
      <c r="T118" s="146"/>
      <c r="U118" s="146"/>
      <c r="V118" s="146"/>
      <c r="W118" s="146"/>
      <c r="X118" s="146"/>
      <c r="Y118" s="13"/>
      <c r="Z118" s="272"/>
      <c r="AA118" s="272"/>
      <c r="AB118" s="272"/>
      <c r="AC118" s="272"/>
    </row>
    <row r="119" spans="1:29" s="271" customFormat="1" ht="10.5" customHeight="1">
      <c r="A119" s="270"/>
      <c r="B119" s="216"/>
      <c r="I119" s="146"/>
      <c r="J119" s="146"/>
      <c r="K119" s="216"/>
      <c r="L119" s="146"/>
      <c r="M119" s="146"/>
      <c r="N119" s="146"/>
      <c r="O119" s="146"/>
      <c r="P119" s="216"/>
      <c r="Q119" s="146"/>
      <c r="R119" s="146"/>
      <c r="S119" s="323"/>
      <c r="T119" s="146"/>
      <c r="U119" s="146"/>
      <c r="V119" s="146"/>
      <c r="W119" s="146"/>
      <c r="X119" s="146"/>
      <c r="Y119" s="13"/>
      <c r="Z119" s="272"/>
      <c r="AA119" s="272"/>
      <c r="AB119" s="272"/>
      <c r="AC119" s="272"/>
    </row>
    <row r="120" spans="1:29" s="271" customFormat="1" ht="10.5" customHeight="1">
      <c r="A120" s="270"/>
      <c r="B120" s="216"/>
      <c r="I120" s="146"/>
      <c r="J120" s="146"/>
      <c r="K120" s="216"/>
      <c r="L120" s="146"/>
      <c r="M120" s="146"/>
      <c r="N120" s="146"/>
      <c r="O120" s="146"/>
      <c r="P120" s="216"/>
      <c r="Q120" s="146"/>
      <c r="R120" s="146"/>
      <c r="S120" s="323"/>
      <c r="T120" s="146"/>
      <c r="U120" s="146"/>
      <c r="V120" s="146"/>
      <c r="W120" s="146"/>
      <c r="X120" s="146"/>
      <c r="Y120" s="13"/>
      <c r="Z120" s="272"/>
      <c r="AA120" s="272"/>
      <c r="AB120" s="272"/>
      <c r="AC120" s="272"/>
    </row>
    <row r="121" spans="1:29" s="271" customFormat="1" ht="10.5" customHeight="1">
      <c r="A121" s="270"/>
      <c r="B121" s="216"/>
      <c r="G121" s="272" t="str">
        <f>IF(G29-G30 &lt;&gt;G77,"WARNING","")</f>
        <v/>
      </c>
      <c r="I121" s="146"/>
      <c r="J121" s="146"/>
      <c r="K121" s="216"/>
      <c r="L121" s="146"/>
      <c r="M121" s="146"/>
      <c r="N121" s="146"/>
      <c r="O121" s="146"/>
      <c r="P121" s="216"/>
      <c r="Q121" s="146"/>
      <c r="R121" s="146"/>
      <c r="S121" s="323"/>
      <c r="T121" s="146"/>
      <c r="U121" s="146"/>
      <c r="V121" s="146"/>
      <c r="W121" s="146"/>
      <c r="X121" s="146"/>
      <c r="Y121" s="13"/>
      <c r="Z121" s="272"/>
      <c r="AA121" s="272"/>
      <c r="AB121" s="272"/>
      <c r="AC121" s="272"/>
    </row>
    <row r="122" spans="1:29" s="271" customFormat="1" ht="10.5" customHeight="1">
      <c r="A122" s="270"/>
      <c r="B122" s="216"/>
      <c r="I122" s="146"/>
      <c r="J122" s="146"/>
      <c r="K122" s="216"/>
      <c r="L122" s="146"/>
      <c r="M122" s="146"/>
      <c r="N122" s="146"/>
      <c r="O122" s="146"/>
      <c r="P122" s="216"/>
      <c r="Q122" s="146"/>
      <c r="R122" s="146"/>
      <c r="S122" s="323"/>
      <c r="T122" s="146"/>
      <c r="U122" s="146"/>
      <c r="V122" s="146"/>
      <c r="W122" s="146"/>
      <c r="X122" s="146"/>
      <c r="Y122" s="13"/>
      <c r="Z122" s="272"/>
      <c r="AA122" s="272"/>
      <c r="AB122" s="272"/>
      <c r="AC122" s="272"/>
    </row>
    <row r="123" spans="1:29" s="271" customFormat="1" ht="10.5" customHeight="1">
      <c r="A123" s="270"/>
      <c r="B123" s="216"/>
      <c r="I123" s="146"/>
      <c r="J123" s="146"/>
      <c r="K123" s="216"/>
      <c r="L123" s="146"/>
      <c r="M123" s="146"/>
      <c r="N123" s="146"/>
      <c r="O123" s="146"/>
      <c r="P123" s="216"/>
      <c r="Q123" s="146"/>
      <c r="R123" s="146"/>
      <c r="S123" s="323"/>
      <c r="T123" s="146"/>
      <c r="U123" s="146"/>
      <c r="V123" s="146"/>
      <c r="W123" s="146"/>
      <c r="X123" s="146"/>
      <c r="Y123" s="13"/>
      <c r="Z123" s="272"/>
      <c r="AA123" s="272"/>
      <c r="AB123" s="272"/>
      <c r="AC123" s="272"/>
    </row>
    <row r="124" spans="1:29" s="271" customFormat="1" ht="10.5" customHeight="1">
      <c r="A124" s="270"/>
      <c r="B124" s="216"/>
      <c r="I124" s="146"/>
      <c r="J124" s="146"/>
      <c r="K124" s="216"/>
      <c r="L124" s="146"/>
      <c r="M124" s="146"/>
      <c r="N124" s="146"/>
      <c r="O124" s="146"/>
      <c r="P124" s="216"/>
      <c r="Q124" s="146"/>
      <c r="R124" s="146"/>
      <c r="S124" s="323"/>
      <c r="T124" s="146"/>
      <c r="U124" s="146"/>
      <c r="V124" s="146"/>
      <c r="W124" s="146"/>
      <c r="X124" s="146"/>
      <c r="Y124" s="13"/>
      <c r="Z124" s="272"/>
      <c r="AA124" s="272"/>
      <c r="AB124" s="272"/>
      <c r="AC124" s="272"/>
    </row>
    <row r="125" spans="1:29" s="271" customFormat="1" ht="10.5" customHeight="1">
      <c r="A125" s="270"/>
      <c r="B125" s="216"/>
      <c r="I125" s="146"/>
      <c r="J125" s="146"/>
      <c r="K125" s="216"/>
      <c r="L125" s="146"/>
      <c r="M125" s="146"/>
      <c r="N125" s="146"/>
      <c r="O125" s="146"/>
      <c r="P125" s="216"/>
      <c r="Q125" s="146"/>
      <c r="R125" s="146"/>
      <c r="S125" s="323"/>
      <c r="T125" s="146"/>
      <c r="U125" s="146"/>
      <c r="V125" s="146"/>
      <c r="W125" s="146"/>
      <c r="X125" s="146"/>
      <c r="Y125" s="13"/>
      <c r="Z125" s="272"/>
      <c r="AA125" s="272"/>
      <c r="AB125" s="272"/>
      <c r="AC125" s="272"/>
    </row>
    <row r="126" spans="1:29" s="271" customFormat="1" ht="10.5" customHeight="1">
      <c r="A126" s="270"/>
      <c r="B126" s="216"/>
      <c r="I126" s="146"/>
      <c r="J126" s="146"/>
      <c r="K126" s="216"/>
      <c r="L126" s="146"/>
      <c r="M126" s="146"/>
      <c r="N126" s="146"/>
      <c r="O126" s="146"/>
      <c r="P126" s="216"/>
      <c r="Q126" s="146"/>
      <c r="R126" s="146"/>
      <c r="S126" s="323"/>
      <c r="T126" s="146"/>
      <c r="U126" s="146"/>
      <c r="V126" s="146"/>
      <c r="W126" s="146"/>
      <c r="X126" s="146"/>
      <c r="Y126" s="13"/>
      <c r="Z126" s="272"/>
      <c r="AA126" s="272"/>
      <c r="AB126" s="272"/>
      <c r="AC126" s="272"/>
    </row>
    <row r="127" spans="1:29" s="271" customFormat="1" ht="10.5" customHeight="1">
      <c r="A127" s="270"/>
      <c r="B127" s="216"/>
      <c r="I127" s="146"/>
      <c r="J127" s="146"/>
      <c r="K127" s="216"/>
      <c r="L127" s="146"/>
      <c r="M127" s="146"/>
      <c r="N127" s="146"/>
      <c r="O127" s="146"/>
      <c r="P127" s="216"/>
      <c r="Q127" s="146"/>
      <c r="R127" s="146"/>
      <c r="S127" s="323"/>
      <c r="T127" s="146"/>
      <c r="U127" s="146"/>
      <c r="V127" s="146"/>
      <c r="W127" s="146"/>
      <c r="X127" s="146"/>
      <c r="Y127" s="13"/>
      <c r="Z127" s="272"/>
      <c r="AA127" s="272"/>
      <c r="AB127" s="272"/>
      <c r="AC127" s="272"/>
    </row>
    <row r="128" spans="1:29" s="271" customFormat="1" ht="10.5" customHeight="1">
      <c r="A128" s="270"/>
      <c r="B128" s="216"/>
      <c r="I128" s="146"/>
      <c r="J128" s="146"/>
      <c r="K128" s="216"/>
      <c r="L128" s="146"/>
      <c r="M128" s="146"/>
      <c r="N128" s="146"/>
      <c r="O128" s="146"/>
      <c r="P128" s="216"/>
      <c r="Q128" s="146"/>
      <c r="R128" s="146"/>
      <c r="S128" s="323"/>
      <c r="T128" s="146"/>
      <c r="U128" s="146"/>
      <c r="V128" s="146"/>
      <c r="W128" s="146"/>
      <c r="X128" s="146"/>
      <c r="Y128" s="13"/>
      <c r="Z128" s="272"/>
      <c r="AA128" s="272"/>
      <c r="AB128" s="272"/>
      <c r="AC128" s="272"/>
    </row>
    <row r="129" spans="1:29" s="271" customFormat="1" ht="10.5" customHeight="1">
      <c r="A129" s="270"/>
      <c r="B129" s="216"/>
      <c r="I129" s="146"/>
      <c r="J129" s="146"/>
      <c r="K129" s="216"/>
      <c r="L129" s="146"/>
      <c r="M129" s="146"/>
      <c r="N129" s="146"/>
      <c r="O129" s="146"/>
      <c r="P129" s="216"/>
      <c r="Q129" s="146"/>
      <c r="R129" s="146"/>
      <c r="S129" s="323"/>
      <c r="T129" s="146"/>
      <c r="U129" s="146"/>
      <c r="V129" s="146"/>
      <c r="W129" s="146"/>
      <c r="X129" s="146"/>
      <c r="Y129" s="13"/>
      <c r="Z129" s="272"/>
      <c r="AA129" s="272"/>
      <c r="AB129" s="272"/>
      <c r="AC129" s="272"/>
    </row>
    <row r="130" spans="1:29" s="271" customFormat="1" ht="10.5" customHeight="1">
      <c r="A130" s="270"/>
      <c r="B130" s="216"/>
      <c r="I130" s="146"/>
      <c r="J130" s="146"/>
      <c r="K130" s="216"/>
      <c r="L130" s="146"/>
      <c r="M130" s="146"/>
      <c r="N130" s="146"/>
      <c r="O130" s="146"/>
      <c r="P130" s="216"/>
      <c r="Q130" s="146"/>
      <c r="R130" s="146"/>
      <c r="S130" s="323"/>
      <c r="T130" s="146"/>
      <c r="U130" s="146"/>
      <c r="V130" s="146"/>
      <c r="W130" s="146"/>
      <c r="X130" s="146"/>
      <c r="Y130" s="13"/>
      <c r="Z130" s="272"/>
      <c r="AA130" s="272"/>
      <c r="AB130" s="272"/>
      <c r="AC130" s="272"/>
    </row>
    <row r="131" spans="1:29" s="271" customFormat="1" ht="10.5" customHeight="1">
      <c r="A131" s="270"/>
      <c r="B131" s="216"/>
      <c r="I131" s="146"/>
      <c r="J131" s="146"/>
      <c r="K131" s="216"/>
      <c r="L131" s="146"/>
      <c r="M131" s="146"/>
      <c r="N131" s="146"/>
      <c r="O131" s="146"/>
      <c r="P131" s="216"/>
      <c r="Q131" s="146"/>
      <c r="R131" s="146"/>
      <c r="S131" s="323"/>
      <c r="T131" s="146"/>
      <c r="U131" s="146"/>
      <c r="V131" s="146"/>
      <c r="W131" s="146"/>
      <c r="X131" s="146"/>
      <c r="Y131" s="13"/>
      <c r="Z131" s="272"/>
      <c r="AA131" s="272"/>
      <c r="AB131" s="272"/>
      <c r="AC131" s="272"/>
    </row>
    <row r="132" spans="1:29" s="271" customFormat="1" ht="10.5" customHeight="1">
      <c r="A132" s="270"/>
      <c r="B132" s="216"/>
      <c r="I132" s="146"/>
      <c r="J132" s="146"/>
      <c r="K132" s="216"/>
      <c r="L132" s="146"/>
      <c r="M132" s="146"/>
      <c r="N132" s="146"/>
      <c r="O132" s="146"/>
      <c r="P132" s="216"/>
      <c r="Q132" s="146"/>
      <c r="R132" s="146"/>
      <c r="S132" s="323"/>
      <c r="T132" s="146"/>
      <c r="U132" s="146"/>
      <c r="V132" s="146"/>
      <c r="W132" s="146"/>
      <c r="X132" s="146"/>
      <c r="Y132" s="13"/>
      <c r="Z132" s="272"/>
      <c r="AA132" s="272"/>
      <c r="AB132" s="272"/>
      <c r="AC132" s="272"/>
    </row>
    <row r="133" spans="1:29" s="271" customFormat="1" ht="10.5" customHeight="1">
      <c r="A133" s="270"/>
      <c r="B133" s="216"/>
      <c r="I133" s="146"/>
      <c r="J133" s="146"/>
      <c r="K133" s="216"/>
      <c r="L133" s="146"/>
      <c r="M133" s="146"/>
      <c r="N133" s="146"/>
      <c r="O133" s="146"/>
      <c r="P133" s="216"/>
      <c r="Q133" s="146"/>
      <c r="R133" s="146"/>
      <c r="S133" s="323"/>
      <c r="T133" s="146"/>
      <c r="U133" s="146"/>
      <c r="V133" s="146"/>
      <c r="W133" s="146"/>
      <c r="X133" s="146"/>
      <c r="Y133" s="13"/>
      <c r="Z133" s="272"/>
      <c r="AA133" s="272"/>
      <c r="AB133" s="272"/>
      <c r="AC133" s="272"/>
    </row>
    <row r="134" spans="1:29" s="271" customFormat="1" ht="10.5" customHeight="1">
      <c r="A134" s="270"/>
      <c r="B134" s="216"/>
      <c r="I134" s="146"/>
      <c r="J134" s="146"/>
      <c r="K134" s="216"/>
      <c r="L134" s="146"/>
      <c r="M134" s="146"/>
      <c r="N134" s="146"/>
      <c r="O134" s="146"/>
      <c r="P134" s="216"/>
      <c r="Q134" s="146"/>
      <c r="R134" s="146"/>
      <c r="S134" s="323"/>
      <c r="T134" s="146"/>
      <c r="U134" s="146"/>
      <c r="V134" s="146"/>
      <c r="W134" s="146"/>
      <c r="X134" s="146"/>
      <c r="Y134" s="13"/>
      <c r="Z134" s="272"/>
      <c r="AA134" s="272"/>
      <c r="AB134" s="272"/>
      <c r="AC134" s="272"/>
    </row>
    <row r="135" spans="1:29" s="271" customFormat="1" ht="10.5" customHeight="1">
      <c r="A135" s="270"/>
      <c r="B135" s="216"/>
      <c r="I135" s="146"/>
      <c r="J135" s="146"/>
      <c r="K135" s="216"/>
      <c r="L135" s="146"/>
      <c r="M135" s="146"/>
      <c r="N135" s="146"/>
      <c r="O135" s="146"/>
      <c r="P135" s="216"/>
      <c r="Q135" s="146"/>
      <c r="R135" s="146"/>
      <c r="S135" s="323"/>
      <c r="T135" s="146"/>
      <c r="U135" s="146"/>
      <c r="V135" s="146"/>
      <c r="W135" s="146"/>
      <c r="X135" s="146"/>
      <c r="Y135" s="13"/>
      <c r="Z135" s="272"/>
      <c r="AA135" s="272"/>
      <c r="AB135" s="272"/>
      <c r="AC135" s="272"/>
    </row>
    <row r="136" spans="1:29" s="271" customFormat="1" ht="10.5" customHeight="1">
      <c r="A136" s="270"/>
      <c r="B136" s="216"/>
      <c r="I136" s="146"/>
      <c r="J136" s="146"/>
      <c r="K136" s="216"/>
      <c r="L136" s="146"/>
      <c r="M136" s="146"/>
      <c r="N136" s="146"/>
      <c r="O136" s="146"/>
      <c r="P136" s="216"/>
      <c r="Q136" s="146"/>
      <c r="R136" s="146"/>
      <c r="S136" s="323"/>
      <c r="T136" s="146"/>
      <c r="U136" s="146"/>
      <c r="V136" s="146"/>
      <c r="W136" s="146"/>
      <c r="X136" s="146"/>
      <c r="Y136" s="13"/>
      <c r="Z136" s="272"/>
      <c r="AA136" s="272"/>
      <c r="AB136" s="272"/>
      <c r="AC136" s="272"/>
    </row>
    <row r="137" spans="1:29" s="271" customFormat="1" ht="10.5" customHeight="1">
      <c r="A137" s="270"/>
      <c r="B137" s="216"/>
      <c r="I137" s="146"/>
      <c r="J137" s="146"/>
      <c r="K137" s="216"/>
      <c r="L137" s="146"/>
      <c r="M137" s="146"/>
      <c r="N137" s="146"/>
      <c r="O137" s="146"/>
      <c r="P137" s="216"/>
      <c r="Q137" s="146"/>
      <c r="R137" s="146"/>
      <c r="S137" s="323"/>
      <c r="T137" s="146"/>
      <c r="U137" s="146"/>
      <c r="V137" s="146"/>
      <c r="W137" s="146"/>
      <c r="X137" s="146"/>
      <c r="Y137" s="13"/>
      <c r="Z137" s="272"/>
      <c r="AA137" s="272"/>
      <c r="AB137" s="272"/>
      <c r="AC137" s="272"/>
    </row>
    <row r="138" spans="1:29" s="271" customFormat="1" ht="10.5" customHeight="1">
      <c r="A138" s="270"/>
      <c r="B138" s="216"/>
      <c r="I138" s="146"/>
      <c r="J138" s="146"/>
      <c r="K138" s="216"/>
      <c r="L138" s="146"/>
      <c r="M138" s="146"/>
      <c r="N138" s="146"/>
      <c r="O138" s="146"/>
      <c r="P138" s="216"/>
      <c r="Q138" s="146"/>
      <c r="R138" s="146"/>
      <c r="S138" s="323"/>
      <c r="T138" s="146"/>
      <c r="U138" s="146"/>
      <c r="V138" s="146"/>
      <c r="W138" s="146"/>
      <c r="X138" s="146"/>
      <c r="Y138" s="13"/>
      <c r="Z138" s="272"/>
      <c r="AA138" s="272"/>
      <c r="AB138" s="272"/>
      <c r="AC138" s="272"/>
    </row>
    <row r="139" spans="1:29" s="271" customFormat="1" ht="10.5" customHeight="1">
      <c r="A139" s="270"/>
      <c r="B139" s="216"/>
      <c r="I139" s="146"/>
      <c r="J139" s="146"/>
      <c r="K139" s="216"/>
      <c r="L139" s="146"/>
      <c r="M139" s="146"/>
      <c r="N139" s="146"/>
      <c r="O139" s="146"/>
      <c r="P139" s="216"/>
      <c r="Q139" s="146"/>
      <c r="R139" s="146"/>
      <c r="S139" s="323"/>
      <c r="T139" s="146"/>
      <c r="U139" s="146"/>
      <c r="V139" s="146"/>
      <c r="W139" s="146"/>
      <c r="X139" s="146"/>
      <c r="Y139" s="13"/>
      <c r="Z139" s="272"/>
      <c r="AA139" s="272"/>
      <c r="AB139" s="272"/>
      <c r="AC139" s="272"/>
    </row>
    <row r="140" spans="1:29" s="271" customFormat="1" ht="10.5" customHeight="1">
      <c r="A140" s="270"/>
      <c r="B140" s="216"/>
      <c r="I140" s="146"/>
      <c r="J140" s="146"/>
      <c r="K140" s="216"/>
      <c r="L140" s="146"/>
      <c r="M140" s="146"/>
      <c r="N140" s="146"/>
      <c r="O140" s="146"/>
      <c r="P140" s="216"/>
      <c r="Q140" s="146"/>
      <c r="R140" s="146"/>
      <c r="S140" s="323"/>
      <c r="T140" s="146"/>
      <c r="U140" s="146"/>
      <c r="V140" s="146"/>
      <c r="W140" s="146"/>
      <c r="X140" s="146"/>
      <c r="Y140" s="13"/>
      <c r="Z140" s="272"/>
      <c r="AA140" s="272"/>
      <c r="AB140" s="272"/>
      <c r="AC140" s="272"/>
    </row>
    <row r="141" spans="1:29" s="271" customFormat="1" ht="10.5" customHeight="1">
      <c r="A141" s="270"/>
      <c r="B141" s="216"/>
      <c r="I141" s="146"/>
      <c r="J141" s="146"/>
      <c r="K141" s="216"/>
      <c r="L141" s="146"/>
      <c r="M141" s="146"/>
      <c r="N141" s="146"/>
      <c r="O141" s="146"/>
      <c r="P141" s="216"/>
      <c r="Q141" s="146"/>
      <c r="R141" s="146"/>
      <c r="S141" s="323"/>
      <c r="T141" s="146"/>
      <c r="U141" s="146"/>
      <c r="V141" s="146"/>
      <c r="W141" s="146"/>
      <c r="X141" s="146"/>
      <c r="Y141" s="13"/>
      <c r="Z141" s="272"/>
      <c r="AA141" s="272"/>
      <c r="AB141" s="272"/>
      <c r="AC141" s="272"/>
    </row>
    <row r="142" spans="1:29" s="271" customFormat="1" ht="10.5" customHeight="1">
      <c r="A142" s="270"/>
      <c r="B142" s="216"/>
      <c r="I142" s="146"/>
      <c r="J142" s="146"/>
      <c r="K142" s="216"/>
      <c r="L142" s="146"/>
      <c r="M142" s="146"/>
      <c r="N142" s="146"/>
      <c r="O142" s="146"/>
      <c r="P142" s="216"/>
      <c r="Q142" s="146"/>
      <c r="R142" s="146"/>
      <c r="S142" s="323"/>
      <c r="T142" s="146"/>
      <c r="U142" s="146"/>
      <c r="V142" s="146"/>
      <c r="W142" s="146"/>
      <c r="X142" s="146"/>
      <c r="Y142" s="13"/>
      <c r="Z142" s="272"/>
      <c r="AA142" s="272"/>
      <c r="AB142" s="272"/>
      <c r="AC142" s="272"/>
    </row>
    <row r="143" spans="1:29" s="271" customFormat="1" ht="10.5" customHeight="1">
      <c r="A143" s="270"/>
      <c r="B143" s="216"/>
      <c r="I143" s="146"/>
      <c r="J143" s="146"/>
      <c r="K143" s="216"/>
      <c r="L143" s="146"/>
      <c r="M143" s="146"/>
      <c r="N143" s="146"/>
      <c r="O143" s="146"/>
      <c r="P143" s="216"/>
      <c r="Q143" s="146"/>
      <c r="R143" s="146"/>
      <c r="S143" s="323"/>
      <c r="T143" s="146"/>
      <c r="U143" s="146"/>
      <c r="V143" s="146"/>
      <c r="W143" s="146"/>
      <c r="X143" s="146"/>
      <c r="Y143" s="13"/>
      <c r="Z143" s="272"/>
      <c r="AA143" s="272"/>
      <c r="AB143" s="272"/>
      <c r="AC143" s="272"/>
    </row>
    <row r="144" spans="1:29" s="271" customFormat="1" ht="10.5" customHeight="1">
      <c r="A144" s="270"/>
      <c r="B144" s="216"/>
      <c r="I144" s="146"/>
      <c r="J144" s="146"/>
      <c r="K144" s="216"/>
      <c r="L144" s="146"/>
      <c r="M144" s="146"/>
      <c r="N144" s="146"/>
      <c r="O144" s="146"/>
      <c r="P144" s="216"/>
      <c r="Q144" s="146"/>
      <c r="R144" s="146"/>
      <c r="S144" s="323"/>
      <c r="T144" s="146"/>
      <c r="U144" s="146"/>
      <c r="V144" s="146"/>
      <c r="W144" s="146"/>
      <c r="X144" s="146"/>
      <c r="Y144" s="13"/>
      <c r="Z144" s="272"/>
      <c r="AA144" s="272"/>
      <c r="AB144" s="272"/>
      <c r="AC144" s="272"/>
    </row>
    <row r="145" spans="1:29" s="271" customFormat="1" ht="10.5" customHeight="1">
      <c r="A145" s="270"/>
      <c r="B145" s="216"/>
      <c r="I145" s="146"/>
      <c r="J145" s="146"/>
      <c r="K145" s="216"/>
      <c r="L145" s="146"/>
      <c r="M145" s="146"/>
      <c r="N145" s="146"/>
      <c r="O145" s="146"/>
      <c r="P145" s="216"/>
      <c r="Q145" s="146"/>
      <c r="R145" s="146"/>
      <c r="S145" s="323"/>
      <c r="T145" s="146"/>
      <c r="U145" s="146"/>
      <c r="V145" s="146"/>
      <c r="W145" s="146"/>
      <c r="X145" s="146"/>
      <c r="Y145" s="13"/>
      <c r="Z145" s="272"/>
      <c r="AA145" s="272"/>
      <c r="AB145" s="272"/>
      <c r="AC145" s="272"/>
    </row>
    <row r="146" spans="1:29" s="271" customFormat="1" ht="10.5" customHeight="1">
      <c r="A146" s="270"/>
      <c r="B146" s="216"/>
      <c r="I146" s="146"/>
      <c r="J146" s="146"/>
      <c r="K146" s="216"/>
      <c r="L146" s="146"/>
      <c r="M146" s="146"/>
      <c r="N146" s="146"/>
      <c r="O146" s="146"/>
      <c r="P146" s="216"/>
      <c r="Q146" s="146"/>
      <c r="R146" s="146"/>
      <c r="S146" s="323"/>
      <c r="T146" s="146"/>
      <c r="U146" s="146"/>
      <c r="V146" s="146"/>
      <c r="W146" s="146"/>
      <c r="X146" s="146"/>
      <c r="Y146" s="13"/>
      <c r="Z146" s="272"/>
      <c r="AA146" s="272"/>
      <c r="AB146" s="272"/>
      <c r="AC146" s="272"/>
    </row>
    <row r="147" spans="1:29" s="271" customFormat="1" ht="10.5" customHeight="1">
      <c r="A147" s="270"/>
      <c r="B147" s="216"/>
      <c r="I147" s="146"/>
      <c r="J147" s="146"/>
      <c r="K147" s="216"/>
      <c r="L147" s="146"/>
      <c r="M147" s="146"/>
      <c r="N147" s="146"/>
      <c r="O147" s="146"/>
      <c r="P147" s="216"/>
      <c r="Q147" s="146"/>
      <c r="R147" s="146"/>
      <c r="S147" s="323"/>
      <c r="T147" s="146"/>
      <c r="U147" s="146"/>
      <c r="V147" s="146"/>
      <c r="W147" s="146"/>
      <c r="X147" s="146"/>
      <c r="Y147" s="13"/>
      <c r="Z147" s="272"/>
      <c r="AA147" s="272"/>
      <c r="AB147" s="272"/>
      <c r="AC147" s="272"/>
    </row>
    <row r="148" spans="1:29" s="271" customFormat="1" ht="10.5" customHeight="1">
      <c r="A148" s="270"/>
      <c r="B148" s="216"/>
      <c r="I148" s="146"/>
      <c r="J148" s="146"/>
      <c r="K148" s="216"/>
      <c r="L148" s="146"/>
      <c r="M148" s="146"/>
      <c r="N148" s="146"/>
      <c r="O148" s="146"/>
      <c r="P148" s="216"/>
      <c r="Q148" s="146"/>
      <c r="R148" s="146"/>
      <c r="S148" s="323"/>
      <c r="T148" s="146"/>
      <c r="U148" s="146"/>
      <c r="V148" s="146"/>
      <c r="W148" s="146"/>
      <c r="X148" s="146"/>
      <c r="Y148" s="13"/>
      <c r="Z148" s="272"/>
      <c r="AA148" s="272"/>
      <c r="AB148" s="272"/>
      <c r="AC148" s="272"/>
    </row>
    <row r="149" spans="1:29" s="271" customFormat="1" ht="10.5" customHeight="1">
      <c r="A149" s="270"/>
      <c r="B149" s="216"/>
      <c r="I149" s="146"/>
      <c r="J149" s="146"/>
      <c r="K149" s="216"/>
      <c r="L149" s="146"/>
      <c r="M149" s="146"/>
      <c r="N149" s="146"/>
      <c r="O149" s="146"/>
      <c r="P149" s="216"/>
      <c r="Q149" s="146"/>
      <c r="R149" s="146"/>
      <c r="S149" s="323"/>
      <c r="T149" s="146"/>
      <c r="U149" s="146"/>
      <c r="V149" s="146"/>
      <c r="W149" s="146"/>
      <c r="X149" s="146"/>
      <c r="Y149" s="13"/>
      <c r="Z149" s="272"/>
      <c r="AA149" s="272"/>
      <c r="AB149" s="272"/>
      <c r="AC149" s="272"/>
    </row>
    <row r="150" spans="1:29" s="271" customFormat="1" ht="10.5" customHeight="1">
      <c r="A150" s="270"/>
      <c r="B150" s="216"/>
      <c r="I150" s="146"/>
      <c r="J150" s="146"/>
      <c r="K150" s="216"/>
      <c r="L150" s="146"/>
      <c r="M150" s="146"/>
      <c r="N150" s="146"/>
      <c r="O150" s="146"/>
      <c r="P150" s="216"/>
      <c r="Q150" s="146"/>
      <c r="R150" s="146"/>
      <c r="S150" s="323"/>
      <c r="T150" s="146"/>
      <c r="U150" s="146"/>
      <c r="V150" s="146"/>
      <c r="W150" s="146"/>
      <c r="X150" s="146"/>
      <c r="Y150" s="13"/>
      <c r="Z150" s="272"/>
      <c r="AA150" s="272"/>
      <c r="AB150" s="272"/>
      <c r="AC150" s="272"/>
    </row>
    <row r="151" spans="1:29" s="271" customFormat="1" ht="10.5" customHeight="1">
      <c r="A151" s="270"/>
      <c r="B151" s="216"/>
      <c r="I151" s="146"/>
      <c r="J151" s="146"/>
      <c r="K151" s="216"/>
      <c r="L151" s="146"/>
      <c r="M151" s="146"/>
      <c r="N151" s="146"/>
      <c r="O151" s="146"/>
      <c r="P151" s="216"/>
      <c r="Q151" s="146"/>
      <c r="R151" s="146"/>
      <c r="S151" s="323"/>
      <c r="T151" s="146"/>
      <c r="U151" s="146"/>
      <c r="V151" s="146"/>
      <c r="W151" s="146"/>
      <c r="X151" s="146"/>
      <c r="Y151" s="13"/>
      <c r="Z151" s="272"/>
      <c r="AA151" s="272"/>
      <c r="AB151" s="272"/>
      <c r="AC151" s="272"/>
    </row>
    <row r="152" spans="1:29" s="271" customFormat="1" ht="10.5" customHeight="1">
      <c r="A152" s="270"/>
      <c r="B152" s="216"/>
      <c r="I152" s="146"/>
      <c r="J152" s="146"/>
      <c r="K152" s="216"/>
      <c r="L152" s="146"/>
      <c r="M152" s="146"/>
      <c r="N152" s="146"/>
      <c r="O152" s="146"/>
      <c r="P152" s="216"/>
      <c r="Q152" s="146"/>
      <c r="R152" s="146"/>
      <c r="S152" s="323"/>
      <c r="T152" s="146"/>
      <c r="U152" s="146"/>
      <c r="V152" s="146"/>
      <c r="W152" s="146"/>
      <c r="X152" s="146"/>
      <c r="Y152" s="13"/>
      <c r="Z152" s="272"/>
      <c r="AA152" s="272"/>
      <c r="AB152" s="272"/>
      <c r="AC152" s="272"/>
    </row>
    <row r="153" spans="1:29" s="271" customFormat="1" ht="10.5" customHeight="1">
      <c r="A153" s="270"/>
      <c r="B153" s="216"/>
      <c r="I153" s="146"/>
      <c r="J153" s="146"/>
      <c r="K153" s="216"/>
      <c r="L153" s="146"/>
      <c r="M153" s="146"/>
      <c r="N153" s="146"/>
      <c r="O153" s="146"/>
      <c r="P153" s="216"/>
      <c r="Q153" s="146"/>
      <c r="R153" s="146"/>
      <c r="S153" s="323"/>
      <c r="T153" s="146"/>
      <c r="U153" s="146"/>
      <c r="V153" s="146"/>
      <c r="W153" s="146"/>
      <c r="X153" s="146"/>
      <c r="Y153" s="13"/>
      <c r="Z153" s="272"/>
      <c r="AA153" s="272"/>
      <c r="AB153" s="272"/>
      <c r="AC153" s="272"/>
    </row>
    <row r="154" spans="1:29" s="271" customFormat="1" ht="10.5" customHeight="1">
      <c r="A154" s="270"/>
      <c r="B154" s="216"/>
      <c r="I154" s="146"/>
      <c r="J154" s="146"/>
      <c r="K154" s="216"/>
      <c r="L154" s="146"/>
      <c r="M154" s="146"/>
      <c r="N154" s="146"/>
      <c r="O154" s="146"/>
      <c r="P154" s="216"/>
      <c r="Q154" s="146"/>
      <c r="R154" s="146"/>
      <c r="S154" s="323"/>
      <c r="T154" s="146"/>
      <c r="U154" s="146"/>
      <c r="V154" s="146"/>
      <c r="W154" s="146"/>
      <c r="X154" s="146"/>
      <c r="Y154" s="13"/>
      <c r="Z154" s="272"/>
      <c r="AA154" s="272"/>
      <c r="AB154" s="272"/>
      <c r="AC154" s="272"/>
    </row>
    <row r="155" spans="1:29" s="271" customFormat="1" ht="10.5" customHeight="1">
      <c r="A155" s="270"/>
      <c r="B155" s="216"/>
      <c r="I155" s="146"/>
      <c r="J155" s="146"/>
      <c r="K155" s="216"/>
      <c r="L155" s="146"/>
      <c r="M155" s="146"/>
      <c r="N155" s="146"/>
      <c r="O155" s="146"/>
      <c r="P155" s="216"/>
      <c r="Q155" s="146"/>
      <c r="R155" s="146"/>
      <c r="S155" s="323"/>
      <c r="T155" s="146"/>
      <c r="U155" s="146"/>
      <c r="V155" s="146"/>
      <c r="W155" s="146"/>
      <c r="X155" s="146"/>
      <c r="Y155" s="13"/>
      <c r="Z155" s="272"/>
      <c r="AA155" s="272"/>
      <c r="AB155" s="272"/>
      <c r="AC155" s="272"/>
    </row>
    <row r="156" spans="1:29" s="271" customFormat="1" ht="10.5" customHeight="1">
      <c r="A156" s="270"/>
      <c r="B156" s="216"/>
      <c r="I156" s="146"/>
      <c r="J156" s="146"/>
      <c r="K156" s="216"/>
      <c r="L156" s="146"/>
      <c r="M156" s="146"/>
      <c r="N156" s="146"/>
      <c r="O156" s="146"/>
      <c r="P156" s="216"/>
      <c r="Q156" s="146"/>
      <c r="R156" s="146"/>
      <c r="S156" s="323"/>
      <c r="T156" s="146"/>
      <c r="U156" s="146"/>
      <c r="V156" s="146"/>
      <c r="W156" s="146"/>
      <c r="X156" s="146"/>
      <c r="Y156" s="13"/>
      <c r="Z156" s="272"/>
      <c r="AA156" s="272"/>
      <c r="AB156" s="272"/>
      <c r="AC156" s="272"/>
    </row>
    <row r="157" spans="1:29" s="271" customFormat="1" ht="10.5" customHeight="1">
      <c r="A157" s="270"/>
      <c r="B157" s="216"/>
      <c r="I157" s="146"/>
      <c r="J157" s="146"/>
      <c r="K157" s="216"/>
      <c r="L157" s="146"/>
      <c r="M157" s="146"/>
      <c r="N157" s="146"/>
      <c r="O157" s="146"/>
      <c r="P157" s="216"/>
      <c r="Q157" s="146"/>
      <c r="R157" s="146"/>
      <c r="S157" s="323"/>
      <c r="T157" s="146"/>
      <c r="U157" s="146"/>
      <c r="V157" s="146"/>
      <c r="W157" s="146"/>
      <c r="X157" s="146"/>
      <c r="Y157" s="13"/>
      <c r="Z157" s="272"/>
      <c r="AA157" s="272"/>
      <c r="AB157" s="272"/>
      <c r="AC157" s="272"/>
    </row>
    <row r="158" spans="1:29" s="271" customFormat="1" ht="10.5" customHeight="1">
      <c r="A158" s="270"/>
      <c r="B158" s="216"/>
      <c r="I158" s="146"/>
      <c r="J158" s="146"/>
      <c r="K158" s="216"/>
      <c r="L158" s="146"/>
      <c r="M158" s="146"/>
      <c r="N158" s="146"/>
      <c r="O158" s="146"/>
      <c r="P158" s="216"/>
      <c r="Q158" s="146"/>
      <c r="R158" s="146"/>
      <c r="S158" s="323"/>
      <c r="T158" s="146"/>
      <c r="U158" s="146"/>
      <c r="V158" s="146"/>
      <c r="W158" s="146"/>
      <c r="X158" s="146"/>
      <c r="Y158" s="13"/>
      <c r="Z158" s="272"/>
      <c r="AA158" s="272"/>
      <c r="AB158" s="272"/>
      <c r="AC158" s="272"/>
    </row>
    <row r="159" spans="1:29" s="271" customFormat="1" ht="10.5" customHeight="1">
      <c r="A159" s="270"/>
      <c r="B159" s="216"/>
      <c r="I159" s="146"/>
      <c r="J159" s="146"/>
      <c r="K159" s="216"/>
      <c r="L159" s="146"/>
      <c r="M159" s="146"/>
      <c r="N159" s="146"/>
      <c r="O159" s="146"/>
      <c r="P159" s="216"/>
      <c r="Q159" s="146"/>
      <c r="R159" s="146"/>
      <c r="S159" s="323"/>
      <c r="T159" s="146"/>
      <c r="U159" s="146"/>
      <c r="V159" s="146"/>
      <c r="W159" s="146"/>
      <c r="X159" s="146"/>
      <c r="Y159" s="13"/>
      <c r="Z159" s="272"/>
      <c r="AA159" s="272"/>
      <c r="AB159" s="272"/>
      <c r="AC159" s="272"/>
    </row>
    <row r="160" spans="1:29" s="271" customFormat="1" ht="10.5" customHeight="1">
      <c r="A160" s="270"/>
      <c r="B160" s="216"/>
      <c r="I160" s="146"/>
      <c r="J160" s="146"/>
      <c r="K160" s="216"/>
      <c r="L160" s="146"/>
      <c r="M160" s="146"/>
      <c r="N160" s="146"/>
      <c r="O160" s="146"/>
      <c r="P160" s="216"/>
      <c r="Q160" s="146"/>
      <c r="R160" s="146"/>
      <c r="S160" s="323"/>
      <c r="T160" s="146"/>
      <c r="U160" s="146"/>
      <c r="V160" s="146"/>
      <c r="W160" s="146"/>
      <c r="X160" s="146"/>
      <c r="Y160" s="13"/>
      <c r="Z160" s="272"/>
      <c r="AA160" s="272"/>
      <c r="AB160" s="272"/>
      <c r="AC160" s="272"/>
    </row>
    <row r="161" spans="1:29" s="271" customFormat="1" ht="10.5" customHeight="1">
      <c r="A161" s="270"/>
      <c r="B161" s="216"/>
      <c r="I161" s="146"/>
      <c r="J161" s="146"/>
      <c r="K161" s="216"/>
      <c r="L161" s="146"/>
      <c r="M161" s="146"/>
      <c r="N161" s="146"/>
      <c r="O161" s="146"/>
      <c r="P161" s="216"/>
      <c r="Q161" s="146"/>
      <c r="R161" s="146"/>
      <c r="S161" s="323"/>
      <c r="T161" s="146"/>
      <c r="U161" s="146"/>
      <c r="V161" s="146"/>
      <c r="W161" s="146"/>
      <c r="X161" s="146"/>
      <c r="Y161" s="13"/>
      <c r="Z161" s="272"/>
      <c r="AA161" s="272"/>
      <c r="AB161" s="272"/>
      <c r="AC161" s="272"/>
    </row>
    <row r="162" spans="1:29" s="271" customFormat="1" ht="10.5" customHeight="1">
      <c r="A162" s="270"/>
      <c r="B162" s="216"/>
      <c r="I162" s="146"/>
      <c r="J162" s="146"/>
      <c r="K162" s="216"/>
      <c r="L162" s="146"/>
      <c r="M162" s="146"/>
      <c r="N162" s="146"/>
      <c r="O162" s="146"/>
      <c r="P162" s="216"/>
      <c r="Q162" s="146"/>
      <c r="R162" s="146"/>
      <c r="S162" s="323"/>
      <c r="T162" s="146"/>
      <c r="U162" s="146"/>
      <c r="V162" s="146"/>
      <c r="W162" s="146"/>
      <c r="X162" s="146"/>
      <c r="Y162" s="13"/>
      <c r="Z162" s="272"/>
      <c r="AA162" s="272"/>
      <c r="AB162" s="272"/>
      <c r="AC162" s="272"/>
    </row>
    <row r="163" spans="1:29" s="271" customFormat="1" ht="10.5" customHeight="1">
      <c r="A163" s="270"/>
      <c r="B163" s="216"/>
      <c r="I163" s="146"/>
      <c r="J163" s="146"/>
      <c r="K163" s="216"/>
      <c r="L163" s="146"/>
      <c r="M163" s="146"/>
      <c r="N163" s="146"/>
      <c r="O163" s="146"/>
      <c r="P163" s="216"/>
      <c r="Q163" s="146"/>
      <c r="R163" s="146"/>
      <c r="S163" s="323"/>
      <c r="T163" s="146"/>
      <c r="U163" s="146"/>
      <c r="V163" s="146"/>
      <c r="W163" s="146"/>
      <c r="X163" s="146"/>
      <c r="Y163" s="13"/>
      <c r="Z163" s="272"/>
      <c r="AA163" s="272"/>
      <c r="AB163" s="272"/>
      <c r="AC163" s="272"/>
    </row>
    <row r="164" spans="1:29" s="271" customFormat="1" ht="10.5" customHeight="1">
      <c r="A164" s="270"/>
      <c r="B164" s="216"/>
      <c r="I164" s="146"/>
      <c r="J164" s="146"/>
      <c r="K164" s="216"/>
      <c r="L164" s="146"/>
      <c r="M164" s="146"/>
      <c r="N164" s="146"/>
      <c r="O164" s="146"/>
      <c r="P164" s="216"/>
      <c r="Q164" s="146"/>
      <c r="R164" s="146"/>
      <c r="S164" s="323"/>
      <c r="T164" s="146"/>
      <c r="U164" s="146"/>
      <c r="V164" s="146"/>
      <c r="W164" s="146"/>
      <c r="X164" s="146"/>
      <c r="Y164" s="13"/>
      <c r="Z164" s="272"/>
      <c r="AA164" s="272"/>
      <c r="AB164" s="272"/>
      <c r="AC164" s="272"/>
    </row>
    <row r="165" spans="1:29" s="271" customFormat="1" ht="10.5" customHeight="1">
      <c r="A165" s="270"/>
      <c r="B165" s="216"/>
      <c r="I165" s="146"/>
      <c r="J165" s="146"/>
      <c r="K165" s="216"/>
      <c r="L165" s="146"/>
      <c r="M165" s="146"/>
      <c r="N165" s="146"/>
      <c r="O165" s="146"/>
      <c r="P165" s="216"/>
      <c r="Q165" s="146"/>
      <c r="R165" s="146"/>
      <c r="S165" s="323"/>
      <c r="T165" s="146"/>
      <c r="U165" s="146"/>
      <c r="V165" s="146"/>
      <c r="W165" s="146"/>
      <c r="X165" s="146"/>
      <c r="Y165" s="13"/>
      <c r="Z165" s="272"/>
      <c r="AA165" s="272"/>
      <c r="AB165" s="272"/>
      <c r="AC165" s="272"/>
    </row>
    <row r="166" spans="1:29" s="271" customFormat="1" ht="10.5" customHeight="1">
      <c r="A166" s="270"/>
      <c r="B166" s="216"/>
      <c r="I166" s="146"/>
      <c r="J166" s="146"/>
      <c r="K166" s="216"/>
      <c r="L166" s="146"/>
      <c r="M166" s="146"/>
      <c r="N166" s="146"/>
      <c r="O166" s="146"/>
      <c r="P166" s="216"/>
      <c r="Q166" s="146"/>
      <c r="R166" s="146"/>
      <c r="S166" s="323"/>
      <c r="T166" s="146"/>
      <c r="U166" s="146"/>
      <c r="V166" s="146"/>
      <c r="W166" s="146"/>
      <c r="X166" s="146"/>
      <c r="Y166" s="13"/>
      <c r="Z166" s="272"/>
      <c r="AA166" s="272"/>
      <c r="AB166" s="272"/>
      <c r="AC166" s="272"/>
    </row>
    <row r="167" spans="1:29" s="271" customFormat="1" ht="10.5" customHeight="1">
      <c r="A167" s="270"/>
      <c r="B167" s="216"/>
      <c r="I167" s="146"/>
      <c r="J167" s="146"/>
      <c r="K167" s="216"/>
      <c r="L167" s="146"/>
      <c r="M167" s="146"/>
      <c r="N167" s="146"/>
      <c r="O167" s="146"/>
      <c r="P167" s="216"/>
      <c r="Q167" s="146"/>
      <c r="R167" s="146"/>
      <c r="S167" s="323"/>
      <c r="T167" s="146"/>
      <c r="U167" s="146"/>
      <c r="V167" s="146"/>
      <c r="W167" s="146"/>
      <c r="X167" s="146"/>
      <c r="Y167" s="13"/>
      <c r="Z167" s="272"/>
      <c r="AA167" s="272"/>
      <c r="AB167" s="272"/>
      <c r="AC167" s="272"/>
    </row>
    <row r="168" spans="1:29" s="271" customFormat="1" ht="10.5" customHeight="1">
      <c r="A168" s="270"/>
      <c r="B168" s="216"/>
      <c r="I168" s="146"/>
      <c r="J168" s="146"/>
      <c r="K168" s="216"/>
      <c r="L168" s="146"/>
      <c r="M168" s="146"/>
      <c r="N168" s="146"/>
      <c r="O168" s="146"/>
      <c r="P168" s="216"/>
      <c r="Q168" s="146"/>
      <c r="R168" s="146"/>
      <c r="S168" s="323"/>
      <c r="T168" s="146"/>
      <c r="U168" s="146"/>
      <c r="V168" s="146"/>
      <c r="W168" s="146"/>
      <c r="X168" s="146"/>
      <c r="Y168" s="13"/>
      <c r="Z168" s="272"/>
      <c r="AA168" s="272"/>
      <c r="AB168" s="272"/>
      <c r="AC168" s="272"/>
    </row>
    <row r="169" spans="1:29" s="271" customFormat="1" ht="10.5" customHeight="1">
      <c r="A169" s="270"/>
      <c r="B169" s="216"/>
      <c r="I169" s="146"/>
      <c r="J169" s="146"/>
      <c r="K169" s="216"/>
      <c r="L169" s="146"/>
      <c r="M169" s="146"/>
      <c r="N169" s="146"/>
      <c r="O169" s="146"/>
      <c r="P169" s="216"/>
      <c r="Q169" s="146"/>
      <c r="R169" s="146"/>
      <c r="S169" s="323"/>
      <c r="T169" s="146"/>
      <c r="U169" s="146"/>
      <c r="V169" s="146"/>
      <c r="W169" s="146"/>
      <c r="X169" s="146"/>
      <c r="Y169" s="13"/>
      <c r="Z169" s="272"/>
      <c r="AA169" s="272"/>
      <c r="AB169" s="272"/>
      <c r="AC169" s="272"/>
    </row>
    <row r="170" spans="1:29" s="271" customFormat="1" ht="10.5" customHeight="1">
      <c r="A170" s="270"/>
      <c r="B170" s="216"/>
      <c r="I170" s="146"/>
      <c r="J170" s="146"/>
      <c r="K170" s="216"/>
      <c r="L170" s="146"/>
      <c r="M170" s="146"/>
      <c r="N170" s="146"/>
      <c r="O170" s="146"/>
      <c r="P170" s="216"/>
      <c r="Q170" s="146"/>
      <c r="R170" s="146"/>
      <c r="S170" s="323"/>
      <c r="T170" s="146"/>
      <c r="U170" s="146"/>
      <c r="V170" s="146"/>
      <c r="W170" s="146"/>
      <c r="X170" s="146"/>
      <c r="Y170" s="13"/>
      <c r="Z170" s="272"/>
      <c r="AA170" s="272"/>
      <c r="AB170" s="272"/>
      <c r="AC170" s="272"/>
    </row>
    <row r="171" spans="1:29" s="271" customFormat="1" ht="10.5" customHeight="1">
      <c r="A171" s="270"/>
      <c r="B171" s="216"/>
      <c r="I171" s="146"/>
      <c r="J171" s="146"/>
      <c r="K171" s="216"/>
      <c r="L171" s="146"/>
      <c r="M171" s="146"/>
      <c r="N171" s="146"/>
      <c r="O171" s="146"/>
      <c r="P171" s="216"/>
      <c r="Q171" s="146"/>
      <c r="R171" s="146"/>
      <c r="S171" s="323"/>
      <c r="T171" s="146"/>
      <c r="U171" s="146"/>
      <c r="V171" s="146"/>
      <c r="W171" s="146"/>
      <c r="X171" s="146"/>
      <c r="Y171" s="13"/>
      <c r="Z171" s="272"/>
      <c r="AA171" s="272"/>
      <c r="AB171" s="272"/>
      <c r="AC171" s="272"/>
    </row>
    <row r="172" spans="1:29" s="271" customFormat="1" ht="10.5" customHeight="1">
      <c r="A172" s="270"/>
      <c r="B172" s="216"/>
      <c r="I172" s="146"/>
      <c r="J172" s="146"/>
      <c r="K172" s="216"/>
      <c r="L172" s="146"/>
      <c r="M172" s="146"/>
      <c r="N172" s="146"/>
      <c r="O172" s="146"/>
      <c r="P172" s="216"/>
      <c r="Q172" s="146"/>
      <c r="R172" s="146"/>
      <c r="S172" s="323"/>
      <c r="T172" s="146"/>
      <c r="U172" s="146"/>
      <c r="V172" s="146"/>
      <c r="W172" s="146"/>
      <c r="X172" s="146"/>
      <c r="Y172" s="13"/>
      <c r="Z172" s="272"/>
      <c r="AA172" s="272"/>
      <c r="AB172" s="272"/>
      <c r="AC172" s="272"/>
    </row>
    <row r="173" spans="1:29" s="271" customFormat="1" ht="10.5" customHeight="1">
      <c r="A173" s="270"/>
      <c r="B173" s="216"/>
      <c r="I173" s="146"/>
      <c r="J173" s="146"/>
      <c r="K173" s="216"/>
      <c r="L173" s="146"/>
      <c r="M173" s="146"/>
      <c r="N173" s="146"/>
      <c r="O173" s="146"/>
      <c r="P173" s="216"/>
      <c r="Q173" s="146"/>
      <c r="R173" s="146"/>
      <c r="S173" s="323"/>
      <c r="T173" s="146"/>
      <c r="U173" s="146"/>
      <c r="V173" s="146"/>
      <c r="W173" s="146"/>
      <c r="X173" s="146"/>
      <c r="Y173" s="13"/>
      <c r="Z173" s="272"/>
      <c r="AA173" s="272"/>
      <c r="AB173" s="272"/>
      <c r="AC173" s="272"/>
    </row>
    <row r="174" spans="1:29" s="271" customFormat="1" ht="10.5" customHeight="1">
      <c r="A174" s="270"/>
      <c r="B174" s="216"/>
      <c r="I174" s="146"/>
      <c r="J174" s="146"/>
      <c r="K174" s="216"/>
      <c r="L174" s="146"/>
      <c r="M174" s="146"/>
      <c r="N174" s="146"/>
      <c r="O174" s="146"/>
      <c r="P174" s="216"/>
      <c r="Q174" s="146"/>
      <c r="R174" s="146"/>
      <c r="S174" s="323"/>
      <c r="T174" s="146"/>
      <c r="U174" s="146"/>
      <c r="V174" s="146"/>
      <c r="W174" s="146"/>
      <c r="X174" s="146"/>
      <c r="Y174" s="13"/>
      <c r="Z174" s="272"/>
      <c r="AA174" s="272"/>
      <c r="AB174" s="272"/>
      <c r="AC174" s="272"/>
    </row>
    <row r="175" spans="1:29" s="271" customFormat="1" ht="10.5" customHeight="1">
      <c r="A175" s="270"/>
      <c r="B175" s="216"/>
      <c r="I175" s="146"/>
      <c r="J175" s="146"/>
      <c r="K175" s="216"/>
      <c r="L175" s="146"/>
      <c r="M175" s="146"/>
      <c r="N175" s="146"/>
      <c r="O175" s="146"/>
      <c r="P175" s="216"/>
      <c r="Q175" s="146"/>
      <c r="R175" s="146"/>
      <c r="S175" s="323"/>
      <c r="T175" s="146"/>
      <c r="U175" s="146"/>
      <c r="V175" s="146"/>
      <c r="W175" s="146"/>
      <c r="X175" s="146"/>
      <c r="Y175" s="13"/>
      <c r="Z175" s="272"/>
      <c r="AA175" s="272"/>
      <c r="AB175" s="272"/>
      <c r="AC175" s="272"/>
    </row>
    <row r="176" spans="1:29" s="271" customFormat="1" ht="10.5" customHeight="1">
      <c r="A176" s="270"/>
      <c r="B176" s="216"/>
      <c r="I176" s="146"/>
      <c r="J176" s="146"/>
      <c r="K176" s="216"/>
      <c r="L176" s="146"/>
      <c r="M176" s="146"/>
      <c r="N176" s="146"/>
      <c r="O176" s="146"/>
      <c r="P176" s="216"/>
      <c r="Q176" s="146"/>
      <c r="R176" s="146"/>
      <c r="S176" s="323"/>
      <c r="T176" s="146"/>
      <c r="U176" s="146"/>
      <c r="V176" s="146"/>
      <c r="W176" s="146"/>
      <c r="X176" s="146"/>
      <c r="Y176" s="13"/>
      <c r="Z176" s="272"/>
      <c r="AA176" s="272"/>
      <c r="AB176" s="272"/>
      <c r="AC176" s="272"/>
    </row>
    <row r="177" spans="1:29" s="271" customFormat="1" ht="10.5" customHeight="1">
      <c r="A177" s="270"/>
      <c r="B177" s="216"/>
      <c r="I177" s="146"/>
      <c r="J177" s="146"/>
      <c r="K177" s="216"/>
      <c r="L177" s="146"/>
      <c r="M177" s="146"/>
      <c r="N177" s="146"/>
      <c r="O177" s="146"/>
      <c r="P177" s="216"/>
      <c r="Q177" s="146"/>
      <c r="R177" s="146"/>
      <c r="S177" s="323"/>
      <c r="T177" s="146"/>
      <c r="U177" s="146"/>
      <c r="V177" s="146"/>
      <c r="W177" s="146"/>
      <c r="X177" s="146"/>
      <c r="Y177" s="13"/>
      <c r="Z177" s="272"/>
      <c r="AA177" s="272"/>
      <c r="AB177" s="272"/>
      <c r="AC177" s="272"/>
    </row>
    <row r="178" spans="1:29" s="271" customFormat="1" ht="10.5" customHeight="1">
      <c r="A178" s="270"/>
      <c r="B178" s="216"/>
      <c r="I178" s="146"/>
      <c r="J178" s="146"/>
      <c r="K178" s="216"/>
      <c r="L178" s="146"/>
      <c r="M178" s="146"/>
      <c r="N178" s="146"/>
      <c r="O178" s="146"/>
      <c r="P178" s="216"/>
      <c r="Q178" s="146"/>
      <c r="R178" s="146"/>
      <c r="S178" s="323"/>
      <c r="T178" s="146"/>
      <c r="U178" s="146"/>
      <c r="V178" s="146"/>
      <c r="W178" s="146"/>
      <c r="X178" s="146"/>
      <c r="Y178" s="13"/>
      <c r="Z178" s="272"/>
      <c r="AA178" s="272"/>
      <c r="AB178" s="272"/>
      <c r="AC178" s="272"/>
    </row>
    <row r="179" spans="1:29" s="271" customFormat="1" ht="10.5" customHeight="1">
      <c r="A179" s="270"/>
      <c r="B179" s="216"/>
      <c r="I179" s="146"/>
      <c r="J179" s="146"/>
      <c r="K179" s="216"/>
      <c r="L179" s="146"/>
      <c r="M179" s="146"/>
      <c r="N179" s="146"/>
      <c r="O179" s="146"/>
      <c r="P179" s="216"/>
      <c r="Q179" s="146"/>
      <c r="R179" s="146"/>
      <c r="S179" s="323"/>
      <c r="T179" s="146"/>
      <c r="U179" s="146"/>
      <c r="V179" s="146"/>
      <c r="W179" s="146"/>
      <c r="X179" s="146"/>
      <c r="Y179" s="13"/>
      <c r="Z179" s="272"/>
      <c r="AA179" s="272"/>
      <c r="AB179" s="272"/>
      <c r="AC179" s="272"/>
    </row>
    <row r="180" spans="1:29" s="271" customFormat="1" ht="10.5" customHeight="1">
      <c r="A180" s="270"/>
      <c r="B180" s="216"/>
      <c r="I180" s="146"/>
      <c r="J180" s="146"/>
      <c r="K180" s="216"/>
      <c r="L180" s="146"/>
      <c r="M180" s="146"/>
      <c r="N180" s="146"/>
      <c r="O180" s="146"/>
      <c r="P180" s="216"/>
      <c r="Q180" s="146"/>
      <c r="R180" s="146"/>
      <c r="S180" s="323"/>
      <c r="T180" s="146"/>
      <c r="U180" s="146"/>
      <c r="V180" s="146"/>
      <c r="W180" s="146"/>
      <c r="X180" s="146"/>
      <c r="Y180" s="13"/>
      <c r="Z180" s="272"/>
      <c r="AA180" s="272"/>
      <c r="AB180" s="272"/>
      <c r="AC180" s="272"/>
    </row>
    <row r="181" spans="1:29" s="271" customFormat="1" ht="10.5" customHeight="1">
      <c r="A181" s="270"/>
      <c r="B181" s="216"/>
      <c r="I181" s="146"/>
      <c r="J181" s="146"/>
      <c r="K181" s="216"/>
      <c r="L181" s="146"/>
      <c r="M181" s="146"/>
      <c r="N181" s="146"/>
      <c r="O181" s="146"/>
      <c r="P181" s="216"/>
      <c r="Q181" s="146"/>
      <c r="R181" s="146"/>
      <c r="S181" s="323"/>
      <c r="T181" s="146"/>
      <c r="U181" s="146"/>
      <c r="V181" s="146"/>
      <c r="W181" s="146"/>
      <c r="X181" s="146"/>
      <c r="Y181" s="13"/>
      <c r="Z181" s="272"/>
      <c r="AA181" s="272"/>
      <c r="AB181" s="272"/>
      <c r="AC181" s="272"/>
    </row>
    <row r="182" spans="1:29" s="271" customFormat="1" ht="10.5" customHeight="1">
      <c r="A182" s="270"/>
      <c r="B182" s="216"/>
      <c r="I182" s="146"/>
      <c r="J182" s="146"/>
      <c r="K182" s="216"/>
      <c r="L182" s="146"/>
      <c r="M182" s="146"/>
      <c r="N182" s="146"/>
      <c r="O182" s="146"/>
      <c r="P182" s="216"/>
      <c r="Q182" s="146"/>
      <c r="R182" s="146"/>
      <c r="S182" s="323"/>
      <c r="T182" s="146"/>
      <c r="U182" s="146"/>
      <c r="V182" s="146"/>
      <c r="W182" s="146"/>
      <c r="X182" s="146"/>
      <c r="Y182" s="13"/>
      <c r="Z182" s="272"/>
      <c r="AA182" s="272"/>
      <c r="AB182" s="272"/>
      <c r="AC182" s="272"/>
    </row>
    <row r="183" spans="1:29" s="271" customFormat="1" ht="10.5" customHeight="1">
      <c r="A183" s="270"/>
      <c r="B183" s="216"/>
      <c r="I183" s="146"/>
      <c r="J183" s="146"/>
      <c r="K183" s="216"/>
      <c r="L183" s="146"/>
      <c r="M183" s="146"/>
      <c r="N183" s="146"/>
      <c r="O183" s="146"/>
      <c r="P183" s="216"/>
      <c r="Q183" s="146"/>
      <c r="R183" s="146"/>
      <c r="S183" s="323"/>
      <c r="T183" s="146"/>
      <c r="U183" s="146"/>
      <c r="V183" s="146"/>
      <c r="W183" s="146"/>
      <c r="X183" s="146"/>
      <c r="Y183" s="13"/>
      <c r="Z183" s="272"/>
      <c r="AA183" s="272"/>
      <c r="AB183" s="272"/>
      <c r="AC183" s="272"/>
    </row>
    <row r="184" spans="1:29" s="271" customFormat="1" ht="10.5" customHeight="1">
      <c r="A184" s="270"/>
      <c r="B184" s="216"/>
      <c r="I184" s="146"/>
      <c r="J184" s="146"/>
      <c r="K184" s="216"/>
      <c r="L184" s="146"/>
      <c r="M184" s="146"/>
      <c r="N184" s="146"/>
      <c r="O184" s="146"/>
      <c r="P184" s="216"/>
      <c r="Q184" s="146"/>
      <c r="R184" s="146"/>
      <c r="S184" s="323"/>
      <c r="T184" s="146"/>
      <c r="U184" s="146"/>
      <c r="V184" s="146"/>
      <c r="W184" s="146"/>
      <c r="X184" s="146"/>
      <c r="Y184" s="13"/>
      <c r="Z184" s="272"/>
      <c r="AA184" s="272"/>
      <c r="AB184" s="272"/>
      <c r="AC184" s="272"/>
    </row>
    <row r="185" spans="1:29" s="271" customFormat="1" ht="10.5" customHeight="1">
      <c r="A185" s="270"/>
      <c r="B185" s="216"/>
      <c r="I185" s="146"/>
      <c r="J185" s="146"/>
      <c r="K185" s="216"/>
      <c r="L185" s="146"/>
      <c r="M185" s="146"/>
      <c r="N185" s="146"/>
      <c r="O185" s="146"/>
      <c r="P185" s="216"/>
      <c r="Q185" s="146"/>
      <c r="R185" s="146"/>
      <c r="S185" s="323"/>
      <c r="T185" s="146"/>
      <c r="U185" s="146"/>
      <c r="V185" s="146"/>
      <c r="W185" s="146"/>
      <c r="X185" s="146"/>
      <c r="Y185" s="13"/>
      <c r="Z185" s="272"/>
      <c r="AA185" s="272"/>
      <c r="AB185" s="272"/>
      <c r="AC185" s="272"/>
    </row>
    <row r="186" spans="1:29" s="271" customFormat="1" ht="10.5" customHeight="1">
      <c r="A186" s="270"/>
      <c r="B186" s="216"/>
      <c r="I186" s="146"/>
      <c r="J186" s="146"/>
      <c r="K186" s="216"/>
      <c r="L186" s="146"/>
      <c r="M186" s="146"/>
      <c r="N186" s="146"/>
      <c r="O186" s="146"/>
      <c r="P186" s="216"/>
      <c r="Q186" s="146"/>
      <c r="R186" s="146"/>
      <c r="S186" s="323"/>
      <c r="T186" s="146"/>
      <c r="U186" s="146"/>
      <c r="V186" s="146"/>
      <c r="W186" s="146"/>
      <c r="X186" s="146"/>
      <c r="Y186" s="13"/>
      <c r="Z186" s="272"/>
      <c r="AA186" s="272"/>
      <c r="AB186" s="272"/>
      <c r="AC186" s="272"/>
    </row>
    <row r="187" spans="1:29" s="271" customFormat="1" ht="10.5" customHeight="1">
      <c r="A187" s="270"/>
      <c r="B187" s="216"/>
      <c r="I187" s="146"/>
      <c r="J187" s="146"/>
      <c r="K187" s="216"/>
      <c r="L187" s="146"/>
      <c r="M187" s="146"/>
      <c r="N187" s="146"/>
      <c r="O187" s="146"/>
      <c r="P187" s="216"/>
      <c r="Q187" s="146"/>
      <c r="R187" s="146"/>
      <c r="S187" s="323"/>
      <c r="T187" s="146"/>
      <c r="U187" s="146"/>
      <c r="V187" s="146"/>
      <c r="W187" s="146"/>
      <c r="X187" s="146"/>
      <c r="Y187" s="13"/>
      <c r="Z187" s="272"/>
      <c r="AA187" s="272"/>
      <c r="AB187" s="272"/>
      <c r="AC187" s="272"/>
    </row>
    <row r="188" spans="1:29" s="271" customFormat="1" ht="10.5" customHeight="1">
      <c r="A188" s="270"/>
      <c r="B188" s="216"/>
      <c r="I188" s="146"/>
      <c r="J188" s="146"/>
      <c r="K188" s="216"/>
      <c r="L188" s="146"/>
      <c r="M188" s="146"/>
      <c r="N188" s="146"/>
      <c r="O188" s="146"/>
      <c r="P188" s="216"/>
      <c r="Q188" s="146"/>
      <c r="R188" s="146"/>
      <c r="S188" s="323"/>
      <c r="T188" s="146"/>
      <c r="U188" s="146"/>
      <c r="V188" s="146"/>
      <c r="W188" s="146"/>
      <c r="X188" s="146"/>
      <c r="Y188" s="13"/>
      <c r="Z188" s="272"/>
      <c r="AA188" s="272"/>
      <c r="AB188" s="272"/>
      <c r="AC188" s="272"/>
    </row>
    <row r="189" spans="1:29" s="271" customFormat="1" ht="10.5" customHeight="1">
      <c r="A189" s="270"/>
      <c r="B189" s="216"/>
      <c r="I189" s="146"/>
      <c r="J189" s="146"/>
      <c r="K189" s="216"/>
      <c r="L189" s="146"/>
      <c r="M189" s="146"/>
      <c r="N189" s="146"/>
      <c r="O189" s="146"/>
      <c r="P189" s="216"/>
      <c r="Q189" s="146"/>
      <c r="R189" s="146"/>
      <c r="S189" s="323"/>
      <c r="T189" s="146"/>
      <c r="U189" s="146"/>
      <c r="V189" s="146"/>
      <c r="W189" s="146"/>
      <c r="X189" s="146"/>
      <c r="Y189" s="13"/>
      <c r="Z189" s="272"/>
      <c r="AA189" s="272"/>
      <c r="AB189" s="272"/>
      <c r="AC189" s="272"/>
    </row>
    <row r="190" spans="1:29" s="271" customFormat="1" ht="10.5" customHeight="1">
      <c r="A190" s="270"/>
      <c r="B190" s="216"/>
      <c r="I190" s="146"/>
      <c r="J190" s="146"/>
      <c r="K190" s="216"/>
      <c r="L190" s="146"/>
      <c r="M190" s="146"/>
      <c r="N190" s="146"/>
      <c r="O190" s="146"/>
      <c r="P190" s="216"/>
      <c r="Q190" s="146"/>
      <c r="R190" s="146"/>
      <c r="S190" s="323"/>
      <c r="T190" s="146"/>
      <c r="U190" s="146"/>
      <c r="V190" s="146"/>
      <c r="W190" s="146"/>
      <c r="X190" s="146"/>
      <c r="Y190" s="13"/>
      <c r="Z190" s="272"/>
      <c r="AA190" s="272"/>
      <c r="AB190" s="272"/>
      <c r="AC190" s="272"/>
    </row>
    <row r="191" spans="1:29" s="271" customFormat="1" ht="10.5" customHeight="1">
      <c r="A191" s="270"/>
      <c r="B191" s="216"/>
      <c r="I191" s="146"/>
      <c r="J191" s="146"/>
      <c r="K191" s="216"/>
      <c r="L191" s="146"/>
      <c r="M191" s="146"/>
      <c r="N191" s="146"/>
      <c r="O191" s="146"/>
      <c r="P191" s="216"/>
      <c r="Q191" s="146"/>
      <c r="R191" s="146"/>
      <c r="S191" s="323"/>
      <c r="T191" s="146"/>
      <c r="U191" s="146"/>
      <c r="V191" s="146"/>
      <c r="W191" s="146"/>
      <c r="X191" s="146"/>
      <c r="Y191" s="13"/>
      <c r="Z191" s="272"/>
      <c r="AA191" s="272"/>
      <c r="AB191" s="272"/>
      <c r="AC191" s="272"/>
    </row>
    <row r="192" spans="1:29" s="271" customFormat="1" ht="10.5" customHeight="1">
      <c r="A192" s="270"/>
      <c r="B192" s="216"/>
      <c r="I192" s="146"/>
      <c r="J192" s="146"/>
      <c r="K192" s="216"/>
      <c r="L192" s="146"/>
      <c r="M192" s="146"/>
      <c r="N192" s="146"/>
      <c r="O192" s="146"/>
      <c r="P192" s="216"/>
      <c r="Q192" s="146"/>
      <c r="R192" s="146"/>
      <c r="S192" s="323"/>
      <c r="T192" s="146"/>
      <c r="U192" s="146"/>
      <c r="V192" s="146"/>
      <c r="W192" s="146"/>
      <c r="X192" s="146"/>
      <c r="Y192" s="13"/>
      <c r="Z192" s="272"/>
      <c r="AA192" s="272"/>
      <c r="AB192" s="272"/>
      <c r="AC192" s="272"/>
    </row>
    <row r="193" spans="1:29" s="271" customFormat="1" ht="10.5" customHeight="1">
      <c r="A193" s="270"/>
      <c r="B193" s="216"/>
      <c r="I193" s="146"/>
      <c r="J193" s="146"/>
      <c r="K193" s="216"/>
      <c r="L193" s="146"/>
      <c r="M193" s="146"/>
      <c r="N193" s="146"/>
      <c r="O193" s="146"/>
      <c r="P193" s="216"/>
      <c r="Q193" s="146"/>
      <c r="R193" s="146"/>
      <c r="S193" s="323"/>
      <c r="T193" s="146"/>
      <c r="U193" s="146"/>
      <c r="V193" s="146"/>
      <c r="W193" s="146"/>
      <c r="X193" s="146"/>
      <c r="Y193" s="13"/>
      <c r="Z193" s="272"/>
      <c r="AA193" s="272"/>
      <c r="AB193" s="272"/>
      <c r="AC193" s="272"/>
    </row>
    <row r="194" spans="1:29" s="271" customFormat="1" ht="10.5" customHeight="1">
      <c r="A194" s="270"/>
      <c r="B194" s="216"/>
      <c r="I194" s="146"/>
      <c r="J194" s="146"/>
      <c r="K194" s="216"/>
      <c r="L194" s="146"/>
      <c r="M194" s="146"/>
      <c r="N194" s="146"/>
      <c r="O194" s="146"/>
      <c r="P194" s="216"/>
      <c r="Q194" s="146"/>
      <c r="R194" s="146"/>
      <c r="S194" s="323"/>
      <c r="T194" s="146"/>
      <c r="U194" s="146"/>
      <c r="V194" s="146"/>
      <c r="W194" s="146"/>
      <c r="X194" s="146"/>
      <c r="Y194" s="13"/>
      <c r="Z194" s="272"/>
      <c r="AA194" s="272"/>
      <c r="AB194" s="272"/>
      <c r="AC194" s="272"/>
    </row>
    <row r="195" spans="1:29" s="271" customFormat="1" ht="10.5" customHeight="1">
      <c r="A195" s="270"/>
      <c r="B195" s="216"/>
      <c r="I195" s="146"/>
      <c r="J195" s="146"/>
      <c r="K195" s="216"/>
      <c r="L195" s="146"/>
      <c r="M195" s="146"/>
      <c r="N195" s="146"/>
      <c r="O195" s="146"/>
      <c r="P195" s="216"/>
      <c r="Q195" s="146"/>
      <c r="R195" s="146"/>
      <c r="S195" s="323"/>
      <c r="T195" s="146"/>
      <c r="U195" s="146"/>
      <c r="V195" s="146"/>
      <c r="W195" s="146"/>
      <c r="X195" s="146"/>
      <c r="Y195" s="13"/>
      <c r="Z195" s="272"/>
      <c r="AA195" s="272"/>
      <c r="AB195" s="272"/>
      <c r="AC195" s="272"/>
    </row>
    <row r="196" spans="1:29" s="271" customFormat="1" ht="10.5" customHeight="1">
      <c r="A196" s="270"/>
      <c r="B196" s="216"/>
      <c r="I196" s="146"/>
      <c r="J196" s="146"/>
      <c r="K196" s="216"/>
      <c r="L196" s="146"/>
      <c r="M196" s="146"/>
      <c r="N196" s="146"/>
      <c r="O196" s="146"/>
      <c r="P196" s="216"/>
      <c r="Q196" s="146"/>
      <c r="R196" s="146"/>
      <c r="S196" s="323"/>
      <c r="T196" s="146"/>
      <c r="U196" s="146"/>
      <c r="V196" s="146"/>
      <c r="W196" s="146"/>
      <c r="X196" s="146"/>
      <c r="Y196" s="13"/>
      <c r="Z196" s="272"/>
      <c r="AA196" s="272"/>
      <c r="AB196" s="272"/>
      <c r="AC196" s="272"/>
    </row>
    <row r="197" spans="1:29" s="271" customFormat="1" ht="10.5" customHeight="1">
      <c r="A197" s="270"/>
      <c r="B197" s="216"/>
      <c r="I197" s="146"/>
      <c r="J197" s="146"/>
      <c r="K197" s="216"/>
      <c r="L197" s="146"/>
      <c r="M197" s="146"/>
      <c r="N197" s="146"/>
      <c r="O197" s="146"/>
      <c r="P197" s="216"/>
      <c r="Q197" s="146"/>
      <c r="R197" s="146"/>
      <c r="S197" s="323"/>
      <c r="T197" s="146"/>
      <c r="U197" s="146"/>
      <c r="V197" s="146"/>
      <c r="W197" s="146"/>
      <c r="X197" s="146"/>
      <c r="Y197" s="13"/>
      <c r="Z197" s="272"/>
      <c r="AA197" s="272"/>
      <c r="AB197" s="272"/>
      <c r="AC197" s="272"/>
    </row>
    <row r="198" spans="1:29" s="271" customFormat="1" ht="10.5" customHeight="1">
      <c r="A198" s="270"/>
      <c r="B198" s="216"/>
      <c r="I198" s="146"/>
      <c r="J198" s="146"/>
      <c r="K198" s="216"/>
      <c r="L198" s="146"/>
      <c r="M198" s="146"/>
      <c r="N198" s="146"/>
      <c r="O198" s="146"/>
      <c r="P198" s="216"/>
      <c r="Q198" s="146"/>
      <c r="R198" s="146"/>
      <c r="S198" s="323"/>
      <c r="T198" s="146"/>
      <c r="U198" s="146"/>
      <c r="V198" s="146"/>
      <c r="W198" s="146"/>
      <c r="X198" s="146"/>
      <c r="Y198" s="13"/>
      <c r="Z198" s="272"/>
      <c r="AA198" s="272"/>
      <c r="AB198" s="272"/>
      <c r="AC198" s="272"/>
    </row>
    <row r="199" spans="1:29" s="271" customFormat="1" ht="10.5" customHeight="1">
      <c r="A199" s="270"/>
      <c r="B199" s="216"/>
      <c r="I199" s="146"/>
      <c r="J199" s="146"/>
      <c r="K199" s="216"/>
      <c r="L199" s="146"/>
      <c r="M199" s="146"/>
      <c r="N199" s="146"/>
      <c r="O199" s="146"/>
      <c r="P199" s="216"/>
      <c r="Q199" s="146"/>
      <c r="R199" s="146"/>
      <c r="S199" s="323"/>
      <c r="T199" s="146"/>
      <c r="U199" s="146"/>
      <c r="V199" s="146"/>
      <c r="W199" s="146"/>
      <c r="X199" s="146"/>
      <c r="Y199" s="13"/>
      <c r="Z199" s="272"/>
      <c r="AA199" s="272"/>
      <c r="AB199" s="272"/>
      <c r="AC199" s="272"/>
    </row>
    <row r="200" spans="1:29" s="271" customFormat="1" ht="10.5" customHeight="1">
      <c r="A200" s="270"/>
      <c r="B200" s="216"/>
      <c r="I200" s="146"/>
      <c r="J200" s="146"/>
      <c r="K200" s="216"/>
      <c r="L200" s="146"/>
      <c r="M200" s="146"/>
      <c r="N200" s="146"/>
      <c r="O200" s="146"/>
      <c r="P200" s="216"/>
      <c r="Q200" s="146"/>
      <c r="R200" s="146"/>
      <c r="S200" s="323"/>
      <c r="T200" s="146"/>
      <c r="U200" s="146"/>
      <c r="V200" s="146"/>
      <c r="W200" s="146"/>
      <c r="X200" s="146"/>
      <c r="Y200" s="13"/>
      <c r="Z200" s="272"/>
      <c r="AA200" s="272"/>
      <c r="AB200" s="272"/>
      <c r="AC200" s="272"/>
    </row>
    <row r="201" spans="1:29" s="271" customFormat="1" ht="10.5" customHeight="1">
      <c r="A201" s="270"/>
      <c r="B201" s="216"/>
      <c r="I201" s="146"/>
      <c r="J201" s="146"/>
      <c r="K201" s="216"/>
      <c r="L201" s="146"/>
      <c r="M201" s="146"/>
      <c r="N201" s="146"/>
      <c r="O201" s="146"/>
      <c r="P201" s="216"/>
      <c r="Q201" s="146"/>
      <c r="R201" s="146"/>
      <c r="S201" s="323"/>
      <c r="T201" s="146"/>
      <c r="U201" s="146"/>
      <c r="V201" s="146"/>
      <c r="W201" s="146"/>
      <c r="X201" s="146"/>
      <c r="Y201" s="13"/>
      <c r="Z201" s="272"/>
      <c r="AA201" s="272"/>
      <c r="AB201" s="272"/>
      <c r="AC201" s="272"/>
    </row>
    <row r="202" spans="1:29" s="271" customFormat="1" ht="10.5" customHeight="1">
      <c r="A202" s="270"/>
      <c r="B202" s="216"/>
      <c r="I202" s="146"/>
      <c r="J202" s="146"/>
      <c r="K202" s="216"/>
      <c r="L202" s="146"/>
      <c r="M202" s="146"/>
      <c r="N202" s="146"/>
      <c r="O202" s="146"/>
      <c r="P202" s="216"/>
      <c r="Q202" s="146"/>
      <c r="R202" s="146"/>
      <c r="S202" s="323"/>
      <c r="T202" s="146"/>
      <c r="U202" s="146"/>
      <c r="V202" s="146"/>
      <c r="W202" s="146"/>
      <c r="X202" s="146"/>
      <c r="Y202" s="13"/>
      <c r="Z202" s="272"/>
      <c r="AA202" s="272"/>
      <c r="AB202" s="272"/>
      <c r="AC202" s="272"/>
    </row>
    <row r="203" spans="1:29" s="271" customFormat="1" ht="10.5" customHeight="1">
      <c r="A203" s="270"/>
      <c r="B203" s="216"/>
      <c r="I203" s="146"/>
      <c r="J203" s="146"/>
      <c r="K203" s="216"/>
      <c r="L203" s="146"/>
      <c r="M203" s="146"/>
      <c r="N203" s="146"/>
      <c r="O203" s="146"/>
      <c r="P203" s="216"/>
      <c r="Q203" s="146"/>
      <c r="R203" s="146"/>
      <c r="S203" s="323"/>
      <c r="T203" s="146"/>
      <c r="U203" s="146"/>
      <c r="V203" s="146"/>
      <c r="W203" s="146"/>
      <c r="X203" s="146"/>
      <c r="Y203" s="13"/>
      <c r="Z203" s="272"/>
      <c r="AA203" s="272"/>
      <c r="AB203" s="272"/>
      <c r="AC203" s="272"/>
    </row>
    <row r="204" spans="1:29" s="271" customFormat="1" ht="10.5" customHeight="1">
      <c r="A204" s="270"/>
      <c r="B204" s="216"/>
      <c r="I204" s="146"/>
      <c r="J204" s="146"/>
      <c r="K204" s="216"/>
      <c r="L204" s="146"/>
      <c r="M204" s="146"/>
      <c r="N204" s="146"/>
      <c r="O204" s="146"/>
      <c r="P204" s="216"/>
      <c r="Q204" s="146"/>
      <c r="R204" s="146"/>
      <c r="S204" s="323"/>
      <c r="T204" s="146"/>
      <c r="U204" s="146"/>
      <c r="V204" s="146"/>
      <c r="W204" s="146"/>
      <c r="X204" s="146"/>
      <c r="Y204" s="13"/>
      <c r="Z204" s="272"/>
      <c r="AA204" s="272"/>
      <c r="AB204" s="272"/>
      <c r="AC204" s="272"/>
    </row>
    <row r="205" spans="1:29" s="271" customFormat="1" ht="10.5" customHeight="1">
      <c r="A205" s="270"/>
      <c r="B205" s="216"/>
      <c r="I205" s="146"/>
      <c r="J205" s="146"/>
      <c r="K205" s="216"/>
      <c r="L205" s="146"/>
      <c r="M205" s="146"/>
      <c r="N205" s="146"/>
      <c r="O205" s="146"/>
      <c r="P205" s="216"/>
      <c r="Q205" s="146"/>
      <c r="R205" s="146"/>
      <c r="S205" s="323"/>
      <c r="T205" s="146"/>
      <c r="U205" s="146"/>
      <c r="V205" s="146"/>
      <c r="W205" s="146"/>
      <c r="X205" s="146"/>
      <c r="Y205" s="13"/>
      <c r="Z205" s="272"/>
      <c r="AA205" s="272"/>
      <c r="AB205" s="272"/>
      <c r="AC205" s="272"/>
    </row>
    <row r="206" spans="1:29" s="271" customFormat="1" ht="10.5" customHeight="1">
      <c r="A206" s="270"/>
      <c r="B206" s="216"/>
      <c r="I206" s="146"/>
      <c r="J206" s="146"/>
      <c r="K206" s="216"/>
      <c r="L206" s="146"/>
      <c r="M206" s="146"/>
      <c r="N206" s="146"/>
      <c r="O206" s="146"/>
      <c r="P206" s="216"/>
      <c r="Q206" s="146"/>
      <c r="R206" s="146"/>
      <c r="S206" s="323"/>
      <c r="T206" s="146"/>
      <c r="U206" s="146"/>
      <c r="V206" s="146"/>
      <c r="W206" s="146"/>
      <c r="X206" s="146"/>
      <c r="Y206" s="13"/>
      <c r="Z206" s="272"/>
      <c r="AA206" s="272"/>
      <c r="AB206" s="272"/>
      <c r="AC206" s="272"/>
    </row>
    <row r="207" spans="1:29" s="271" customFormat="1" ht="10.5" customHeight="1">
      <c r="A207" s="270"/>
      <c r="B207" s="216"/>
      <c r="I207" s="146"/>
      <c r="J207" s="146"/>
      <c r="K207" s="216"/>
      <c r="L207" s="146"/>
      <c r="M207" s="146"/>
      <c r="N207" s="146"/>
      <c r="O207" s="146"/>
      <c r="P207" s="216"/>
      <c r="Q207" s="146"/>
      <c r="R207" s="146"/>
      <c r="S207" s="323"/>
      <c r="T207" s="146"/>
      <c r="U207" s="146"/>
      <c r="V207" s="146"/>
      <c r="W207" s="146"/>
      <c r="X207" s="146"/>
      <c r="Y207" s="13"/>
      <c r="Z207" s="272"/>
      <c r="AA207" s="272"/>
      <c r="AB207" s="272"/>
      <c r="AC207" s="272"/>
    </row>
    <row r="208" spans="1:29" s="271" customFormat="1" ht="10.5" customHeight="1">
      <c r="A208" s="270"/>
      <c r="B208" s="216"/>
      <c r="I208" s="146"/>
      <c r="J208" s="146"/>
      <c r="K208" s="216"/>
      <c r="L208" s="146"/>
      <c r="M208" s="146"/>
      <c r="N208" s="146"/>
      <c r="O208" s="146"/>
      <c r="P208" s="216"/>
      <c r="Q208" s="146"/>
      <c r="R208" s="146"/>
      <c r="S208" s="323"/>
      <c r="T208" s="146"/>
      <c r="U208" s="146"/>
      <c r="V208" s="146"/>
      <c r="W208" s="146"/>
      <c r="X208" s="146"/>
      <c r="Y208" s="13"/>
      <c r="Z208" s="272"/>
      <c r="AA208" s="272"/>
      <c r="AB208" s="272"/>
      <c r="AC208" s="272"/>
    </row>
    <row r="209" spans="1:29" s="271" customFormat="1" ht="10.5" customHeight="1">
      <c r="A209" s="270"/>
      <c r="B209" s="216"/>
      <c r="I209" s="146"/>
      <c r="J209" s="146"/>
      <c r="K209" s="216"/>
      <c r="L209" s="146"/>
      <c r="M209" s="146"/>
      <c r="N209" s="146"/>
      <c r="O209" s="146"/>
      <c r="P209" s="216"/>
      <c r="Q209" s="146"/>
      <c r="R209" s="146"/>
      <c r="S209" s="323"/>
      <c r="T209" s="146"/>
      <c r="U209" s="146"/>
      <c r="V209" s="146"/>
      <c r="W209" s="146"/>
      <c r="X209" s="146"/>
      <c r="Y209" s="13"/>
      <c r="Z209" s="272"/>
      <c r="AA209" s="272"/>
      <c r="AB209" s="272"/>
      <c r="AC209" s="272"/>
    </row>
    <row r="210" spans="1:29" s="271" customFormat="1" ht="10.5" customHeight="1">
      <c r="A210" s="270"/>
      <c r="B210" s="216"/>
      <c r="I210" s="146"/>
      <c r="J210" s="146"/>
      <c r="K210" s="216"/>
      <c r="L210" s="146"/>
      <c r="M210" s="146"/>
      <c r="N210" s="146"/>
      <c r="O210" s="146"/>
      <c r="P210" s="216"/>
      <c r="Q210" s="146"/>
      <c r="R210" s="146"/>
      <c r="S210" s="323"/>
      <c r="T210" s="146"/>
      <c r="U210" s="146"/>
      <c r="V210" s="146"/>
      <c r="W210" s="146"/>
      <c r="X210" s="146"/>
      <c r="Y210" s="13"/>
      <c r="Z210" s="272"/>
      <c r="AA210" s="272"/>
      <c r="AB210" s="272"/>
      <c r="AC210" s="272"/>
    </row>
    <row r="211" spans="1:29" s="271" customFormat="1" ht="10.5" customHeight="1">
      <c r="A211" s="270"/>
      <c r="B211" s="216"/>
      <c r="I211" s="146"/>
      <c r="J211" s="146"/>
      <c r="K211" s="216"/>
      <c r="L211" s="146"/>
      <c r="M211" s="146"/>
      <c r="N211" s="146"/>
      <c r="O211" s="146"/>
      <c r="P211" s="216"/>
      <c r="Q211" s="146"/>
      <c r="R211" s="146"/>
      <c r="S211" s="323"/>
      <c r="T211" s="146"/>
      <c r="U211" s="146"/>
      <c r="V211" s="146"/>
      <c r="W211" s="146"/>
      <c r="X211" s="146"/>
      <c r="Y211" s="13"/>
      <c r="Z211" s="272"/>
      <c r="AA211" s="272"/>
      <c r="AB211" s="272"/>
      <c r="AC211" s="272"/>
    </row>
    <row r="212" spans="1:29" s="271" customFormat="1" ht="10.5" customHeight="1">
      <c r="A212" s="270"/>
      <c r="B212" s="216"/>
      <c r="I212" s="146"/>
      <c r="J212" s="146"/>
      <c r="K212" s="216"/>
      <c r="L212" s="146"/>
      <c r="M212" s="146"/>
      <c r="N212" s="146"/>
      <c r="O212" s="146"/>
      <c r="P212" s="216"/>
      <c r="Q212" s="146"/>
      <c r="R212" s="146"/>
      <c r="S212" s="323"/>
      <c r="T212" s="146"/>
      <c r="U212" s="146"/>
      <c r="V212" s="146"/>
      <c r="W212" s="146"/>
      <c r="X212" s="146"/>
      <c r="Y212" s="13"/>
      <c r="Z212" s="272"/>
      <c r="AA212" s="272"/>
      <c r="AB212" s="272"/>
      <c r="AC212" s="272"/>
    </row>
    <row r="213" spans="1:29" s="271" customFormat="1" ht="10.5" customHeight="1">
      <c r="A213" s="270"/>
      <c r="B213" s="216"/>
      <c r="I213" s="146"/>
      <c r="J213" s="146"/>
      <c r="K213" s="216"/>
      <c r="L213" s="146"/>
      <c r="M213" s="146"/>
      <c r="N213" s="146"/>
      <c r="O213" s="146"/>
      <c r="P213" s="216"/>
      <c r="Q213" s="146"/>
      <c r="R213" s="146"/>
      <c r="S213" s="323"/>
      <c r="T213" s="146"/>
      <c r="U213" s="146"/>
      <c r="V213" s="146"/>
      <c r="W213" s="146"/>
      <c r="X213" s="146"/>
      <c r="Y213" s="13"/>
      <c r="Z213" s="272"/>
      <c r="AA213" s="272"/>
      <c r="AB213" s="272"/>
      <c r="AC213" s="272"/>
    </row>
    <row r="214" spans="1:29" s="271" customFormat="1" ht="10.5" customHeight="1">
      <c r="A214" s="270"/>
      <c r="B214" s="216"/>
      <c r="I214" s="146"/>
      <c r="J214" s="146"/>
      <c r="K214" s="216"/>
      <c r="L214" s="146"/>
      <c r="M214" s="146"/>
      <c r="N214" s="146"/>
      <c r="O214" s="146"/>
      <c r="P214" s="216"/>
      <c r="Q214" s="146"/>
      <c r="R214" s="146"/>
      <c r="S214" s="323"/>
      <c r="T214" s="146"/>
      <c r="U214" s="146"/>
      <c r="V214" s="146"/>
      <c r="W214" s="146"/>
      <c r="X214" s="146"/>
      <c r="Y214" s="13"/>
      <c r="Z214" s="272"/>
      <c r="AA214" s="272"/>
      <c r="AB214" s="272"/>
      <c r="AC214" s="272"/>
    </row>
    <row r="215" spans="1:29" s="271" customFormat="1" ht="10.5" customHeight="1">
      <c r="A215" s="270"/>
      <c r="B215" s="216"/>
      <c r="I215" s="146"/>
      <c r="J215" s="146"/>
      <c r="K215" s="216"/>
      <c r="L215" s="146"/>
      <c r="M215" s="146"/>
      <c r="N215" s="146"/>
      <c r="O215" s="146"/>
      <c r="P215" s="216"/>
      <c r="Q215" s="146"/>
      <c r="R215" s="146"/>
      <c r="S215" s="323"/>
      <c r="T215" s="146"/>
      <c r="U215" s="146"/>
      <c r="V215" s="146"/>
      <c r="W215" s="146"/>
      <c r="X215" s="146"/>
      <c r="Y215" s="13"/>
      <c r="Z215" s="272"/>
      <c r="AA215" s="272"/>
      <c r="AB215" s="272"/>
      <c r="AC215" s="272"/>
    </row>
    <row r="216" spans="1:29" s="271" customFormat="1" ht="10.5" customHeight="1">
      <c r="A216" s="270"/>
      <c r="B216" s="216"/>
      <c r="I216" s="146"/>
      <c r="J216" s="146"/>
      <c r="K216" s="216"/>
      <c r="L216" s="146"/>
      <c r="M216" s="146"/>
      <c r="N216" s="146"/>
      <c r="O216" s="146"/>
      <c r="P216" s="216"/>
      <c r="Q216" s="146"/>
      <c r="R216" s="146"/>
      <c r="S216" s="323"/>
      <c r="T216" s="146"/>
      <c r="U216" s="146"/>
      <c r="V216" s="146"/>
      <c r="W216" s="146"/>
      <c r="X216" s="146"/>
      <c r="Y216" s="13"/>
      <c r="Z216" s="272"/>
      <c r="AA216" s="272"/>
      <c r="AB216" s="272"/>
      <c r="AC216" s="272"/>
    </row>
    <row r="217" spans="1:29" s="271" customFormat="1" ht="10.5" customHeight="1">
      <c r="A217" s="270"/>
      <c r="B217" s="216"/>
      <c r="I217" s="146"/>
      <c r="J217" s="146"/>
      <c r="K217" s="216"/>
      <c r="L217" s="146"/>
      <c r="M217" s="146"/>
      <c r="N217" s="146"/>
      <c r="O217" s="146"/>
      <c r="P217" s="216"/>
      <c r="Q217" s="146"/>
      <c r="R217" s="146"/>
      <c r="S217" s="323"/>
      <c r="T217" s="146"/>
      <c r="U217" s="146"/>
      <c r="V217" s="146"/>
      <c r="W217" s="146"/>
      <c r="X217" s="146"/>
      <c r="Y217" s="13"/>
      <c r="Z217" s="272"/>
      <c r="AA217" s="272"/>
      <c r="AB217" s="272"/>
      <c r="AC217" s="272"/>
    </row>
    <row r="218" spans="1:29" s="271" customFormat="1" ht="10.5" customHeight="1">
      <c r="A218" s="270"/>
      <c r="B218" s="216"/>
      <c r="I218" s="146"/>
      <c r="J218" s="146"/>
      <c r="K218" s="216"/>
      <c r="L218" s="146"/>
      <c r="M218" s="146"/>
      <c r="N218" s="146"/>
      <c r="O218" s="146"/>
      <c r="P218" s="216"/>
      <c r="Q218" s="146"/>
      <c r="R218" s="146"/>
      <c r="S218" s="323"/>
      <c r="T218" s="146"/>
      <c r="U218" s="146"/>
      <c r="V218" s="146"/>
      <c r="W218" s="146"/>
      <c r="X218" s="146"/>
      <c r="Y218" s="13"/>
      <c r="Z218" s="272"/>
      <c r="AA218" s="272"/>
      <c r="AB218" s="272"/>
      <c r="AC218" s="272"/>
    </row>
    <row r="219" spans="1:29" s="271" customFormat="1" ht="10.5" customHeight="1">
      <c r="A219" s="270"/>
      <c r="B219" s="216"/>
      <c r="I219" s="146"/>
      <c r="J219" s="146"/>
      <c r="K219" s="216"/>
      <c r="L219" s="146"/>
      <c r="M219" s="146"/>
      <c r="N219" s="146"/>
      <c r="O219" s="146"/>
      <c r="P219" s="216"/>
      <c r="Q219" s="146"/>
      <c r="R219" s="146"/>
      <c r="S219" s="323"/>
      <c r="T219" s="146"/>
      <c r="U219" s="146"/>
      <c r="V219" s="146"/>
      <c r="W219" s="146"/>
      <c r="X219" s="146"/>
      <c r="Y219" s="13"/>
      <c r="Z219" s="272"/>
      <c r="AA219" s="272"/>
      <c r="AB219" s="272"/>
      <c r="AC219" s="272"/>
    </row>
    <row r="220" spans="1:29" s="271" customFormat="1" ht="10.5" customHeight="1">
      <c r="A220" s="270"/>
      <c r="B220" s="216"/>
      <c r="I220" s="146"/>
      <c r="J220" s="146"/>
      <c r="K220" s="216"/>
      <c r="L220" s="146"/>
      <c r="M220" s="146"/>
      <c r="N220" s="146"/>
      <c r="O220" s="146"/>
      <c r="P220" s="216"/>
      <c r="Q220" s="146"/>
      <c r="R220" s="146"/>
      <c r="S220" s="323"/>
      <c r="T220" s="146"/>
      <c r="U220" s="146"/>
      <c r="V220" s="146"/>
      <c r="W220" s="146"/>
      <c r="X220" s="146"/>
      <c r="Y220" s="13"/>
      <c r="Z220" s="272"/>
      <c r="AA220" s="272"/>
      <c r="AB220" s="272"/>
      <c r="AC220" s="272"/>
    </row>
    <row r="221" spans="1:29" s="271" customFormat="1" ht="10.5" customHeight="1">
      <c r="A221" s="270"/>
      <c r="B221" s="216"/>
      <c r="I221" s="146"/>
      <c r="J221" s="146"/>
      <c r="K221" s="216"/>
      <c r="L221" s="146"/>
      <c r="M221" s="146"/>
      <c r="N221" s="146"/>
      <c r="O221" s="146"/>
      <c r="P221" s="216"/>
      <c r="Q221" s="146"/>
      <c r="R221" s="146"/>
      <c r="S221" s="323"/>
      <c r="T221" s="146"/>
      <c r="U221" s="146"/>
      <c r="V221" s="146"/>
      <c r="W221" s="146"/>
      <c r="X221" s="146"/>
      <c r="Y221" s="13"/>
      <c r="Z221" s="272"/>
      <c r="AA221" s="272"/>
      <c r="AB221" s="272"/>
      <c r="AC221" s="272"/>
    </row>
    <row r="222" spans="1:29" s="271" customFormat="1" ht="10.5" customHeight="1">
      <c r="A222" s="270"/>
      <c r="B222" s="216"/>
      <c r="I222" s="146"/>
      <c r="J222" s="146"/>
      <c r="K222" s="216"/>
      <c r="L222" s="146"/>
      <c r="M222" s="146"/>
      <c r="N222" s="146"/>
      <c r="O222" s="146"/>
      <c r="P222" s="216"/>
      <c r="Q222" s="146"/>
      <c r="R222" s="146"/>
      <c r="S222" s="323"/>
      <c r="T222" s="146"/>
      <c r="U222" s="146"/>
      <c r="V222" s="146"/>
      <c r="W222" s="146"/>
      <c r="X222" s="146"/>
      <c r="Y222" s="13"/>
      <c r="Z222" s="272"/>
      <c r="AA222" s="272"/>
      <c r="AB222" s="272"/>
      <c r="AC222" s="272"/>
    </row>
    <row r="223" spans="1:29" s="271" customFormat="1" ht="10.5" customHeight="1">
      <c r="A223" s="270"/>
      <c r="B223" s="216"/>
      <c r="I223" s="146"/>
      <c r="J223" s="146"/>
      <c r="K223" s="216"/>
      <c r="L223" s="146"/>
      <c r="M223" s="146"/>
      <c r="N223" s="146"/>
      <c r="O223" s="146"/>
      <c r="P223" s="216"/>
      <c r="Q223" s="146"/>
      <c r="R223" s="146"/>
      <c r="S223" s="323"/>
      <c r="T223" s="146"/>
      <c r="U223" s="146"/>
      <c r="V223" s="146"/>
      <c r="W223" s="146"/>
      <c r="X223" s="146"/>
      <c r="Y223" s="13"/>
      <c r="Z223" s="272"/>
      <c r="AA223" s="272"/>
      <c r="AB223" s="272"/>
      <c r="AC223" s="272"/>
    </row>
    <row r="224" spans="1:29" s="271" customFormat="1" ht="10.5" customHeight="1">
      <c r="A224" s="270"/>
      <c r="B224" s="216"/>
      <c r="I224" s="146"/>
      <c r="J224" s="146"/>
      <c r="K224" s="216"/>
      <c r="L224" s="146"/>
      <c r="M224" s="146"/>
      <c r="N224" s="146"/>
      <c r="O224" s="146"/>
      <c r="P224" s="216"/>
      <c r="Q224" s="146"/>
      <c r="R224" s="146"/>
      <c r="S224" s="323"/>
      <c r="T224" s="146"/>
      <c r="U224" s="146"/>
      <c r="V224" s="146"/>
      <c r="W224" s="146"/>
      <c r="X224" s="146"/>
      <c r="Y224" s="13"/>
      <c r="Z224" s="272"/>
      <c r="AA224" s="272"/>
      <c r="AB224" s="272"/>
      <c r="AC224" s="272"/>
    </row>
    <row r="225" spans="1:29" s="271" customFormat="1" ht="10.5" customHeight="1">
      <c r="A225" s="270"/>
      <c r="B225" s="216"/>
      <c r="I225" s="146"/>
      <c r="J225" s="146"/>
      <c r="K225" s="216"/>
      <c r="L225" s="146"/>
      <c r="M225" s="146"/>
      <c r="N225" s="146"/>
      <c r="O225" s="146"/>
      <c r="P225" s="216"/>
      <c r="Q225" s="146"/>
      <c r="R225" s="146"/>
      <c r="S225" s="323"/>
      <c r="T225" s="146"/>
      <c r="U225" s="146"/>
      <c r="V225" s="146"/>
      <c r="W225" s="146"/>
      <c r="X225" s="146"/>
      <c r="Y225" s="13"/>
      <c r="Z225" s="272"/>
      <c r="AA225" s="272"/>
      <c r="AB225" s="272"/>
      <c r="AC225" s="272"/>
    </row>
    <row r="226" spans="1:29" s="271" customFormat="1" ht="10.5" customHeight="1">
      <c r="A226" s="270"/>
      <c r="B226" s="216"/>
      <c r="I226" s="146"/>
      <c r="J226" s="146"/>
      <c r="K226" s="216"/>
      <c r="L226" s="146"/>
      <c r="M226" s="146"/>
      <c r="N226" s="146"/>
      <c r="O226" s="146"/>
      <c r="P226" s="216"/>
      <c r="Q226" s="146"/>
      <c r="R226" s="146"/>
      <c r="S226" s="323"/>
      <c r="T226" s="146"/>
      <c r="U226" s="146"/>
      <c r="V226" s="146"/>
      <c r="W226" s="146"/>
      <c r="X226" s="146"/>
      <c r="Y226" s="13"/>
      <c r="Z226" s="272"/>
      <c r="AA226" s="272"/>
      <c r="AB226" s="272"/>
      <c r="AC226" s="272"/>
    </row>
    <row r="227" spans="1:29" s="271" customFormat="1" ht="10.5" customHeight="1">
      <c r="A227" s="270"/>
      <c r="B227" s="216"/>
      <c r="I227" s="146"/>
      <c r="J227" s="146"/>
      <c r="K227" s="216"/>
      <c r="L227" s="146"/>
      <c r="M227" s="146"/>
      <c r="N227" s="146"/>
      <c r="O227" s="146"/>
      <c r="P227" s="216"/>
      <c r="Q227" s="146"/>
      <c r="R227" s="146"/>
      <c r="S227" s="323"/>
      <c r="T227" s="146"/>
      <c r="U227" s="146"/>
      <c r="V227" s="146"/>
      <c r="W227" s="146"/>
      <c r="X227" s="146"/>
      <c r="Y227" s="13"/>
      <c r="Z227" s="272"/>
      <c r="AA227" s="272"/>
      <c r="AB227" s="272"/>
      <c r="AC227" s="272"/>
    </row>
    <row r="228" spans="1:29" s="271" customFormat="1" ht="10.5" customHeight="1">
      <c r="A228" s="270"/>
      <c r="B228" s="216"/>
      <c r="I228" s="146"/>
      <c r="J228" s="146"/>
      <c r="K228" s="216"/>
      <c r="L228" s="146"/>
      <c r="M228" s="146"/>
      <c r="N228" s="146"/>
      <c r="O228" s="146"/>
      <c r="P228" s="216"/>
      <c r="Q228" s="146"/>
      <c r="R228" s="146"/>
      <c r="S228" s="323"/>
      <c r="T228" s="146"/>
      <c r="U228" s="146"/>
      <c r="V228" s="146"/>
      <c r="W228" s="146"/>
      <c r="X228" s="146"/>
      <c r="Y228" s="13"/>
      <c r="Z228" s="272"/>
      <c r="AA228" s="272"/>
      <c r="AB228" s="272"/>
      <c r="AC228" s="272"/>
    </row>
    <row r="229" spans="1:29" s="271" customFormat="1" ht="10.5" customHeight="1">
      <c r="A229" s="270"/>
      <c r="B229" s="216"/>
      <c r="I229" s="146"/>
      <c r="J229" s="146"/>
      <c r="K229" s="216"/>
      <c r="L229" s="146"/>
      <c r="M229" s="146"/>
      <c r="N229" s="146"/>
      <c r="O229" s="146"/>
      <c r="P229" s="216"/>
      <c r="Q229" s="146"/>
      <c r="R229" s="146"/>
      <c r="S229" s="323"/>
      <c r="T229" s="146"/>
      <c r="U229" s="146"/>
      <c r="V229" s="146"/>
      <c r="W229" s="146"/>
      <c r="X229" s="146"/>
      <c r="Y229" s="13"/>
      <c r="Z229" s="272"/>
      <c r="AA229" s="272"/>
      <c r="AB229" s="272"/>
      <c r="AC229" s="272"/>
    </row>
    <row r="230" spans="1:29" s="271" customFormat="1" ht="10.5" customHeight="1">
      <c r="A230" s="270"/>
      <c r="B230" s="216"/>
      <c r="I230" s="146"/>
      <c r="J230" s="146"/>
      <c r="K230" s="216"/>
      <c r="L230" s="146"/>
      <c r="M230" s="146"/>
      <c r="N230" s="146"/>
      <c r="O230" s="146"/>
      <c r="P230" s="216"/>
      <c r="Q230" s="146"/>
      <c r="R230" s="146"/>
      <c r="S230" s="323"/>
      <c r="T230" s="146"/>
      <c r="U230" s="146"/>
      <c r="V230" s="146"/>
      <c r="W230" s="146"/>
      <c r="X230" s="146"/>
      <c r="Y230" s="13"/>
      <c r="Z230" s="272"/>
      <c r="AA230" s="272"/>
      <c r="AB230" s="272"/>
      <c r="AC230" s="272"/>
    </row>
    <row r="231" spans="1:29" s="271" customFormat="1" ht="10.5" customHeight="1">
      <c r="A231" s="270"/>
      <c r="B231" s="216"/>
      <c r="I231" s="146"/>
      <c r="J231" s="146"/>
      <c r="K231" s="216"/>
      <c r="L231" s="146"/>
      <c r="M231" s="146"/>
      <c r="N231" s="146"/>
      <c r="O231" s="146"/>
      <c r="P231" s="216"/>
      <c r="Q231" s="146"/>
      <c r="R231" s="146"/>
      <c r="S231" s="323"/>
      <c r="T231" s="146"/>
      <c r="U231" s="146"/>
      <c r="V231" s="146"/>
      <c r="W231" s="146"/>
      <c r="X231" s="146"/>
      <c r="Y231" s="13"/>
      <c r="Z231" s="272"/>
      <c r="AA231" s="272"/>
      <c r="AB231" s="272"/>
      <c r="AC231" s="272"/>
    </row>
    <row r="232" spans="1:29" s="271" customFormat="1" ht="10.5" customHeight="1">
      <c r="A232" s="270"/>
      <c r="B232" s="216"/>
      <c r="I232" s="146"/>
      <c r="J232" s="146"/>
      <c r="K232" s="216"/>
      <c r="L232" s="146"/>
      <c r="M232" s="146"/>
      <c r="N232" s="146"/>
      <c r="O232" s="146"/>
      <c r="P232" s="216"/>
      <c r="Q232" s="146"/>
      <c r="R232" s="146"/>
      <c r="S232" s="323"/>
      <c r="T232" s="146"/>
      <c r="U232" s="146"/>
      <c r="V232" s="146"/>
      <c r="W232" s="146"/>
      <c r="X232" s="146"/>
      <c r="Y232" s="13"/>
      <c r="Z232" s="272"/>
      <c r="AA232" s="272"/>
      <c r="AB232" s="272"/>
      <c r="AC232" s="272"/>
    </row>
    <row r="233" spans="1:29" s="271" customFormat="1" ht="10.5" customHeight="1">
      <c r="A233" s="270"/>
      <c r="B233" s="216"/>
      <c r="I233" s="146"/>
      <c r="J233" s="146"/>
      <c r="K233" s="216"/>
      <c r="L233" s="146"/>
      <c r="M233" s="146"/>
      <c r="N233" s="146"/>
      <c r="O233" s="146"/>
      <c r="P233" s="216"/>
      <c r="Q233" s="146"/>
      <c r="R233" s="146"/>
      <c r="S233" s="323"/>
      <c r="T233" s="146"/>
      <c r="U233" s="146"/>
      <c r="V233" s="146"/>
      <c r="W233" s="146"/>
      <c r="X233" s="146"/>
      <c r="Y233" s="13"/>
      <c r="Z233" s="272"/>
      <c r="AA233" s="272"/>
      <c r="AB233" s="272"/>
      <c r="AC233" s="272"/>
    </row>
    <row r="234" spans="1:29" s="271" customFormat="1" ht="10.5" customHeight="1">
      <c r="A234" s="270"/>
      <c r="B234" s="216"/>
      <c r="I234" s="146"/>
      <c r="J234" s="146"/>
      <c r="K234" s="216"/>
      <c r="L234" s="146"/>
      <c r="M234" s="146"/>
      <c r="N234" s="146"/>
      <c r="O234" s="146"/>
      <c r="P234" s="216"/>
      <c r="Q234" s="146"/>
      <c r="R234" s="146"/>
      <c r="S234" s="323"/>
      <c r="T234" s="146"/>
      <c r="U234" s="146"/>
      <c r="V234" s="146"/>
      <c r="W234" s="146"/>
      <c r="X234" s="146"/>
      <c r="Y234" s="13"/>
      <c r="Z234" s="272"/>
      <c r="AA234" s="272"/>
      <c r="AB234" s="272"/>
      <c r="AC234" s="272"/>
    </row>
    <row r="235" spans="1:29" s="271" customFormat="1" ht="10.5" customHeight="1">
      <c r="A235" s="270"/>
      <c r="B235" s="216"/>
      <c r="I235" s="146"/>
      <c r="J235" s="146"/>
      <c r="K235" s="216"/>
      <c r="L235" s="146"/>
      <c r="M235" s="146"/>
      <c r="N235" s="146"/>
      <c r="O235" s="146"/>
      <c r="P235" s="216"/>
      <c r="Q235" s="146"/>
      <c r="R235" s="146"/>
      <c r="S235" s="323"/>
      <c r="T235" s="146"/>
      <c r="U235" s="146"/>
      <c r="V235" s="146"/>
      <c r="W235" s="146"/>
      <c r="X235" s="146"/>
      <c r="Y235" s="13"/>
      <c r="Z235" s="272"/>
      <c r="AA235" s="272"/>
      <c r="AB235" s="272"/>
      <c r="AC235" s="272"/>
    </row>
    <row r="236" spans="1:29" s="271" customFormat="1" ht="10.5" customHeight="1">
      <c r="A236" s="270"/>
      <c r="B236" s="216"/>
      <c r="I236" s="146"/>
      <c r="J236" s="146"/>
      <c r="K236" s="216"/>
      <c r="L236" s="146"/>
      <c r="M236" s="146"/>
      <c r="N236" s="146"/>
      <c r="O236" s="146"/>
      <c r="P236" s="216"/>
      <c r="Q236" s="146"/>
      <c r="R236" s="146"/>
      <c r="S236" s="323"/>
      <c r="T236" s="146"/>
      <c r="U236" s="146"/>
      <c r="V236" s="146"/>
      <c r="W236" s="146"/>
      <c r="X236" s="146"/>
      <c r="Y236" s="13"/>
      <c r="Z236" s="272"/>
      <c r="AA236" s="272"/>
      <c r="AB236" s="272"/>
      <c r="AC236" s="272"/>
    </row>
    <row r="237" spans="1:29" s="271" customFormat="1" ht="10.5" customHeight="1">
      <c r="A237" s="270"/>
      <c r="B237" s="216"/>
      <c r="I237" s="146"/>
      <c r="J237" s="146"/>
      <c r="K237" s="216"/>
      <c r="L237" s="146"/>
      <c r="M237" s="146"/>
      <c r="N237" s="146"/>
      <c r="O237" s="146"/>
      <c r="P237" s="216"/>
      <c r="Q237" s="146"/>
      <c r="R237" s="146"/>
      <c r="S237" s="323"/>
      <c r="T237" s="146"/>
      <c r="U237" s="146"/>
      <c r="V237" s="146"/>
      <c r="W237" s="146"/>
      <c r="X237" s="146"/>
      <c r="Y237" s="13"/>
      <c r="Z237" s="272"/>
      <c r="AA237" s="272"/>
      <c r="AB237" s="272"/>
      <c r="AC237" s="272"/>
    </row>
    <row r="238" spans="1:29" s="271" customFormat="1" ht="10.5" customHeight="1">
      <c r="A238" s="270"/>
      <c r="B238" s="216"/>
      <c r="I238" s="146"/>
      <c r="J238" s="146"/>
      <c r="K238" s="216"/>
      <c r="L238" s="146"/>
      <c r="M238" s="146"/>
      <c r="N238" s="146"/>
      <c r="O238" s="146"/>
      <c r="P238" s="216"/>
      <c r="Q238" s="146"/>
      <c r="R238" s="146"/>
      <c r="S238" s="323"/>
      <c r="T238" s="146"/>
      <c r="U238" s="146"/>
      <c r="V238" s="146"/>
      <c r="W238" s="146"/>
      <c r="X238" s="146"/>
      <c r="Y238" s="13"/>
      <c r="Z238" s="272"/>
      <c r="AA238" s="272"/>
      <c r="AB238" s="272"/>
      <c r="AC238" s="272"/>
    </row>
    <row r="239" spans="1:29" s="271" customFormat="1" ht="10.5" customHeight="1">
      <c r="A239" s="270"/>
      <c r="B239" s="216"/>
      <c r="I239" s="146"/>
      <c r="J239" s="146"/>
      <c r="K239" s="216"/>
      <c r="L239" s="146"/>
      <c r="M239" s="146"/>
      <c r="N239" s="146"/>
      <c r="O239" s="146"/>
      <c r="P239" s="216"/>
      <c r="Q239" s="146"/>
      <c r="R239" s="146"/>
      <c r="S239" s="323"/>
      <c r="T239" s="146"/>
      <c r="U239" s="146"/>
      <c r="V239" s="146"/>
      <c r="W239" s="146"/>
      <c r="X239" s="146"/>
      <c r="Y239" s="13"/>
      <c r="Z239" s="272"/>
      <c r="AA239" s="272"/>
      <c r="AB239" s="272"/>
      <c r="AC239" s="272"/>
    </row>
    <row r="240" spans="1:29" s="271" customFormat="1" ht="10.5" customHeight="1">
      <c r="A240" s="270"/>
      <c r="B240" s="216"/>
      <c r="I240" s="146"/>
      <c r="J240" s="146"/>
      <c r="K240" s="216"/>
      <c r="L240" s="146"/>
      <c r="M240" s="146"/>
      <c r="N240" s="146"/>
      <c r="O240" s="146"/>
      <c r="P240" s="216"/>
      <c r="Q240" s="146"/>
      <c r="R240" s="146"/>
      <c r="S240" s="323"/>
      <c r="T240" s="146"/>
      <c r="U240" s="146"/>
      <c r="V240" s="146"/>
      <c r="W240" s="146"/>
      <c r="X240" s="146"/>
      <c r="Y240" s="13"/>
      <c r="Z240" s="272"/>
      <c r="AA240" s="272"/>
      <c r="AB240" s="272"/>
      <c r="AC240" s="272"/>
    </row>
    <row r="241" spans="1:29" s="271" customFormat="1" ht="10.5" customHeight="1">
      <c r="A241" s="270"/>
      <c r="B241" s="216"/>
      <c r="I241" s="146"/>
      <c r="J241" s="146"/>
      <c r="K241" s="216"/>
      <c r="L241" s="146"/>
      <c r="M241" s="146"/>
      <c r="N241" s="146"/>
      <c r="O241" s="146"/>
      <c r="P241" s="216"/>
      <c r="Q241" s="146"/>
      <c r="R241" s="146"/>
      <c r="S241" s="323"/>
      <c r="T241" s="146"/>
      <c r="U241" s="146"/>
      <c r="V241" s="146"/>
      <c r="W241" s="146"/>
      <c r="X241" s="146"/>
      <c r="Y241" s="13"/>
      <c r="Z241" s="272"/>
      <c r="AA241" s="272"/>
      <c r="AB241" s="272"/>
      <c r="AC241" s="272"/>
    </row>
    <row r="242" spans="1:29" s="271" customFormat="1" ht="10.5" customHeight="1">
      <c r="A242" s="270"/>
      <c r="B242" s="216"/>
      <c r="I242" s="146"/>
      <c r="J242" s="146"/>
      <c r="K242" s="216"/>
      <c r="L242" s="146"/>
      <c r="M242" s="146"/>
      <c r="N242" s="146"/>
      <c r="O242" s="146"/>
      <c r="P242" s="216"/>
      <c r="Q242" s="146"/>
      <c r="R242" s="146"/>
      <c r="S242" s="323"/>
      <c r="T242" s="146"/>
      <c r="U242" s="146"/>
      <c r="V242" s="146"/>
      <c r="W242" s="146"/>
      <c r="X242" s="146"/>
      <c r="Y242" s="13"/>
      <c r="Z242" s="272"/>
      <c r="AA242" s="272"/>
      <c r="AB242" s="272"/>
      <c r="AC242" s="272"/>
    </row>
    <row r="243" spans="1:29" s="271" customFormat="1" ht="10.5" customHeight="1">
      <c r="A243" s="270"/>
      <c r="B243" s="216"/>
      <c r="I243" s="146"/>
      <c r="J243" s="146"/>
      <c r="K243" s="216"/>
      <c r="L243" s="146"/>
      <c r="M243" s="146"/>
      <c r="N243" s="146"/>
      <c r="O243" s="146"/>
      <c r="P243" s="216"/>
      <c r="Q243" s="146"/>
      <c r="R243" s="146"/>
      <c r="S243" s="323"/>
      <c r="T243" s="146"/>
      <c r="U243" s="146"/>
      <c r="V243" s="146"/>
      <c r="W243" s="146"/>
      <c r="X243" s="146"/>
      <c r="Y243" s="13"/>
      <c r="Z243" s="272"/>
      <c r="AA243" s="272"/>
      <c r="AB243" s="272"/>
      <c r="AC243" s="272"/>
    </row>
    <row r="244" spans="1:29" s="271" customFormat="1" ht="10.5" customHeight="1">
      <c r="A244" s="270"/>
      <c r="B244" s="216"/>
      <c r="I244" s="146"/>
      <c r="J244" s="146"/>
      <c r="K244" s="216"/>
      <c r="L244" s="146"/>
      <c r="M244" s="146"/>
      <c r="N244" s="146"/>
      <c r="O244" s="146"/>
      <c r="P244" s="216"/>
      <c r="Q244" s="146"/>
      <c r="R244" s="146"/>
      <c r="S244" s="323"/>
      <c r="T244" s="146"/>
      <c r="U244" s="146"/>
      <c r="V244" s="146"/>
      <c r="W244" s="146"/>
      <c r="X244" s="146"/>
      <c r="Y244" s="13"/>
      <c r="Z244" s="272"/>
      <c r="AA244" s="272"/>
      <c r="AB244" s="272"/>
      <c r="AC244" s="272"/>
    </row>
    <row r="245" spans="1:29" s="271" customFormat="1" ht="10.5" customHeight="1">
      <c r="A245" s="270"/>
      <c r="B245" s="216"/>
      <c r="I245" s="146"/>
      <c r="J245" s="146"/>
      <c r="K245" s="216"/>
      <c r="L245" s="146"/>
      <c r="M245" s="146"/>
      <c r="N245" s="146"/>
      <c r="O245" s="146"/>
      <c r="P245" s="216"/>
      <c r="Q245" s="146"/>
      <c r="R245" s="146"/>
      <c r="S245" s="323"/>
      <c r="T245" s="146"/>
      <c r="U245" s="146"/>
      <c r="V245" s="146"/>
      <c r="W245" s="146"/>
      <c r="X245" s="146"/>
      <c r="Y245" s="13"/>
      <c r="Z245" s="272"/>
      <c r="AA245" s="272"/>
      <c r="AB245" s="272"/>
      <c r="AC245" s="272"/>
    </row>
    <row r="246" spans="1:29" s="271" customFormat="1" ht="10.5" customHeight="1">
      <c r="A246" s="270"/>
      <c r="B246" s="216"/>
      <c r="I246" s="146"/>
      <c r="J246" s="146"/>
      <c r="K246" s="216"/>
      <c r="L246" s="146"/>
      <c r="M246" s="146"/>
      <c r="N246" s="146"/>
      <c r="O246" s="146"/>
      <c r="P246" s="216"/>
      <c r="Q246" s="146"/>
      <c r="R246" s="146"/>
      <c r="S246" s="323"/>
      <c r="T246" s="146"/>
      <c r="U246" s="146"/>
      <c r="V246" s="146"/>
      <c r="W246" s="146"/>
      <c r="X246" s="146"/>
      <c r="Y246" s="13"/>
      <c r="Z246" s="272"/>
      <c r="AA246" s="272"/>
      <c r="AB246" s="272"/>
      <c r="AC246" s="272"/>
    </row>
    <row r="247" spans="1:29" s="271" customFormat="1" ht="10.5" customHeight="1">
      <c r="A247" s="270"/>
      <c r="B247" s="216"/>
      <c r="I247" s="146"/>
      <c r="J247" s="146"/>
      <c r="K247" s="216"/>
      <c r="L247" s="146"/>
      <c r="M247" s="146"/>
      <c r="N247" s="146"/>
      <c r="O247" s="146"/>
      <c r="P247" s="216"/>
      <c r="Q247" s="146"/>
      <c r="R247" s="146"/>
      <c r="S247" s="323"/>
      <c r="T247" s="146"/>
      <c r="U247" s="146"/>
      <c r="V247" s="146"/>
      <c r="W247" s="146"/>
      <c r="X247" s="146"/>
      <c r="Y247" s="13"/>
      <c r="Z247" s="272"/>
      <c r="AA247" s="272"/>
      <c r="AB247" s="272"/>
      <c r="AC247" s="272"/>
    </row>
    <row r="248" spans="1:29" s="271" customFormat="1" ht="10.5" customHeight="1">
      <c r="A248" s="270"/>
      <c r="B248" s="216"/>
      <c r="I248" s="146"/>
      <c r="J248" s="146"/>
      <c r="K248" s="216"/>
      <c r="L248" s="146"/>
      <c r="M248" s="146"/>
      <c r="N248" s="146"/>
      <c r="O248" s="146"/>
      <c r="P248" s="216"/>
      <c r="Q248" s="146"/>
      <c r="R248" s="146"/>
      <c r="S248" s="323"/>
      <c r="T248" s="146"/>
      <c r="U248" s="146"/>
      <c r="V248" s="146"/>
      <c r="W248" s="146"/>
      <c r="X248" s="146"/>
      <c r="Y248" s="13"/>
      <c r="Z248" s="272"/>
      <c r="AA248" s="272"/>
      <c r="AB248" s="272"/>
      <c r="AC248" s="272"/>
    </row>
    <row r="249" spans="1:29" s="271" customFormat="1" ht="10.5" customHeight="1">
      <c r="A249" s="270"/>
      <c r="B249" s="216"/>
      <c r="I249" s="146"/>
      <c r="J249" s="146"/>
      <c r="K249" s="216"/>
      <c r="L249" s="146"/>
      <c r="M249" s="146"/>
      <c r="N249" s="146"/>
      <c r="O249" s="146"/>
      <c r="P249" s="216"/>
      <c r="Q249" s="146"/>
      <c r="R249" s="146"/>
      <c r="S249" s="323"/>
      <c r="T249" s="146"/>
      <c r="U249" s="146"/>
      <c r="V249" s="146"/>
      <c r="W249" s="146"/>
      <c r="X249" s="146"/>
      <c r="Y249" s="13"/>
      <c r="Z249" s="272"/>
      <c r="AA249" s="272"/>
      <c r="AB249" s="272"/>
      <c r="AC249" s="272"/>
    </row>
    <row r="250" spans="1:29" s="271" customFormat="1" ht="10.5" customHeight="1">
      <c r="A250" s="270"/>
      <c r="B250" s="216"/>
      <c r="I250" s="146"/>
      <c r="J250" s="146"/>
      <c r="K250" s="216"/>
      <c r="L250" s="146"/>
      <c r="M250" s="146"/>
      <c r="N250" s="146"/>
      <c r="O250" s="146"/>
      <c r="P250" s="216"/>
      <c r="Q250" s="146"/>
      <c r="R250" s="146"/>
      <c r="S250" s="323"/>
      <c r="T250" s="146"/>
      <c r="U250" s="146"/>
      <c r="V250" s="146"/>
      <c r="W250" s="146"/>
      <c r="X250" s="146"/>
      <c r="Y250" s="13"/>
      <c r="Z250" s="272"/>
      <c r="AA250" s="272"/>
      <c r="AB250" s="272"/>
      <c r="AC250" s="272"/>
    </row>
    <row r="251" spans="1:29" s="271" customFormat="1" ht="10.5" customHeight="1">
      <c r="A251" s="270"/>
      <c r="B251" s="216"/>
      <c r="I251" s="146"/>
      <c r="J251" s="146"/>
      <c r="K251" s="216"/>
      <c r="L251" s="146"/>
      <c r="M251" s="146"/>
      <c r="N251" s="146"/>
      <c r="O251" s="146"/>
      <c r="P251" s="216"/>
      <c r="Q251" s="146"/>
      <c r="R251" s="146"/>
      <c r="S251" s="323"/>
      <c r="T251" s="146"/>
      <c r="U251" s="146"/>
      <c r="V251" s="146"/>
      <c r="W251" s="146"/>
      <c r="X251" s="146"/>
      <c r="Y251" s="13"/>
      <c r="Z251" s="272"/>
      <c r="AA251" s="272"/>
      <c r="AB251" s="272"/>
      <c r="AC251" s="272"/>
    </row>
    <row r="252" spans="1:29" s="271" customFormat="1" ht="10.5" customHeight="1">
      <c r="A252" s="270"/>
      <c r="B252" s="216"/>
      <c r="I252" s="146"/>
      <c r="J252" s="146"/>
      <c r="K252" s="216"/>
      <c r="L252" s="146"/>
      <c r="M252" s="146"/>
      <c r="N252" s="146"/>
      <c r="O252" s="146"/>
      <c r="P252" s="216"/>
      <c r="Q252" s="146"/>
      <c r="R252" s="146"/>
      <c r="S252" s="323"/>
      <c r="T252" s="146"/>
      <c r="U252" s="146"/>
      <c r="V252" s="146"/>
      <c r="W252" s="146"/>
      <c r="X252" s="146"/>
      <c r="Y252" s="13"/>
      <c r="Z252" s="272"/>
      <c r="AA252" s="272"/>
      <c r="AB252" s="272"/>
      <c r="AC252" s="272"/>
    </row>
    <row r="253" spans="1:29" s="271" customFormat="1" ht="10.5" customHeight="1">
      <c r="A253" s="270"/>
      <c r="B253" s="216"/>
      <c r="I253" s="146"/>
      <c r="J253" s="146"/>
      <c r="K253" s="216"/>
      <c r="L253" s="146"/>
      <c r="M253" s="146"/>
      <c r="N253" s="146"/>
      <c r="O253" s="146"/>
      <c r="P253" s="216"/>
      <c r="Q253" s="146"/>
      <c r="R253" s="146"/>
      <c r="S253" s="323"/>
      <c r="T253" s="146"/>
      <c r="U253" s="146"/>
      <c r="V253" s="146"/>
      <c r="W253" s="146"/>
      <c r="X253" s="146"/>
      <c r="Y253" s="13"/>
      <c r="Z253" s="272"/>
      <c r="AA253" s="272"/>
      <c r="AB253" s="272"/>
      <c r="AC253" s="272"/>
    </row>
    <row r="254" spans="1:29" s="271" customFormat="1" ht="10.5" customHeight="1">
      <c r="A254" s="270"/>
      <c r="B254" s="216"/>
      <c r="I254" s="146"/>
      <c r="J254" s="146"/>
      <c r="K254" s="216"/>
      <c r="L254" s="146"/>
      <c r="M254" s="146"/>
      <c r="N254" s="146"/>
      <c r="O254" s="146"/>
      <c r="P254" s="216"/>
      <c r="Q254" s="146"/>
      <c r="R254" s="146"/>
      <c r="S254" s="323"/>
      <c r="T254" s="146"/>
      <c r="U254" s="146"/>
      <c r="V254" s="146"/>
      <c r="W254" s="146"/>
      <c r="X254" s="146"/>
      <c r="Y254" s="13"/>
      <c r="Z254" s="272"/>
      <c r="AA254" s="272"/>
      <c r="AB254" s="272"/>
      <c r="AC254" s="272"/>
    </row>
    <row r="255" spans="1:29" s="271" customFormat="1" ht="10.5" customHeight="1">
      <c r="A255" s="270"/>
      <c r="B255" s="216"/>
      <c r="I255" s="146"/>
      <c r="J255" s="146"/>
      <c r="K255" s="216"/>
      <c r="L255" s="146"/>
      <c r="M255" s="146"/>
      <c r="N255" s="146"/>
      <c r="O255" s="146"/>
      <c r="P255" s="216"/>
      <c r="Q255" s="146"/>
      <c r="R255" s="146"/>
      <c r="S255" s="323"/>
      <c r="T255" s="146"/>
      <c r="U255" s="146"/>
      <c r="V255" s="146"/>
      <c r="W255" s="146"/>
      <c r="X255" s="146"/>
      <c r="Y255" s="13"/>
      <c r="Z255" s="272"/>
      <c r="AA255" s="272"/>
      <c r="AB255" s="272"/>
      <c r="AC255" s="272"/>
    </row>
    <row r="256" spans="1:29" s="271" customFormat="1" ht="10.5" customHeight="1">
      <c r="A256" s="270"/>
      <c r="B256" s="216"/>
      <c r="I256" s="146"/>
      <c r="J256" s="146"/>
      <c r="K256" s="216"/>
      <c r="L256" s="146"/>
      <c r="M256" s="146"/>
      <c r="N256" s="146"/>
      <c r="O256" s="146"/>
      <c r="P256" s="216"/>
      <c r="Q256" s="146"/>
      <c r="R256" s="146"/>
      <c r="S256" s="323"/>
      <c r="T256" s="146"/>
      <c r="U256" s="146"/>
      <c r="V256" s="146"/>
      <c r="W256" s="146"/>
      <c r="X256" s="146"/>
      <c r="Y256" s="13"/>
      <c r="Z256" s="272"/>
      <c r="AA256" s="272"/>
      <c r="AB256" s="272"/>
      <c r="AC256" s="272"/>
    </row>
    <row r="257" spans="1:29" s="271" customFormat="1" ht="10.5" customHeight="1">
      <c r="A257" s="270"/>
      <c r="B257" s="216"/>
      <c r="I257" s="146"/>
      <c r="J257" s="146"/>
      <c r="K257" s="216"/>
      <c r="L257" s="146"/>
      <c r="M257" s="146"/>
      <c r="N257" s="146"/>
      <c r="O257" s="146"/>
      <c r="P257" s="216"/>
      <c r="Q257" s="146"/>
      <c r="R257" s="146"/>
      <c r="S257" s="323"/>
      <c r="T257" s="146"/>
      <c r="U257" s="146"/>
      <c r="V257" s="146"/>
      <c r="W257" s="146"/>
      <c r="X257" s="146"/>
      <c r="Y257" s="13"/>
      <c r="Z257" s="272"/>
      <c r="AA257" s="272"/>
      <c r="AB257" s="272"/>
      <c r="AC257" s="272"/>
    </row>
    <row r="258" spans="1:29" s="271" customFormat="1" ht="10.5" customHeight="1">
      <c r="A258" s="270"/>
      <c r="B258" s="216"/>
      <c r="I258" s="146"/>
      <c r="J258" s="146"/>
      <c r="K258" s="216"/>
      <c r="L258" s="146"/>
      <c r="M258" s="146"/>
      <c r="N258" s="146"/>
      <c r="O258" s="146"/>
      <c r="P258" s="216"/>
      <c r="Q258" s="146"/>
      <c r="R258" s="146"/>
      <c r="S258" s="323"/>
      <c r="T258" s="146"/>
      <c r="U258" s="146"/>
      <c r="V258" s="146"/>
      <c r="W258" s="146"/>
      <c r="X258" s="146"/>
      <c r="Y258" s="13"/>
      <c r="Z258" s="272"/>
      <c r="AA258" s="272"/>
      <c r="AB258" s="272"/>
      <c r="AC258" s="272"/>
    </row>
    <row r="259" spans="1:29" s="271" customFormat="1" ht="10.5" customHeight="1">
      <c r="A259" s="270"/>
      <c r="B259" s="216"/>
      <c r="I259" s="146"/>
      <c r="J259" s="146"/>
      <c r="K259" s="216"/>
      <c r="L259" s="146"/>
      <c r="M259" s="146"/>
      <c r="N259" s="146"/>
      <c r="O259" s="146"/>
      <c r="P259" s="216"/>
      <c r="Q259" s="146"/>
      <c r="R259" s="146"/>
      <c r="S259" s="323"/>
      <c r="T259" s="146"/>
      <c r="U259" s="146"/>
      <c r="V259" s="146"/>
      <c r="W259" s="146"/>
      <c r="X259" s="146"/>
      <c r="Y259" s="13"/>
      <c r="Z259" s="272"/>
      <c r="AA259" s="272"/>
      <c r="AB259" s="272"/>
      <c r="AC259" s="272"/>
    </row>
    <row r="260" spans="1:29" s="271" customFormat="1" ht="10.5" customHeight="1">
      <c r="A260" s="270"/>
      <c r="B260" s="216"/>
      <c r="I260" s="146"/>
      <c r="J260" s="146"/>
      <c r="K260" s="216"/>
      <c r="L260" s="146"/>
      <c r="M260" s="146"/>
      <c r="N260" s="146"/>
      <c r="O260" s="146"/>
      <c r="P260" s="216"/>
      <c r="Q260" s="146"/>
      <c r="R260" s="146"/>
      <c r="S260" s="323"/>
      <c r="T260" s="146"/>
      <c r="U260" s="146"/>
      <c r="V260" s="146"/>
      <c r="W260" s="146"/>
      <c r="X260" s="146"/>
      <c r="Y260" s="13"/>
      <c r="Z260" s="272"/>
      <c r="AA260" s="272"/>
      <c r="AB260" s="272"/>
      <c r="AC260" s="272"/>
    </row>
    <row r="261" spans="1:29" s="271" customFormat="1" ht="10.5" customHeight="1">
      <c r="A261" s="270"/>
      <c r="B261" s="216"/>
      <c r="I261" s="146"/>
      <c r="J261" s="146"/>
      <c r="K261" s="216"/>
      <c r="L261" s="146"/>
      <c r="M261" s="146"/>
      <c r="N261" s="146"/>
      <c r="O261" s="146"/>
      <c r="P261" s="216"/>
      <c r="Q261" s="146"/>
      <c r="R261" s="146"/>
      <c r="S261" s="323"/>
      <c r="T261" s="146"/>
      <c r="U261" s="146"/>
      <c r="V261" s="146"/>
      <c r="W261" s="146"/>
      <c r="X261" s="146"/>
      <c r="Y261" s="13"/>
      <c r="Z261" s="272"/>
      <c r="AA261" s="272"/>
      <c r="AB261" s="272"/>
      <c r="AC261" s="272"/>
    </row>
    <row r="262" spans="1:29" s="271" customFormat="1" ht="10.5" customHeight="1">
      <c r="A262" s="270"/>
      <c r="B262" s="216"/>
      <c r="I262" s="146"/>
      <c r="J262" s="146"/>
      <c r="K262" s="216"/>
      <c r="L262" s="146"/>
      <c r="M262" s="146"/>
      <c r="N262" s="146"/>
      <c r="O262" s="146"/>
      <c r="P262" s="216"/>
      <c r="Q262" s="146"/>
      <c r="R262" s="146"/>
      <c r="S262" s="323"/>
      <c r="T262" s="146"/>
      <c r="U262" s="146"/>
      <c r="V262" s="146"/>
      <c r="W262" s="146"/>
      <c r="X262" s="146"/>
      <c r="Y262" s="13"/>
      <c r="Z262" s="272"/>
      <c r="AA262" s="272"/>
      <c r="AB262" s="272"/>
      <c r="AC262" s="272"/>
    </row>
    <row r="263" spans="1:29" s="271" customFormat="1" ht="10.5" customHeight="1">
      <c r="A263" s="270"/>
      <c r="B263" s="216"/>
      <c r="I263" s="146"/>
      <c r="J263" s="146"/>
      <c r="K263" s="216"/>
      <c r="L263" s="146"/>
      <c r="M263" s="146"/>
      <c r="N263" s="146"/>
      <c r="O263" s="146"/>
      <c r="P263" s="216"/>
      <c r="Q263" s="146"/>
      <c r="R263" s="146"/>
      <c r="S263" s="323"/>
      <c r="T263" s="146"/>
      <c r="U263" s="146"/>
      <c r="V263" s="146"/>
      <c r="W263" s="146"/>
      <c r="X263" s="146"/>
      <c r="Y263" s="13"/>
      <c r="Z263" s="272"/>
      <c r="AA263" s="272"/>
      <c r="AB263" s="272"/>
      <c r="AC263" s="272"/>
    </row>
    <row r="264" spans="1:29" s="271" customFormat="1" ht="10.5" customHeight="1">
      <c r="A264" s="270"/>
      <c r="B264" s="216"/>
      <c r="I264" s="146"/>
      <c r="J264" s="146"/>
      <c r="K264" s="216"/>
      <c r="L264" s="146"/>
      <c r="M264" s="146"/>
      <c r="N264" s="146"/>
      <c r="O264" s="146"/>
      <c r="P264" s="216"/>
      <c r="Q264" s="146"/>
      <c r="R264" s="146"/>
      <c r="S264" s="323"/>
      <c r="T264" s="146"/>
      <c r="U264" s="146"/>
      <c r="V264" s="146"/>
      <c r="W264" s="146"/>
      <c r="X264" s="146"/>
      <c r="Y264" s="13"/>
      <c r="Z264" s="272"/>
      <c r="AA264" s="272"/>
      <c r="AB264" s="272"/>
      <c r="AC264" s="272"/>
    </row>
    <row r="265" spans="1:29" s="271" customFormat="1" ht="10.5" customHeight="1">
      <c r="A265" s="270"/>
      <c r="B265" s="216"/>
      <c r="I265" s="146"/>
      <c r="J265" s="146"/>
      <c r="K265" s="216"/>
      <c r="L265" s="146"/>
      <c r="M265" s="146"/>
      <c r="N265" s="146"/>
      <c r="O265" s="146"/>
      <c r="P265" s="216"/>
      <c r="Q265" s="146"/>
      <c r="R265" s="146"/>
      <c r="S265" s="323"/>
      <c r="T265" s="146"/>
      <c r="U265" s="146"/>
      <c r="V265" s="146"/>
      <c r="W265" s="146"/>
      <c r="X265" s="146"/>
      <c r="Y265" s="13"/>
      <c r="Z265" s="272"/>
      <c r="AA265" s="272"/>
      <c r="AB265" s="272"/>
      <c r="AC265" s="272"/>
    </row>
    <row r="266" spans="1:29" s="271" customFormat="1" ht="10.5" customHeight="1">
      <c r="A266" s="270"/>
      <c r="B266" s="216"/>
      <c r="I266" s="146"/>
      <c r="J266" s="146"/>
      <c r="K266" s="216"/>
      <c r="L266" s="146"/>
      <c r="M266" s="146"/>
      <c r="N266" s="146"/>
      <c r="O266" s="146"/>
      <c r="P266" s="216"/>
      <c r="Q266" s="146"/>
      <c r="R266" s="146"/>
      <c r="S266" s="323"/>
      <c r="T266" s="146"/>
      <c r="U266" s="146"/>
      <c r="V266" s="146"/>
      <c r="W266" s="146"/>
      <c r="X266" s="146"/>
      <c r="Y266" s="13"/>
      <c r="Z266" s="272"/>
      <c r="AA266" s="272"/>
      <c r="AB266" s="272"/>
      <c r="AC266" s="272"/>
    </row>
    <row r="267" spans="1:29" s="271" customFormat="1" ht="10.5" customHeight="1">
      <c r="A267" s="270"/>
      <c r="B267" s="216"/>
      <c r="I267" s="146"/>
      <c r="J267" s="146"/>
      <c r="K267" s="216"/>
      <c r="L267" s="146"/>
      <c r="M267" s="146"/>
      <c r="N267" s="146"/>
      <c r="O267" s="146"/>
      <c r="P267" s="216"/>
      <c r="Q267" s="146"/>
      <c r="R267" s="146"/>
      <c r="S267" s="323"/>
      <c r="T267" s="146"/>
      <c r="U267" s="146"/>
      <c r="V267" s="146"/>
      <c r="W267" s="146"/>
      <c r="X267" s="146"/>
      <c r="Y267" s="13"/>
      <c r="Z267" s="272"/>
      <c r="AA267" s="272"/>
      <c r="AB267" s="272"/>
      <c r="AC267" s="272"/>
    </row>
    <row r="268" spans="1:29" s="271" customFormat="1" ht="10.5" customHeight="1">
      <c r="A268" s="270"/>
      <c r="B268" s="216"/>
      <c r="I268" s="146"/>
      <c r="J268" s="146"/>
      <c r="K268" s="216"/>
      <c r="L268" s="146"/>
      <c r="M268" s="146"/>
      <c r="N268" s="146"/>
      <c r="O268" s="146"/>
      <c r="P268" s="216"/>
      <c r="Q268" s="146"/>
      <c r="R268" s="146"/>
      <c r="S268" s="323"/>
      <c r="T268" s="146"/>
      <c r="U268" s="146"/>
      <c r="V268" s="146"/>
      <c r="W268" s="146"/>
      <c r="X268" s="146"/>
      <c r="Y268" s="13"/>
      <c r="Z268" s="272"/>
      <c r="AA268" s="272"/>
      <c r="AB268" s="272"/>
      <c r="AC268" s="272"/>
    </row>
    <row r="269" spans="1:29" s="271" customFormat="1" ht="10.5" customHeight="1">
      <c r="A269" s="270"/>
      <c r="B269" s="216"/>
      <c r="I269" s="146"/>
      <c r="J269" s="146"/>
      <c r="K269" s="216"/>
      <c r="L269" s="146"/>
      <c r="M269" s="146"/>
      <c r="N269" s="146"/>
      <c r="O269" s="146"/>
      <c r="P269" s="216"/>
      <c r="Q269" s="146"/>
      <c r="R269" s="146"/>
      <c r="S269" s="323"/>
      <c r="T269" s="146"/>
      <c r="U269" s="146"/>
      <c r="V269" s="146"/>
      <c r="W269" s="146"/>
      <c r="X269" s="146"/>
      <c r="Y269" s="13"/>
      <c r="Z269" s="272"/>
      <c r="AA269" s="272"/>
      <c r="AB269" s="272"/>
      <c r="AC269" s="272"/>
    </row>
    <row r="270" spans="1:29" s="271" customFormat="1" ht="10.5" customHeight="1">
      <c r="A270" s="270"/>
      <c r="B270" s="216"/>
      <c r="I270" s="146"/>
      <c r="J270" s="146"/>
      <c r="K270" s="216"/>
      <c r="L270" s="146"/>
      <c r="M270" s="146"/>
      <c r="N270" s="146"/>
      <c r="O270" s="146"/>
      <c r="P270" s="216"/>
      <c r="Q270" s="146"/>
      <c r="R270" s="146"/>
      <c r="S270" s="323"/>
      <c r="T270" s="146"/>
      <c r="U270" s="146"/>
      <c r="V270" s="146"/>
      <c r="W270" s="146"/>
      <c r="X270" s="146"/>
      <c r="Y270" s="13"/>
      <c r="Z270" s="272"/>
      <c r="AA270" s="272"/>
      <c r="AB270" s="272"/>
      <c r="AC270" s="272"/>
    </row>
    <row r="271" spans="1:29" s="271" customFormat="1" ht="10.5" customHeight="1">
      <c r="A271" s="270"/>
      <c r="B271" s="216"/>
      <c r="I271" s="146"/>
      <c r="J271" s="146"/>
      <c r="K271" s="216"/>
      <c r="L271" s="146"/>
      <c r="M271" s="146"/>
      <c r="N271" s="146"/>
      <c r="O271" s="146"/>
      <c r="P271" s="216"/>
      <c r="Q271" s="146"/>
      <c r="R271" s="146"/>
      <c r="S271" s="323"/>
      <c r="T271" s="146"/>
      <c r="U271" s="146"/>
      <c r="V271" s="146"/>
      <c r="W271" s="146"/>
      <c r="X271" s="146"/>
      <c r="Y271" s="13"/>
      <c r="Z271" s="272"/>
      <c r="AA271" s="272"/>
      <c r="AB271" s="272"/>
      <c r="AC271" s="272"/>
    </row>
    <row r="272" spans="1:29" s="271" customFormat="1" ht="10.5" customHeight="1">
      <c r="A272" s="270"/>
      <c r="B272" s="216"/>
      <c r="I272" s="146"/>
      <c r="J272" s="146"/>
      <c r="K272" s="216"/>
      <c r="L272" s="146"/>
      <c r="M272" s="146"/>
      <c r="N272" s="146"/>
      <c r="O272" s="146"/>
      <c r="P272" s="216"/>
      <c r="Q272" s="146"/>
      <c r="R272" s="146"/>
      <c r="S272" s="323"/>
      <c r="T272" s="146"/>
      <c r="U272" s="146"/>
      <c r="V272" s="146"/>
      <c r="W272" s="146"/>
      <c r="X272" s="146"/>
      <c r="Y272" s="13"/>
      <c r="Z272" s="272"/>
      <c r="AA272" s="272"/>
      <c r="AB272" s="272"/>
      <c r="AC272" s="272"/>
    </row>
    <row r="273" spans="1:29" s="271" customFormat="1" ht="10.5" customHeight="1">
      <c r="A273" s="270"/>
      <c r="B273" s="216"/>
      <c r="I273" s="146"/>
      <c r="J273" s="146"/>
      <c r="K273" s="216"/>
      <c r="L273" s="146"/>
      <c r="M273" s="146"/>
      <c r="N273" s="146"/>
      <c r="O273" s="146"/>
      <c r="P273" s="216"/>
      <c r="Q273" s="146"/>
      <c r="R273" s="146"/>
      <c r="S273" s="323"/>
      <c r="T273" s="146"/>
      <c r="U273" s="146"/>
      <c r="V273" s="146"/>
      <c r="W273" s="146"/>
      <c r="X273" s="146"/>
      <c r="Y273" s="13"/>
      <c r="Z273" s="272"/>
      <c r="AA273" s="272"/>
      <c r="AB273" s="272"/>
      <c r="AC273" s="272"/>
    </row>
    <row r="277" spans="1:29" ht="10.5" customHeight="1">
      <c r="A277" s="29"/>
      <c r="B277" s="29"/>
      <c r="I277" s="29"/>
      <c r="J277" s="29"/>
      <c r="L277" s="29"/>
      <c r="M277" s="29"/>
      <c r="N277" s="29"/>
      <c r="O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</row>
    <row r="278" spans="1:29" ht="10.5" customHeight="1">
      <c r="A278" s="29"/>
      <c r="B278" s="29"/>
      <c r="I278" s="29"/>
      <c r="J278" s="29"/>
      <c r="L278" s="29"/>
      <c r="M278" s="29"/>
      <c r="N278" s="29"/>
      <c r="O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</row>
    <row r="279" spans="1:29" ht="10.5" customHeight="1">
      <c r="A279" s="29"/>
      <c r="B279" s="29"/>
      <c r="I279" s="29"/>
      <c r="J279" s="29"/>
      <c r="L279" s="29"/>
      <c r="M279" s="29"/>
      <c r="N279" s="29"/>
      <c r="O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</row>
    <row r="280" spans="1:29" ht="10.5" customHeight="1">
      <c r="A280" s="29"/>
      <c r="B280" s="29"/>
      <c r="I280" s="29"/>
      <c r="J280" s="29"/>
      <c r="L280" s="29"/>
      <c r="M280" s="29"/>
      <c r="N280" s="29"/>
      <c r="O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</row>
    <row r="281" spans="1:29" ht="10.5" customHeight="1">
      <c r="A281" s="29"/>
      <c r="B281" s="29"/>
      <c r="I281" s="29"/>
      <c r="J281" s="29"/>
      <c r="L281" s="29"/>
      <c r="M281" s="29"/>
      <c r="N281" s="29"/>
      <c r="O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</row>
    <row r="282" spans="1:29" ht="10.5" customHeight="1">
      <c r="A282" s="29"/>
      <c r="B282" s="29"/>
      <c r="I282" s="29"/>
      <c r="J282" s="29"/>
      <c r="L282" s="29"/>
      <c r="M282" s="29"/>
      <c r="N282" s="29"/>
      <c r="O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</row>
    <row r="283" spans="1:29" ht="10.5" customHeight="1">
      <c r="A283" s="29"/>
      <c r="B283" s="29"/>
      <c r="I283" s="29"/>
      <c r="J283" s="29"/>
      <c r="L283" s="29"/>
      <c r="M283" s="29"/>
      <c r="N283" s="29"/>
      <c r="O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</row>
    <row r="284" spans="1:29" ht="10.5" customHeight="1">
      <c r="A284" s="29"/>
      <c r="B284" s="29"/>
      <c r="I284" s="29"/>
      <c r="J284" s="29"/>
      <c r="L284" s="29"/>
      <c r="M284" s="29"/>
      <c r="N284" s="29"/>
      <c r="O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</row>
    <row r="285" spans="1:29" ht="10.5" customHeight="1">
      <c r="A285" s="29"/>
      <c r="B285" s="29"/>
      <c r="I285" s="29"/>
      <c r="J285" s="29"/>
      <c r="L285" s="29"/>
      <c r="M285" s="29"/>
      <c r="N285" s="29"/>
      <c r="O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</row>
    <row r="286" spans="1:29" ht="10.5" customHeight="1">
      <c r="A286" s="29"/>
      <c r="B286" s="29"/>
      <c r="I286" s="29"/>
      <c r="J286" s="29"/>
      <c r="L286" s="29"/>
      <c r="M286" s="29"/>
      <c r="N286" s="29"/>
      <c r="O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</row>
    <row r="287" spans="1:29" ht="10.5" customHeight="1">
      <c r="A287" s="29"/>
      <c r="B287" s="29"/>
      <c r="I287" s="29"/>
      <c r="J287" s="29"/>
      <c r="L287" s="29"/>
      <c r="M287" s="29"/>
      <c r="N287" s="29"/>
      <c r="O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</row>
  </sheetData>
  <sheetProtection algorithmName="SHA-512" hashValue="NzmzkhAsuU4gwdQm7Bo2NZJi2kYMdaSREFE1tLVruYEUtp8MzJ63gVsXFgl4JOTArB6x6KEM0JfWQ/grskjyQQ==" saltValue="1+A9W9rzR/nBopYxUBDIbA==" spinCount="100000" sheet="1" objects="1" scenarios="1" formatColumns="0" formatRows="0"/>
  <dataConsolidate link="1"/>
  <mergeCells count="14">
    <mergeCell ref="A33:A37"/>
    <mergeCell ref="A6:A11"/>
    <mergeCell ref="D21:F21"/>
    <mergeCell ref="H24:H26"/>
    <mergeCell ref="E117:G117"/>
    <mergeCell ref="E25:E26"/>
    <mergeCell ref="D25:D26"/>
    <mergeCell ref="F25:F26"/>
    <mergeCell ref="D24:G24"/>
    <mergeCell ref="D62:D63"/>
    <mergeCell ref="F62:F63"/>
    <mergeCell ref="D64:D65"/>
    <mergeCell ref="F64:F65"/>
    <mergeCell ref="A38:A43"/>
  </mergeCells>
  <dataValidations xWindow="885" yWindow="654" count="10">
    <dataValidation type="decimal" allowBlank="1" showErrorMessage="1" errorTitle="Ошибка" error="Допускается ввод только неотрицательных чисел!" sqref="G29 G64 G66 G79 G2 G34:G36 G45:G62 G31 G8:G10 G4 G13 G90:G95 G15 G40:G42 G68:G75" xr:uid="{00000000-0002-0000-0800-000000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115 G33 F8 G37 F40" xr:uid="{00000000-0002-0000-0800-000001000000}">
      <formula1>900</formula1>
    </dataValidation>
    <dataValidation type="decimal" allowBlank="1" showErrorMessage="1" errorTitle="Ошибка" error="Допускается ввод только действительных чисел!" sqref="G80:G84 G110:G111 G96:G101 G104 G107 G17 G89 G86" xr:uid="{00000000-0002-0000-0800-000002000000}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67 E68:E75" xr:uid="{00000000-0002-0000-0800-000003000000}">
      <formula1>900</formula1>
    </dataValidation>
    <dataValidation type="decimal" allowBlank="1" showErrorMessage="1" errorTitle="Ошибка" error="Допускается ввод только действительных чисел!" sqref="G77:G78" xr:uid="{00000000-0002-0000-0800-000004000000}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85 G112:G114" xr:uid="{00000000-0002-0000-0800-000005000000}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63 G65" xr:uid="{00000000-0002-0000-0800-000006000000}"/>
    <dataValidation type="textLength" operator="lessThanOrEqual" allowBlank="1" showInputMessage="1" showErrorMessage="1" errorTitle="Ошибка" error="Допускается ввод не более 900 символов!" prompt="Введите источник тепловой энергии" sqref="E4 E13 E15 E17" xr:uid="{00000000-0002-0000-0800-000007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E6 E38" xr:uid="{00000000-0002-0000-0800-000008000000}">
      <formula1>kind_of_fuels</formula1>
    </dataValidation>
    <dataValidation type="list" allowBlank="1" showInputMessage="1" showErrorMessage="1" errorTitle="Ошибка" error="Выберите значение из списка" prompt="Выберите значение из списка" sqref="G11 G43" xr:uid="{00000000-0002-0000-0800-000009000000}">
      <formula1>kind_of_purchase_method</formula1>
    </dataValidation>
  </dataValidations>
  <hyperlinks>
    <hyperlink ref="G85" location="'Форма 4.3.1'!$G$77" tooltip="Кликните по гиперссылке, чтобы перейти по гиперссылке или отредактировать её" display="https://portal.eias.ru/Portal/DownloadPage.aspx?type=12&amp;guid=e8babda7-7f54-4324-80cc-9396cff3fb8e" xr:uid="{7585833A-E77B-4A58-B348-94F7E44E39F1}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304</vt:i4>
      </vt:variant>
    </vt:vector>
  </HeadingPairs>
  <TitlesOfParts>
    <vt:vector size="316" baseType="lpstr">
      <vt:lpstr>Инструкция</vt:lpstr>
      <vt:lpstr>Титульный</vt:lpstr>
      <vt:lpstr>Территории</vt:lpstr>
      <vt:lpstr>Дифференциация</vt:lpstr>
      <vt:lpstr>Форма 1.0.1 | Форма 4.3.1</vt:lpstr>
      <vt:lpstr>Форма 4.3.1</vt:lpstr>
      <vt:lpstr>Форма 1.0.1 | Форма 4.4</vt:lpstr>
      <vt:lpstr>Форма 4.4</vt:lpstr>
      <vt:lpstr>Форма 1.0.1 | Форма 4.9</vt:lpstr>
      <vt:lpstr>Форма 4.9</vt:lpstr>
      <vt:lpstr>Комментарии</vt:lpstr>
      <vt:lpstr>Проверка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checkCell_List13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data_List13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et_hor_List01_3</vt:lpstr>
      <vt:lpstr>et_hor_List01_4</vt:lpstr>
      <vt:lpstr>et_hor_List01_5</vt:lpstr>
      <vt:lpstr>et_hor_List01_6</vt:lpstr>
      <vt:lpstr>et_hor_List01_7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et_List13_1</vt:lpstr>
      <vt:lpstr>et_ver_List01_1</vt:lpstr>
      <vt:lpstr>et_ver_List08_1</vt:lpstr>
      <vt:lpstr>f_quart</vt:lpstr>
      <vt:lpstr>f_year</vt:lpstr>
      <vt:lpstr>fil</vt:lpstr>
      <vt:lpstr>fil_flag</vt:lpstr>
      <vt:lpstr>FirstLine</vt:lpstr>
      <vt:lpstr>flag_diff_ipr</vt:lpstr>
      <vt:lpstr>flag_ipr</vt:lpstr>
      <vt:lpstr>flag_nereg_price</vt:lpstr>
      <vt:lpstr>flag_publication</vt:lpstr>
      <vt:lpstr>flag_reg_price_ipr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kind_of_fuels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List01_3_reserve</vt:lpstr>
      <vt:lpstr>List01_4_reserve</vt:lpstr>
      <vt:lpstr>List01_5_reserve</vt:lpstr>
      <vt:lpstr>List01_6_reserve</vt:lpstr>
      <vt:lpstr>List01_7_reserve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List01_GroundMaterials_1</vt:lpstr>
      <vt:lpstr>List01_Name</vt:lpstr>
      <vt:lpstr>List01_Num</vt:lpstr>
      <vt:lpstr>List01_NumberColumns</vt:lpstr>
      <vt:lpstr>List01_p1</vt:lpstr>
      <vt:lpstr>List01_p1_minus_p3</vt:lpstr>
      <vt:lpstr>List01_p11</vt:lpstr>
      <vt:lpstr>List01_p12</vt:lpstr>
      <vt:lpstr>List01_p16</vt:lpstr>
      <vt:lpstr>List01_p16_data</vt:lpstr>
      <vt:lpstr>List01_p19_20</vt:lpstr>
      <vt:lpstr>List01_p2_14</vt:lpstr>
      <vt:lpstr>List01_p3</vt:lpstr>
      <vt:lpstr>List01_p3_10_check</vt:lpstr>
      <vt:lpstr>List01_p3_11_check</vt:lpstr>
      <vt:lpstr>List01_p4</vt:lpstr>
      <vt:lpstr>List01_p9</vt:lpstr>
      <vt:lpstr>List01_purchTE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List06_name_ip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List08_NameParam</vt:lpstr>
      <vt:lpstr>List08_Num</vt:lpstr>
      <vt:lpstr>List08_p3</vt:lpstr>
      <vt:lpstr>List08_p4</vt:lpstr>
      <vt:lpstr>List08_p4_data</vt:lpstr>
      <vt:lpstr>List08_p5_6</vt:lpstr>
      <vt:lpstr>List09_CheckC</vt:lpstr>
      <vt:lpstr>List09_NameCol</vt:lpstr>
      <vt:lpstr>List09_REESTR_MO</vt:lpstr>
      <vt:lpstr>List13_GroundMaterials_1</vt:lpstr>
      <vt:lpstr>List13_note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'Форма 1.0.1 | Форма 4.3.2'!obj_List02_22</vt:lpstr>
      <vt:lpstr>'Форма 1.0.1 | Форма 4.4'!obj_List02_22</vt:lpstr>
      <vt:lpstr>'Форма 1.0.1 | Форма 4.5'!obj_List02_22</vt:lpstr>
      <vt:lpstr>'Форма 1.0.1 | Форма 4.9'!obj_List02_22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obj_List14_22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pCng_List13_1</vt:lpstr>
      <vt:lpstr>pDel_Comm</vt:lpstr>
      <vt:lpstr>pDel_List01_2</vt:lpstr>
      <vt:lpstr>pDel_List01_3</vt:lpstr>
      <vt:lpstr>pDel_List01_4</vt:lpstr>
      <vt:lpstr>pDel_List01_7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pDel_List13_1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pIns_List01_6</vt:lpstr>
      <vt:lpstr>pIns_List01_7</vt:lpstr>
      <vt:lpstr>'Форма 1.0.1 | Форма 4.3.2'!pIns_List02</vt:lpstr>
      <vt:lpstr>'Форма 1.0.1 | Форма 4.4'!pIns_List02</vt:lpstr>
      <vt:lpstr>'Форма 1.0.1 | Форма 4.5'!pIns_List02</vt:lpstr>
      <vt:lpstr>'Форма 1.0.1 | Форма 4.9'!pIns_List02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pIns_List13_1</vt:lpstr>
      <vt:lpstr>pIns_List14</vt:lpstr>
      <vt:lpstr>pVDel_List06_1</vt:lpstr>
      <vt:lpstr>pVIns_List06_0</vt:lpstr>
      <vt:lpstr>pVIns_List06_1</vt:lpstr>
      <vt:lpstr>pVIns_List08_1</vt:lpstr>
      <vt:lpstr>QUARTER</vt:lpstr>
      <vt:lpstr>REESTR_IP_RANGE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Vet_List06_0</vt:lpstr>
      <vt:lpstr>Vet_List06_1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title>
  <dc:subject>Информация о показателях финансово-хозяйственной деятельности, об основных потребительских характеристиках товаров и услуг, об инвестиционных программах, о способах приобретения, стоимости и объемах товаров, необходимых для производства товаров и (или) оказания услуг организацией в сфере теплоснабжения</dc:subject>
  <dc:creator>--</dc:creator>
  <cp:lastModifiedBy>Admin</cp:lastModifiedBy>
  <dcterms:created xsi:type="dcterms:W3CDTF">2014-08-18T08:57:48Z</dcterms:created>
  <dcterms:modified xsi:type="dcterms:W3CDTF">2023-05-03T05:35:38Z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2.0.1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