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xlsBook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Информация о предложении регулируемой организации об установлении цен (тарифов)\"/>
    </mc:Choice>
  </mc:AlternateContent>
  <xr:revisionPtr revIDLastSave="0" documentId="8_{6A9B0D9A-EAB5-4079-8D9B-17467807D0DA}" xr6:coauthVersionLast="47" xr6:coauthVersionMax="47" xr10:uidLastSave="{00000000-0000-0000-0000-000000000000}"/>
  <bookViews>
    <workbookView xWindow="-120" yWindow="-120" windowWidth="29040" windowHeight="15840" tabRatio="935" firstSheet="2" activeTab="4" xr2:uid="{00000000-000D-0000-FFFF-FFFF00000000}"/>
  </bookViews>
  <sheets>
    <sheet name="modList14_1" sheetId="630" state="veryHidden" r:id="rId1"/>
    <sheet name="modProv" sheetId="631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2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Т-гор.вода'!$M$38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Т-гор.вода'!$M$18:$CH$38</definedName>
    <definedName name="checkCell_List06_5_double_date">'Форма 1.11.2 | Т-гор.вода'!$CI$18:$CI$38</definedName>
    <definedName name="checkCell_List06_5_OneR">'Форма 1.11.2 | Т-гор.вода'!$P$15:$R$38</definedName>
    <definedName name="checkCell_List06_5_OneR_1c">'Форма 1.11.2 | Т-гор.вода'!$P$15:$P$38</definedName>
    <definedName name="checkCell_List06_5_OneR_2c">'Форма 1.11.2 | Т-гор.вода'!$Q$15:$R$38</definedName>
    <definedName name="checkCell_List06_5_TwoR">'Форма 1.11.2 | Т-гор.вода'!$S$15:$W$38</definedName>
    <definedName name="checkCell_List06_5_TwoR_1c">'Форма 1.11.2 | Т-гор.вода'!$S$15:$T$38</definedName>
    <definedName name="checkCell_List06_5_TwoR_2c">'Форма 1.11.2 | Т-гор.вода'!$U$15:$W$38</definedName>
    <definedName name="checkCell_List06_5_unique_t">'Форма 1.11.2 | Т-гор.вода'!$M$18:$M$38</definedName>
    <definedName name="checkCell_List06_5_unique_t1">'Форма 1.11.2 | Т-гор.вода'!$CJ$18:$CJ$38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 localSheetId="9">'Форма 1.0.1 | Форма 1.11.1'!$F$7:$I$13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1.11.1'!$D$14:$L$40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 localSheetId="9">'Форма 1.0.1 | Форма 1.11.1'!$H$9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et_union_hor!$O$92:$CG$96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et_union_hor!$CG$92:$CG$106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 localSheetId="9">'Форма 1.0.1 | Форма 1.11.1'!$A$1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REESTR_MO!$A$2:$D$269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Т-гор.вода'!$CG$18:$CG$38</definedName>
    <definedName name="List06_5_note">'Форма 1.11.2 | Т-гор.вода'!$CH$18:$CH$38</definedName>
    <definedName name="List06_5_Period">'Форма 1.11.2 | Т-гор.вода'!$O$18:$AB$38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1.11.1'!$H$17:$I$18</definedName>
    <definedName name="List14_1_Date_1">'Форма 1.11.1'!$H$22:$I$40</definedName>
    <definedName name="List14_1_DPR">'Форма 1.11.1'!$K$20</definedName>
    <definedName name="List14_1_flagIPR">'Форма 1.11.1'!$J$15</definedName>
    <definedName name="List14_1_GroundMaterials_1">'Форма 1.11.1'!$K$15:$K$40</definedName>
    <definedName name="List14_1_hypIPR">'Форма 1.11.1'!$K$15</definedName>
    <definedName name="List14_1_method">'Форма 1.11.1'!$J$17:$J$18</definedName>
    <definedName name="List14_1_note">'Форма 1.11.1'!$L$14:$L$40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9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Т-гор.вода'!$H$18:$K$38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1.11.1'!$C$17:$C$18</definedName>
    <definedName name="pDel_List14_1_1_2">'Форма 1.11.1'!$G$17:$G$18</definedName>
    <definedName name="pDel_List14_1_2">'Форма 1.11.1'!$C$22:$C$25</definedName>
    <definedName name="pDel_List14_1_2_2">'Форма 1.11.1'!$G$22:$G$25</definedName>
    <definedName name="pDel_List14_1_3">'Форма 1.11.1'!$C$27:$C$30</definedName>
    <definedName name="pDel_List14_1_3_2">'Форма 1.11.1'!$G$27:$G$30</definedName>
    <definedName name="pDel_List14_1_4">'Форма 1.11.1'!$C$32:$C$35</definedName>
    <definedName name="pDel_List14_1_4_2">'Форма 1.11.1'!$G$32:$G$35</definedName>
    <definedName name="pDel_List14_1_5">'Форма 1.11.1'!$C$37:$C$40</definedName>
    <definedName name="pDel_List14_1_5_2">'Форма 1.11.1'!$G$37:$G$40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Т-гор.вода'!$CG$18:$CG$38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 localSheetId="9">P3_PROT_22,P4_PROT_22,P5_PROT_22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REESTR_ORG!$A$2:$J$39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560" l="1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V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BG17" i="560" s="1"/>
  <c r="BH17" i="560" s="1"/>
  <c r="BI17" i="560" s="1"/>
  <c r="BJ17" i="560" s="1"/>
  <c r="BK17" i="560" s="1"/>
  <c r="BL17" i="560" s="1"/>
  <c r="BM17" i="560" s="1"/>
  <c r="BN17" i="560" s="1"/>
  <c r="BO17" i="560" s="1"/>
  <c r="BP17" i="560" s="1"/>
  <c r="BR17" i="560" s="1"/>
  <c r="BS17" i="560" s="1"/>
  <c r="BT17" i="560" s="1"/>
  <c r="BU17" i="560" s="1"/>
  <c r="BV17" i="560" s="1"/>
  <c r="BW17" i="560" s="1"/>
  <c r="BX17" i="560" s="1"/>
  <c r="BY17" i="560" s="1"/>
  <c r="BZ17" i="560" s="1"/>
  <c r="CA17" i="560" s="1"/>
  <c r="CB17" i="560" s="1"/>
  <c r="CC17" i="560" s="1"/>
  <c r="CD17" i="560" s="1"/>
  <c r="CF17" i="560" s="1"/>
  <c r="CG17" i="560" s="1"/>
  <c r="CH17" i="560" s="1"/>
  <c r="O18" i="560"/>
  <c r="O19" i="560"/>
  <c r="CK23" i="560"/>
  <c r="R24" i="560"/>
  <c r="AF24" i="560"/>
  <c r="AT24" i="560"/>
  <c r="BH24" i="560"/>
  <c r="BV24" i="560"/>
  <c r="CK28" i="560"/>
  <c r="R29" i="560"/>
  <c r="AF29" i="560"/>
  <c r="AT29" i="560"/>
  <c r="BH29" i="560"/>
  <c r="BV29" i="560"/>
  <c r="CK33" i="560"/>
  <c r="R34" i="560"/>
  <c r="AF34" i="560"/>
  <c r="AT34" i="560"/>
  <c r="BH34" i="560"/>
  <c r="BV34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BV98" i="471"/>
  <c r="BH98" i="471"/>
  <c r="AT98" i="471"/>
  <c r="AF98" i="471"/>
  <c r="H12" i="632"/>
  <c r="H11" i="632"/>
  <c r="H9" i="632"/>
  <c r="H8" i="632"/>
  <c r="H7" i="632"/>
  <c r="H12" i="623"/>
  <c r="H9" i="623"/>
  <c r="H8" i="623"/>
  <c r="F37" i="625"/>
  <c r="E37" i="625"/>
  <c r="F32" i="625"/>
  <c r="E32" i="625"/>
  <c r="F27" i="625"/>
  <c r="E27" i="625"/>
  <c r="F22" i="625"/>
  <c r="E22" i="625"/>
  <c r="F17" i="625"/>
  <c r="E17" i="625"/>
  <c r="H12" i="616"/>
  <c r="H9" i="616"/>
  <c r="H8" i="616"/>
  <c r="R14" i="601"/>
  <c r="H13" i="632" s="1"/>
  <c r="R13" i="601"/>
  <c r="R12" i="601"/>
  <c r="P12" i="601"/>
  <c r="L28" i="560"/>
  <c r="CI33" i="560"/>
  <c r="M13" i="601"/>
  <c r="L92" i="471"/>
  <c r="CI23" i="560"/>
  <c r="F12" i="632"/>
  <c r="L27" i="560"/>
  <c r="L97" i="471"/>
  <c r="L94" i="471"/>
  <c r="CJ27" i="560"/>
  <c r="L20" i="560"/>
  <c r="CJ32" i="560"/>
  <c r="F9" i="632"/>
  <c r="M12" i="601"/>
  <c r="L93" i="471"/>
  <c r="L96" i="471"/>
  <c r="CJ22" i="560"/>
  <c r="CI28" i="560"/>
  <c r="L19" i="560"/>
  <c r="M14" i="601"/>
  <c r="L21" i="560"/>
  <c r="L33" i="560"/>
  <c r="F13" i="632"/>
  <c r="B3" i="525"/>
  <c r="L18" i="560"/>
  <c r="F11" i="632"/>
  <c r="L23" i="560"/>
  <c r="F10" i="632"/>
  <c r="L32" i="560"/>
  <c r="L95" i="471"/>
  <c r="L22" i="560"/>
  <c r="F8" i="632"/>
  <c r="B2" i="525"/>
  <c r="H13" i="623" l="1"/>
  <c r="H13" i="616"/>
  <c r="M9" i="566"/>
  <c r="M9" i="598"/>
  <c r="M9" i="567"/>
  <c r="E8" i="625"/>
  <c r="F8" i="625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F9" i="618"/>
  <c r="L22" i="567"/>
  <c r="L21" i="566"/>
  <c r="F11" i="623"/>
  <c r="L21" i="567"/>
  <c r="F8" i="617"/>
  <c r="F291" i="471"/>
  <c r="L166" i="471"/>
  <c r="L50" i="471"/>
  <c r="L20" i="566"/>
  <c r="F12" i="616"/>
  <c r="F11" i="618"/>
  <c r="L22" i="598"/>
  <c r="L164" i="471"/>
  <c r="L165" i="471"/>
  <c r="F9" i="623"/>
  <c r="L23" i="567"/>
  <c r="F13" i="617"/>
  <c r="L180" i="471"/>
  <c r="F11" i="614"/>
  <c r="L19" i="567"/>
  <c r="F286" i="471"/>
  <c r="F9" i="614"/>
  <c r="F9" i="617"/>
  <c r="F8" i="614"/>
  <c r="F10" i="618"/>
  <c r="F8" i="616"/>
  <c r="F13" i="623"/>
  <c r="F9" i="616"/>
  <c r="L21" i="598"/>
  <c r="F13" i="618"/>
  <c r="F290" i="471"/>
  <c r="F288" i="471"/>
  <c r="F8" i="618"/>
  <c r="F12" i="618"/>
  <c r="F10" i="616"/>
  <c r="L163" i="471"/>
  <c r="F11" i="617"/>
  <c r="F12" i="623"/>
  <c r="L45" i="471"/>
  <c r="L179" i="471"/>
  <c r="L19" i="598"/>
  <c r="F13" i="614"/>
  <c r="L47" i="471"/>
  <c r="F13" i="616"/>
  <c r="F12" i="614"/>
  <c r="L22" i="566"/>
  <c r="L181" i="471"/>
  <c r="L46" i="471"/>
  <c r="F10" i="623"/>
  <c r="L20" i="567"/>
  <c r="L178" i="471"/>
  <c r="L20" i="598"/>
  <c r="F11" i="616"/>
  <c r="F289" i="471"/>
  <c r="L18" i="567"/>
  <c r="F10" i="617"/>
  <c r="F287" i="471"/>
  <c r="F8" i="623"/>
  <c r="L48" i="471"/>
  <c r="F10" i="614"/>
  <c r="E2" i="437"/>
  <c r="L19" i="566"/>
  <c r="E3" i="437"/>
  <c r="F12" i="617"/>
  <c r="L49" i="471"/>
  <c r="H11" i="623" l="1"/>
  <c r="R98" i="471" l="1"/>
  <c r="CK97" i="471"/>
  <c r="CI97" i="471"/>
  <c r="CJ96" i="471"/>
  <c r="Q51" i="471" l="1"/>
  <c r="Z50" i="471"/>
  <c r="Y49" i="471"/>
  <c r="X50" i="471"/>
  <c r="M12" i="550" l="1"/>
  <c r="M241" i="471"/>
  <c r="R256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11" i="617"/>
  <c r="H11" i="616"/>
  <c r="H11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AN22" i="598"/>
  <c r="Y33" i="471"/>
  <c r="L62" i="471"/>
  <c r="X34" i="471"/>
  <c r="M256" i="471"/>
  <c r="AM22" i="566"/>
  <c r="Y65" i="471"/>
  <c r="L79" i="471"/>
  <c r="L82" i="471"/>
  <c r="Y116" i="471"/>
  <c r="L63" i="471"/>
  <c r="X23" i="567"/>
  <c r="L77" i="471"/>
  <c r="L64" i="471"/>
  <c r="X134" i="471"/>
  <c r="L33" i="471"/>
  <c r="L30" i="471"/>
  <c r="L29" i="471"/>
  <c r="L61" i="471"/>
  <c r="L80" i="471"/>
  <c r="L31" i="471"/>
  <c r="Y133" i="471"/>
  <c r="L66" i="471"/>
  <c r="Y150" i="471"/>
  <c r="X117" i="471"/>
  <c r="AM181" i="471"/>
  <c r="L32" i="471"/>
  <c r="L81" i="471"/>
  <c r="L78" i="471"/>
  <c r="M246" i="471"/>
  <c r="X66" i="471"/>
  <c r="X151" i="471"/>
  <c r="M251" i="471"/>
  <c r="Y22" i="567"/>
  <c r="X82" i="471"/>
  <c r="L65" i="471"/>
  <c r="Y81" i="471"/>
  <c r="L34" i="471"/>
  <c r="AN166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<sst xmlns="http://schemas.openxmlformats.org/spreadsheetml/2006/main" count="2814" uniqueCount="1426">
  <si>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</si>
  <si>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</si>
  <si>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</si>
  <si>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</si>
  <si>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</si>
  <si>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</si>
  <si>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</si>
  <si>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</si>
  <si>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</si>
  <si>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</si>
  <si>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</si>
  <si>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</si>
  <si>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</si>
  <si>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</si>
  <si>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</si>
  <si>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</si>
  <si>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</si>
  <si>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</si>
  <si>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</si>
  <si>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</si>
  <si>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</si>
  <si>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</si>
  <si>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</si>
  <si>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</si>
  <si>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</si>
  <si>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</si>
  <si>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</si>
  <si>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</si>
  <si>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</si>
  <si>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</si>
  <si>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</si>
  <si>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</si>
  <si>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</si>
  <si>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</si>
  <si>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</si>
  <si>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</si>
  <si>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</si>
  <si>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</si>
  <si>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</si>
  <si>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</si>
  <si>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</si>
  <si>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</si>
  <si>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</si>
  <si>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</si>
  <si>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</si>
  <si>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</si>
  <si>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</si>
  <si>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</si>
  <si>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</si>
  <si>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</si>
  <si>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</si>
  <si>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</si>
  <si>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</si>
  <si>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</si>
  <si>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</si>
  <si>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</si>
  <si>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</si>
  <si>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</si>
  <si>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</si>
  <si>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</si>
  <si>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</si>
  <si>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</si>
  <si>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</si>
  <si>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</si>
  <si>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</si>
  <si>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</si>
  <si>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</si>
  <si>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</si>
  <si>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</si>
  <si>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</si>
  <si>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</si>
  <si>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</si>
  <si>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</si>
  <si>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</si>
  <si>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</si>
  <si>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</si>
  <si>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</si>
  <si>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</si>
  <si>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</si>
  <si>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</si>
  <si>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</si>
  <si>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</si>
  <si>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</si>
  <si>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</si>
  <si>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</si>
  <si>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</si>
  <si>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</si>
  <si>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</si>
  <si>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</si>
  <si>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</si>
  <si>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</si>
  <si>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</si>
  <si>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</si>
  <si>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</si>
  <si>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</si>
  <si>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</si>
  <si>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</si>
  <si>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</si>
  <si>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</si>
  <si>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</si>
  <si>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</si>
  <si>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</si>
  <si>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</si>
  <si>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</si>
  <si>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</si>
  <si>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</si>
  <si>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</si>
  <si>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</si>
  <si>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</si>
  <si>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</si>
  <si>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</si>
  <si>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</si>
  <si>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</si>
  <si>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</si>
  <si>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</si>
  <si>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</si>
  <si>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</si>
  <si>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</si>
  <si>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</si>
  <si>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</si>
  <si>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</si>
  <si>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</si>
  <si>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</si>
  <si>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</si>
  <si>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</si>
  <si>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</si>
  <si>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</si>
  <si>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</si>
  <si>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</si>
  <si>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</si>
  <si>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</si>
  <si>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</si>
  <si>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</si>
  <si>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</si>
  <si>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</si>
  <si>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</si>
  <si>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</si>
  <si>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</si>
  <si>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</si>
  <si>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</si>
  <si>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</si>
  <si>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</si>
  <si>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</si>
  <si>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</si>
  <si>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</si>
  <si>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</si>
  <si>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</si>
  <si>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</si>
  <si>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</si>
  <si>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</si>
  <si>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</si>
  <si>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</si>
  <si>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</si>
  <si>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</si>
  <si>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</si>
  <si>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</si>
  <si>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</si>
  <si>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</si>
  <si>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</si>
  <si>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</si>
  <si>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</si>
  <si>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</si>
  <si>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</si>
  <si>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</si>
  <si>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</si>
  <si>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</si>
  <si>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</si>
  <si>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</si>
  <si>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</si>
  <si>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</si>
  <si>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</si>
  <si>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</si>
  <si>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</si>
  <si>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</si>
  <si>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</si>
  <si>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</si>
  <si>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</si>
  <si>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</si>
  <si>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</si>
  <si>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</si>
  <si>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</si>
  <si>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</si>
  <si>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</si>
  <si>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</si>
  <si>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</si>
  <si>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</si>
  <si>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</si>
  <si>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</si>
  <si>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</si>
  <si>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</si>
  <si>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</si>
  <si>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</si>
  <si>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</si>
  <si>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</si>
  <si>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</si>
  <si>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</si>
  <si>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</si>
  <si>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</si>
  <si>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</si>
  <si>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</si>
  <si>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</si>
  <si>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</si>
  <si>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</si>
  <si>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</si>
  <si>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</si>
  <si>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</si>
  <si>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</si>
  <si>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</si>
  <si>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</si>
  <si>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</si>
  <si>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</si>
  <si>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</si>
  <si>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</si>
  <si>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</si>
  <si>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</si>
  <si>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</si>
  <si>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</si>
  <si>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</si>
  <si>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</si>
  <si>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</si>
  <si>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</si>
  <si>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</si>
  <si>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</si>
  <si>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</si>
  <si>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</si>
  <si>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</si>
  <si>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</si>
  <si>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</si>
  <si>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</si>
  <si>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</si>
  <si>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</si>
  <si>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</si>
  <si>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</si>
  <si>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</si>
  <si>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</si>
  <si>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</si>
  <si>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</si>
  <si>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</si>
  <si>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</si>
  <si>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</si>
  <si>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</si>
  <si>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</si>
  <si>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</si>
  <si>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</si>
  <si>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</si>
  <si>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</si>
  <si>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</si>
  <si>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</si>
  <si>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</si>
  <si>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</si>
  <si>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</si>
  <si>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</si>
  <si>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</si>
  <si>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</si>
  <si>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</si>
  <si>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</si>
  <si>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</si>
  <si>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</si>
  <si>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</si>
  <si>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</si>
  <si>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</si>
  <si>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</si>
  <si>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</si>
  <si>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</si>
  <si>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</si>
  <si>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</si>
  <si>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</si>
  <si>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</si>
  <si>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</si>
  <si>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</si>
  <si>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</si>
  <si>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</si>
  <si>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</si>
  <si>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</si>
  <si>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</si>
  <si>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</si>
  <si>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</si>
  <si>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</si>
  <si>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</si>
  <si>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</si>
  <si>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</si>
  <si>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</si>
  <si>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</si>
  <si>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</si>
  <si>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</si>
  <si>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</si>
  <si>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</si>
  <si>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</si>
  <si>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</si>
  <si>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</si>
  <si>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</si>
  <si>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</si>
  <si>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</si>
  <si>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</si>
  <si>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</si>
  <si>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</si>
  <si>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</si>
  <si>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</si>
  <si>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</si>
  <si>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</si>
  <si>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</si>
  <si>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</si>
  <si>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</si>
  <si>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</si>
  <si>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</si>
  <si>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</si>
  <si>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</si>
  <si>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</si>
  <si>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</si>
  <si>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</si>
  <si>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</si>
  <si>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</si>
  <si>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</si>
  <si>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</si>
  <si>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</si>
  <si>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</si>
  <si>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</si>
  <si>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</si>
  <si>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</si>
  <si>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</si>
  <si>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</si>
  <si>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</si>
  <si>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</si>
  <si>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</si>
  <si>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</si>
  <si>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</si>
  <si>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</si>
  <si>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</si>
  <si>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</si>
  <si>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</si>
  <si>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</si>
  <si>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</si>
  <si>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</si>
  <si>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</si>
  <si>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</si>
  <si>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</si>
  <si>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</si>
  <si>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</si>
  <si>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</si>
  <si>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</si>
  <si>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</si>
  <si>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</si>
  <si>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</si>
  <si>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</si>
  <si>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</si>
  <si>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</si>
  <si>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</si>
  <si>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</si>
  <si>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</si>
  <si>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</si>
  <si>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</si>
  <si>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</si>
  <si>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</si>
  <si>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</si>
  <si>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</si>
  <si>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</si>
  <si>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</si>
  <si>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</si>
  <si>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</si>
  <si>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</si>
  <si>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</si>
  <si>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</si>
  <si>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</si>
  <si>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</si>
  <si>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</si>
  <si>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</si>
  <si>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</si>
  <si>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</si>
  <si>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</si>
  <si>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</si>
  <si>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</si>
  <si>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</si>
  <si>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</si>
  <si>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</si>
  <si>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</si>
  <si>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</si>
  <si>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</si>
  <si>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</si>
  <si>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</si>
  <si>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</si>
  <si>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</si>
  <si>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</si>
  <si>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</si>
  <si>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</si>
  <si>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</si>
  <si>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</si>
  <si>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</si>
  <si>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</si>
  <si>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</si>
  <si>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</si>
  <si>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</si>
  <si>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</si>
  <si>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</si>
  <si>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</si>
  <si>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</si>
  <si>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</si>
  <si>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</si>
  <si>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</si>
  <si>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</si>
  <si>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</si>
  <si>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</si>
  <si>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</si>
  <si>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</si>
  <si>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</si>
  <si>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</si>
  <si>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</si>
  <si>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</si>
  <si>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</si>
  <si>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</si>
  <si>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</si>
  <si>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</si>
  <si>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</si>
  <si>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</si>
  <si>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</si>
  <si>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</si>
  <si>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</si>
  <si>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</si>
  <si>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</si>
  <si>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</si>
  <si>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</si>
  <si>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</si>
  <si>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</si>
  <si>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</si>
  <si>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</si>
  <si>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</si>
  <si>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</si>
  <si>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</si>
  <si>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</si>
  <si>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</si>
  <si>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</si>
  <si>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</si>
  <si>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</si>
  <si>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</si>
  <si>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</si>
  <si>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</si>
  <si>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</si>
  <si>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</si>
  <si>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</si>
  <si>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</si>
  <si>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</si>
  <si>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</si>
  <si>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</si>
  <si>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</si>
  <si>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</si>
  <si>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</si>
  <si>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</si>
  <si>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</si>
  <si>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</si>
  <si>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</si>
  <si>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</si>
  <si>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</si>
  <si>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</si>
  <si>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</si>
  <si>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</si>
  <si>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</si>
  <si>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</si>
  <si>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</si>
  <si>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</si>
  <si>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</si>
  <si>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</si>
  <si>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</si>
  <si>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</si>
  <si>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</si>
  <si>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</si>
  <si>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</si>
  <si>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</si>
  <si>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</si>
  <si>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</si>
  <si>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</si>
  <si>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</si>
  <si>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</si>
  <si>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</si>
  <si>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</si>
  <si>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</si>
  <si>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</si>
  <si>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</si>
  <si>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</si>
  <si>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</si>
  <si>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</si>
  <si>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</si>
  <si>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</si>
  <si>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</si>
  <si>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</si>
  <si>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</si>
  <si>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</si>
  <si>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</si>
  <si>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</si>
  <si>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</si>
  <si>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</si>
  <si>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</si>
  <si>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</si>
  <si>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</si>
  <si>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</si>
  <si>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</si>
  <si>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</si>
  <si>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</si>
  <si>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</si>
  <si>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</si>
  <si>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</si>
  <si>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</si>
  <si>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</si>
  <si>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</si>
  <si>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</si>
  <si>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</si>
  <si>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</si>
  <si>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</si>
  <si>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</si>
  <si>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</si>
  <si>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</si>
  <si>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</si>
  <si>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</si>
  <si>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</si>
  <si>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</si>
  <si>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</si>
  <si>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</si>
  <si>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</si>
  <si>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</si>
  <si>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</si>
  <si>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</si>
  <si>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</si>
  <si>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</si>
  <si>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</si>
  <si>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</si>
  <si>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</si>
  <si>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</si>
  <si>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</si>
  <si>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</si>
  <si>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</si>
  <si>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</si>
  <si>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</si>
  <si>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</si>
  <si>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</si>
  <si>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</si>
  <si>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</si>
  <si>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</si>
  <si>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</si>
  <si>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</si>
  <si>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</si>
  <si>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</si>
  <si>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</si>
  <si>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</si>
  <si>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</si>
  <si>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</si>
  <si>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</si>
  <si>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</si>
  <si>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</si>
  <si>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</si>
  <si>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</si>
  <si>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</si>
  <si>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</si>
  <si>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</si>
  <si>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</si>
  <si>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</si>
  <si>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</si>
  <si>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</si>
  <si>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</si>
  <si>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</si>
  <si>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</si>
  <si>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</si>
  <si>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</si>
  <si>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</si>
  <si>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</si>
  <si>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</si>
  <si>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</si>
  <si>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</si>
  <si>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</si>
  <si>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</si>
  <si>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</si>
  <si>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</si>
  <si>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</si>
  <si>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</si>
  <si>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</si>
  <si>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</si>
  <si>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</si>
  <si>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</si>
  <si>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</si>
  <si>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</si>
  <si>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</si>
  <si>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</si>
  <si>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</si>
  <si>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</si>
  <si>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</si>
  <si>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</si>
  <si>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</si>
  <si>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</si>
  <si>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</si>
  <si>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</si>
  <si>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</si>
  <si>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</si>
  <si>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</si>
  <si>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</si>
  <si>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</si>
  <si>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</si>
  <si>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</si>
  <si>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</si>
  <si>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</si>
  <si>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</si>
  <si>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</si>
  <si>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</si>
  <si>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</si>
  <si>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</si>
  <si>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</si>
  <si>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</si>
  <si>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</si>
  <si>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</si>
  <si>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</si>
  <si>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</si>
  <si>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</si>
  <si>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</si>
  <si>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</si>
  <si>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</si>
  <si>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</si>
  <si>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</si>
  <si>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</si>
  <si>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</si>
  <si>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</si>
  <si>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</si>
  <si>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</si>
  <si>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</si>
  <si>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</si>
  <si>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</si>
  <si>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</si>
  <si>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</si>
  <si>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</si>
  <si>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</si>
  <si>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</si>
  <si>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</si>
  <si>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</si>
  <si>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</si>
  <si>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</si>
  <si>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</si>
  <si>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</si>
  <si>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</si>
  <si>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</si>
  <si>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</si>
  <si>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</si>
  <si>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</si>
  <si>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</si>
  <si>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</si>
  <si>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</si>
  <si>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</si>
  <si>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</si>
  <si>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</si>
  <si>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</si>
  <si>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</si>
  <si>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</si>
  <si>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</si>
  <si>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</si>
  <si>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</si>
  <si>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</si>
  <si>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</si>
  <si>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</si>
  <si>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</si>
  <si>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</si>
  <si>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</si>
  <si>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</si>
  <si>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</si>
  <si>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</si>
  <si>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</si>
  <si>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</si>
  <si>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</si>
  <si>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</si>
  <si>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</si>
  <si>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</si>
  <si>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</si>
  <si>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</si>
  <si>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</si>
  <si>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</si>
  <si>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</si>
  <si>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</si>
  <si>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</si>
  <si>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</si>
  <si>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</si>
  <si>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</si>
  <si>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</si>
  <si>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</si>
  <si>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</si>
  <si>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</si>
  <si>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</si>
  <si>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</si>
  <si>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</si>
  <si>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</si>
  <si>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</si>
  <si>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</si>
  <si>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</si>
  <si>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</si>
  <si>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</si>
  <si>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</si>
  <si>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</si>
  <si>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</si>
  <si>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</si>
  <si>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</si>
  <si>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</si>
  <si>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</si>
  <si>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</si>
  <si>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</si>
  <si>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</si>
  <si>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</si>
  <si>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</si>
  <si>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</si>
  <si>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</si>
  <si>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</si>
  <si>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</si>
  <si>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</si>
  <si>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</si>
  <si>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</si>
  <si>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</si>
  <si>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</si>
  <si>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1.11.1' при отсутствии у организации инвестиционной программы (ее проекта).
2. Корректировка проверки при сохранении.</t>
  </si>
  <si>
    <t>Размер файла обновления: 388096 байт</t>
  </si>
  <si>
    <t>Подготовка к обновлению...</t>
  </si>
  <si>
    <t>Сохранение файла резервной копии: C:\Users\user\Desktop\FAS.JKH.OPEN.INFO.REQUEST.GVS.BKP..xlsb</t>
  </si>
  <si>
    <t>Резервная копия создана: C:\Users\user\Desktop\FAS.JKH.OPEN.INFO.REQUEST.GVS.BKP..xlsb</t>
  </si>
  <si>
    <t>Создание книги для установки обновлений...</t>
  </si>
  <si>
    <t>Файл обновления загружен: C:\Users\user\Desktop\UPDATE.FAS.JKH.OPEN.INFO.REQUEST.GVS.TO.1.0.2.18.xls</t>
  </si>
  <si>
    <t>население и приравненные категории</t>
  </si>
  <si>
    <t>Имя имеет неправильный синтаксис.
Убедитесь, что имя:
	-начинается с буквы или символа подчеркивания (_);
	-не содержит пробел или другие недопустимые знаки;
	-не совпадает с уже существующим именем в книге.</t>
  </si>
  <si>
    <t>Ошибка</t>
  </si>
  <si>
    <t>Нет доступных обновлений для отчёта с кодом FAS.JKH.OPEN.INFO.REQUEST.GVS!</t>
  </si>
  <si>
    <t>19.10.2022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</si>
  <si>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</si>
  <si>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</si>
  <si>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</si>
  <si>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</si>
  <si>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</si>
  <si>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</si>
  <si>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</si>
  <si>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</si>
  <si>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</si>
  <si>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</si>
  <si>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</si>
  <si>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</si>
  <si>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</si>
  <si>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</si>
  <si>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</si>
  <si>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</si>
  <si>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</si>
  <si>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</si>
  <si>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</si>
  <si>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</si>
  <si>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</si>
  <si>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</si>
  <si>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</si>
  <si>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</si>
  <si>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</si>
  <si>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</si>
  <si>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</si>
  <si>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</si>
  <si>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</si>
  <si>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</si>
  <si>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</si>
  <si>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</si>
  <si>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</si>
  <si>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</si>
  <si>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</si>
  <si>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</si>
  <si>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</si>
  <si>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</si>
  <si>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</si>
  <si>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</si>
  <si>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</si>
  <si>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</si>
  <si>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</si>
  <si>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</si>
  <si>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</si>
  <si>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</si>
  <si>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</si>
  <si>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</si>
  <si>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</si>
  <si>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</si>
  <si>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</si>
  <si>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</si>
  <si>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</si>
  <si>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</si>
  <si>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</si>
  <si>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</si>
  <si>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</si>
  <si>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</si>
  <si>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</si>
  <si>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</si>
  <si>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</si>
  <si>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</si>
  <si>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</si>
  <si>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</si>
  <si>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</si>
  <si>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</si>
  <si>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</si>
  <si>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</si>
  <si>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</si>
  <si>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</si>
  <si>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</si>
  <si>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</si>
  <si>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</si>
  <si>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</si>
  <si>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</si>
  <si>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</si>
  <si>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</si>
  <si>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</si>
  <si>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</si>
  <si>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</si>
  <si>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</si>
  <si>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</si>
  <si>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</si>
  <si>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</si>
  <si>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</si>
  <si>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</si>
  <si>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</si>
  <si>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</si>
  <si>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</si>
  <si>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</si>
  <si>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</si>
  <si>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</si>
  <si>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</si>
  <si>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</si>
  <si>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</si>
  <si>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</si>
  <si>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</si>
  <si>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</si>
  <si>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</si>
  <si>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</si>
  <si>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</si>
  <si>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</si>
  <si>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</si>
  <si>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</si>
  <si>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</si>
  <si>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</si>
  <si>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</si>
  <si>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</si>
  <si>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</si>
  <si>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</si>
  <si>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</si>
  <si>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</si>
  <si>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</si>
  <si>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</si>
  <si>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</si>
  <si>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</si>
  <si>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</si>
  <si>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</si>
  <si>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</si>
  <si>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</si>
  <si>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</si>
  <si>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</si>
  <si>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</si>
  <si>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</si>
  <si>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</si>
  <si>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</si>
  <si>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</si>
  <si>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</si>
  <si>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</si>
  <si>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</si>
  <si>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</si>
  <si>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</si>
  <si>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</si>
  <si>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</si>
  <si>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</si>
  <si>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</si>
  <si>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</si>
  <si>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</si>
  <si>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</si>
  <si>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</si>
  <si>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</si>
  <si>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</si>
  <si>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</si>
  <si>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</si>
  <si>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</si>
  <si>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</si>
  <si>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</si>
  <si>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</si>
  <si>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</si>
  <si>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</si>
  <si>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</si>
  <si>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</si>
  <si>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</si>
  <si>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</si>
  <si>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</si>
  <si>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</si>
  <si>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</si>
  <si>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</si>
  <si>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</si>
  <si>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</si>
  <si>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</si>
  <si>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</si>
  <si>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</si>
  <si>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</si>
  <si>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</si>
  <si>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</si>
  <si>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</si>
  <si>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</si>
  <si>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</si>
  <si>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</si>
  <si>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</si>
  <si>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</si>
  <si>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</si>
  <si>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</si>
  <si>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</si>
  <si>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</si>
  <si>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</si>
  <si>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</si>
  <si>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</si>
  <si>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</si>
  <si>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</si>
  <si>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</si>
  <si>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</si>
  <si>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</si>
  <si>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</si>
  <si>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</si>
  <si>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</si>
  <si>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</si>
  <si>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</si>
  <si>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</si>
  <si>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</si>
  <si>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</si>
  <si>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</si>
  <si>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</si>
  <si>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</si>
  <si>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</si>
  <si>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</si>
  <si>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</si>
  <si>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</si>
  <si>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</si>
  <si>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</si>
  <si>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</si>
  <si>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</si>
  <si>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</si>
  <si>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</si>
  <si>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</si>
  <si>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</si>
  <si>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</si>
  <si>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</si>
  <si>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</si>
  <si>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</si>
  <si>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</si>
  <si>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</si>
  <si>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</si>
  <si>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</si>
  <si>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</si>
  <si>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</si>
  <si>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</si>
  <si>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</si>
  <si>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</si>
  <si>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</si>
  <si>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</si>
  <si>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</si>
  <si>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</si>
  <si>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</si>
  <si>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</si>
  <si>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</si>
  <si>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</si>
  <si>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</si>
  <si>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</si>
  <si>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</si>
  <si>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</si>
  <si>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</si>
  <si>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</si>
  <si>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</si>
  <si>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</si>
  <si>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</si>
  <si>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</si>
  <si>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</si>
  <si>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</si>
  <si>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</si>
  <si>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</si>
  <si>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</si>
  <si>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</si>
  <si>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</si>
  <si>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</si>
  <si>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</si>
  <si>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</si>
  <si>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</si>
  <si>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</si>
  <si>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</si>
  <si>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</si>
  <si>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</si>
  <si>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</si>
  <si>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</si>
  <si>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</si>
  <si>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</si>
  <si>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</si>
  <si>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</si>
  <si>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</si>
  <si>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</si>
  <si>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</si>
  <si>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</si>
  <si>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</si>
  <si>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</si>
  <si>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</si>
  <si>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</si>
  <si>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</si>
  <si>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</si>
  <si>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</si>
  <si>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</si>
  <si>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</si>
  <si>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</si>
  <si>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</si>
  <si>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</si>
  <si>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</si>
  <si>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</si>
  <si>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</si>
  <si>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</si>
  <si>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</si>
  <si>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</si>
  <si>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</si>
  <si>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</si>
  <si>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</si>
  <si>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</si>
  <si>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</si>
  <si>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</si>
  <si>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</si>
  <si>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</si>
  <si>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</si>
  <si>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</si>
  <si>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</si>
  <si>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</si>
  <si>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</si>
  <si>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</si>
  <si>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</si>
  <si>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</si>
  <si>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</si>
  <si>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</si>
  <si>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</si>
  <si>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</si>
  <si>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</si>
  <si>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</si>
  <si>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</si>
  <si>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</si>
  <si>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</si>
  <si>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</si>
  <si>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</si>
  <si>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</si>
  <si>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</si>
  <si>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</si>
  <si>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</si>
  <si>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</si>
  <si>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</si>
  <si>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</si>
  <si>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</si>
  <si>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</si>
  <si>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</si>
  <si>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</si>
  <si>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</si>
  <si>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</si>
  <si>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</si>
  <si>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</si>
  <si>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</si>
  <si>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</si>
  <si>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</si>
  <si>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</si>
  <si>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</si>
  <si>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</si>
  <si>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</si>
  <si>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</si>
  <si>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</si>
  <si>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</si>
  <si>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</si>
  <si>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</si>
  <si>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</si>
  <si>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</si>
  <si>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</si>
  <si>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</si>
  <si>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</si>
  <si>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</si>
  <si>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</si>
  <si>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</si>
  <si>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</si>
  <si>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</si>
  <si>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</si>
  <si>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</si>
  <si>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</si>
  <si>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</si>
  <si>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</si>
  <si>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</si>
  <si>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</si>
  <si>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</si>
  <si>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</si>
  <si>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</si>
  <si>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</si>
  <si>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</si>
  <si>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</si>
  <si>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</si>
  <si>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</si>
  <si>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</si>
  <si>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</si>
  <si>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</si>
  <si>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</si>
  <si>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</si>
  <si>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</si>
  <si>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</si>
  <si>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</si>
  <si>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</si>
  <si>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</si>
  <si>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</si>
  <si>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</si>
  <si>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</si>
  <si>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</si>
  <si>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</si>
  <si>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</si>
  <si>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</si>
  <si>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</si>
  <si>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</si>
  <si>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</si>
  <si>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</si>
  <si>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</si>
  <si>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</si>
  <si>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</si>
  <si>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</si>
  <si>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</si>
  <si>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</si>
  <si>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</si>
  <si>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</si>
  <si>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</si>
  <si>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</si>
  <si>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</si>
  <si>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</si>
  <si>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</si>
  <si>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</si>
  <si>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</si>
  <si>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</si>
  <si>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</si>
  <si>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</si>
  <si>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</si>
  <si>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</si>
  <si>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</si>
  <si>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</si>
  <si>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</si>
  <si>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</si>
  <si>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</si>
  <si>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</si>
  <si>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</si>
  <si>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</si>
  <si>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</si>
  <si>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</si>
  <si>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</si>
  <si>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</si>
  <si>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</si>
  <si>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</si>
  <si>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</si>
  <si>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</si>
  <si>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</si>
  <si>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</si>
  <si>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</si>
  <si>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</si>
  <si>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</si>
  <si>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</si>
  <si>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</si>
  <si>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</si>
  <si>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</si>
  <si>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</si>
  <si>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</si>
  <si>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</si>
  <si>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</si>
  <si>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</si>
  <si>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</si>
  <si>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</si>
  <si>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</si>
  <si>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</si>
  <si>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</si>
  <si>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</si>
  <si>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</si>
  <si>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</si>
  <si>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</si>
  <si>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</si>
  <si>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</si>
  <si>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</si>
  <si>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</si>
  <si>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</si>
  <si>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</si>
  <si>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</si>
  <si>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</si>
  <si>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</si>
  <si>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</si>
  <si>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</si>
  <si>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</si>
  <si>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</si>
  <si>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</si>
  <si>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</si>
  <si>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</si>
  <si>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</si>
  <si>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</si>
  <si>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</si>
  <si>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</si>
  <si>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</si>
  <si>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</si>
  <si>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</si>
  <si>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</si>
  <si>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</si>
  <si>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</si>
  <si>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</si>
  <si>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</si>
  <si>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</si>
  <si>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</si>
  <si>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</si>
  <si>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</si>
  <si>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</si>
  <si>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</si>
  <si>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</si>
  <si>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</si>
  <si>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</si>
  <si>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</si>
  <si>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</si>
  <si>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</si>
  <si>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</si>
  <si>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</si>
  <si>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</si>
  <si>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</si>
  <si>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</si>
  <si>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</si>
  <si>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</si>
  <si>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</si>
  <si>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</si>
  <si>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</si>
  <si>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</si>
  <si>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</si>
  <si>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</si>
  <si>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</si>
  <si>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</si>
  <si>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</si>
  <si>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</si>
  <si>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</si>
  <si>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</si>
  <si>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</si>
  <si>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</si>
  <si>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</si>
  <si>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</si>
  <si>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</si>
  <si>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</si>
  <si>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</si>
  <si>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</si>
  <si>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</si>
  <si>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</si>
  <si>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</si>
  <si>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</si>
  <si>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</si>
  <si>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</si>
  <si>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</si>
  <si>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</si>
  <si>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</si>
  <si>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</si>
  <si>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</si>
  <si>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</si>
  <si>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</si>
  <si>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</si>
  <si>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</si>
  <si>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</si>
  <si>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</si>
  <si>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</si>
  <si>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</si>
  <si>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</si>
  <si>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</si>
  <si>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</si>
  <si>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</si>
  <si>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</si>
  <si>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31.12.2025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</si>
  <si>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</si>
  <si>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</si>
  <si>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</si>
  <si>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</si>
  <si>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</si>
  <si>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</si>
  <si>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</si>
  <si>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</si>
  <si>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</si>
  <si>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</si>
  <si>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</si>
  <si>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</si>
  <si>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</si>
  <si>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</si>
  <si>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</si>
  <si>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</si>
  <si>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</si>
  <si>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26838066</t>
  </si>
  <si>
    <t>АО "РЭУ"</t>
  </si>
  <si>
    <t>7714783092</t>
  </si>
  <si>
    <t>770401001</t>
  </si>
  <si>
    <t>26440191</t>
  </si>
  <si>
    <t>МУЖКП Троснянского района</t>
  </si>
  <si>
    <t>5724001583</t>
  </si>
  <si>
    <t>572401001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</si>
  <si>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</si>
  <si>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</si>
  <si>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</si>
  <si>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</si>
  <si>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</si>
  <si>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</si>
  <si>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</si>
  <si>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</si>
  <si>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26359164</t>
  </si>
  <si>
    <t>МУП "Тепловодсервис"</t>
  </si>
  <si>
    <t>5719003000</t>
  </si>
  <si>
    <t>571901001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</si>
  <si>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</si>
  <si>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</si>
  <si>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</si>
  <si>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</si>
  <si>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</si>
  <si>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</si>
  <si>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</si>
  <si>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</si>
  <si>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</si>
  <si>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</si>
  <si>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</si>
  <si>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</si>
  <si>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</si>
  <si>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</si>
  <si>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</si>
  <si>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</si>
  <si>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</si>
  <si>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</si>
  <si>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26550140</t>
  </si>
  <si>
    <t>ОАО "Гамма"</t>
  </si>
  <si>
    <t>5752006640</t>
  </si>
  <si>
    <t>31473580</t>
  </si>
  <si>
    <t>ОАО "Орелтеплосервис"</t>
  </si>
  <si>
    <t>5752050039</t>
  </si>
  <si>
    <t>575101001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</si>
  <si>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</si>
  <si>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</si>
  <si>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</si>
  <si>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</si>
  <si>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</si>
  <si>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</si>
  <si>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</si>
  <si>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</si>
  <si>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</si>
  <si>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</si>
  <si>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</si>
  <si>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</si>
  <si>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</si>
  <si>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</si>
  <si>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</si>
  <si>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</si>
  <si>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</si>
  <si>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</si>
  <si>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28871207</t>
  </si>
  <si>
    <t>ООО "Орловские тепловые магистрали"</t>
  </si>
  <si>
    <t>5753059612</t>
  </si>
  <si>
    <t>575301001</t>
  </si>
  <si>
    <t>28457043</t>
  </si>
  <si>
    <t>ООО "ТСК-Орел"</t>
  </si>
  <si>
    <t>5754022238</t>
  </si>
  <si>
    <t>575401001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</si>
  <si>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</si>
  <si>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</si>
  <si>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</si>
  <si>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</si>
  <si>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</si>
  <si>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</si>
  <si>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</si>
  <si>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</si>
  <si>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</si>
  <si>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</si>
  <si>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</si>
  <si>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</si>
  <si>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</si>
  <si>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</si>
  <si>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</si>
  <si>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</si>
  <si>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</si>
  <si>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</si>
  <si>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</si>
  <si>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</si>
  <si>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</si>
  <si>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</si>
  <si>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</si>
  <si>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</si>
  <si>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</si>
  <si>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</si>
  <si>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</si>
  <si>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</si>
  <si>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</si>
  <si>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</si>
  <si>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</si>
  <si>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</si>
  <si>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27051136</t>
  </si>
  <si>
    <t>ПАО "Квадра - Генерирующая компания"</t>
  </si>
  <si>
    <t>6829012680</t>
  </si>
  <si>
    <t>710701001</t>
  </si>
  <si>
    <t>26440193</t>
  </si>
  <si>
    <t>Урицкое МУП "Теплоэнерго"</t>
  </si>
  <si>
    <t>5725003262</t>
  </si>
  <si>
    <t>572501001</t>
  </si>
  <si>
    <t>30903763</t>
  </si>
  <si>
    <t>ФГБУ "ЦЖКУ" МИНОБОРОНЫ РОССИИ</t>
  </si>
  <si>
    <t>7729314745</t>
  </si>
  <si>
    <t>770101001</t>
  </si>
  <si>
    <t>27135237</t>
  </si>
  <si>
    <t>Филиал ОАО "РЭУ" "Курский"</t>
  </si>
  <si>
    <t>463243001</t>
  </si>
  <si>
    <t>30378002</t>
  </si>
  <si>
    <t>Филиал ПАО "Квадра" - "Орловская генерация"</t>
  </si>
  <si>
    <t>575143001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</si>
  <si>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</si>
  <si>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</si>
  <si>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</si>
  <si>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</si>
  <si>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</si>
  <si>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</si>
  <si>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</si>
  <si>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</si>
  <si>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HOT_VS</t>
  </si>
  <si>
    <t>13.10.2022</t>
  </si>
  <si>
    <t>1155</t>
  </si>
  <si>
    <t>302010, г. Орел, ул. Авиационная, д.1</t>
  </si>
  <si>
    <t>Леонов Денис Александрович</t>
  </si>
  <si>
    <t>Кошелева Елена Сергеевна</t>
  </si>
  <si>
    <t>Начальник ПЭО</t>
  </si>
  <si>
    <t>(4862)72-33-35 доб.238</t>
  </si>
  <si>
    <t>kosheleva-elena2022@mail.ru</t>
  </si>
  <si>
    <t>Город Орёл, Город Орёл (54701000);</t>
  </si>
  <si>
    <t>Двухкомпонентный тариф на горячую воду в закрытой системе горячего водоснабжения</t>
  </si>
  <si>
    <t>https://portal.eias.ru/Portal/DownloadPage.aspx?type=12&amp;guid=51327ed5-7f4e-46bf-a89f-a567e8c5da1f</t>
  </si>
  <si>
    <t>Официальный сайт Единой информационной системы в сфере  закупок</t>
  </si>
  <si>
    <t>zakupki.gov.ru</t>
  </si>
  <si>
    <t>ОфициальныйсайтЕдинойинформационнойсистемывсферезакупок</t>
  </si>
  <si>
    <t>Положение о закупке товаров, работ, услуг АО "Орелгортеплоэнерго"</t>
  </si>
  <si>
    <t>отсутствует</t>
  </si>
  <si>
    <t>https://portal.eias.ru/Portal/DownloadPage.aspx?type=12&amp;guid=a9515a2f-1215-4603-a855-66459d881a61</t>
  </si>
  <si>
    <t>31.12.2023</t>
  </si>
  <si>
    <t>О</t>
  </si>
  <si>
    <t>01.01.2024</t>
  </si>
  <si>
    <t>31.12.2024</t>
  </si>
  <si>
    <t>01.01.2025</t>
  </si>
  <si>
    <t>30.06.2024</t>
  </si>
  <si>
    <t>01.07.2024</t>
  </si>
  <si>
    <t>30.06.2025</t>
  </si>
  <si>
    <t>01.07.2025</t>
  </si>
  <si>
    <t>18.11.2022 16:03:04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</si>
</sst>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000000"/>
    <numFmt numFmtId="170" formatCode="#,##0.0"/>
    <numFmt numFmtId="171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8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6" fontId="3" fillId="0" borderId="0" applyFont="0" applyFill="0" applyBorder="0" applyAlignment="0" applyProtection="0"/>
    <xf numFmtId="170" fontId="5" fillId="2" borderId="0">
      <protection locked="0"/>
    </xf>
    <xf numFmtId="0" fontId="14" fillId="0" borderId="0" applyFill="0" applyBorder="0" applyProtection="0">
      <alignment vertical="center"/>
    </xf>
    <xf numFmtId="167" fontId="5" fillId="2" borderId="0">
      <protection locked="0"/>
    </xf>
    <xf numFmtId="171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137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49" fontId="0" fillId="7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1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1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49" fontId="40" fillId="13" borderId="15" xfId="41" applyFont="1" applyFill="1" applyBorder="1" applyAlignment="1" applyProtection="1">
      <alignment horizontal="left" vertical="center" inden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7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169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2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5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18" fillId="10" borderId="5" xfId="55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 applyProtection="1">
      <alignment horizontal="right" vertical="center"/>
    </xf>
    <xf numFmtId="0" fontId="54" fillId="0" borderId="0" xfId="55" applyFont="1" applyFill="1" applyAlignment="1" applyProtection="1">
      <alignment horizontal="right" vertical="top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0" fontId="5" fillId="0" borderId="5" xfId="47" applyFont="1" applyFill="1" applyBorder="1" applyAlignment="1" applyProtection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Fill="1" applyBorder="1" applyAlignment="1" applyProtection="1">
      <alignment horizontal="center" vertical="center" wrapText="1"/>
    </xf>
    <xf numFmtId="0" fontId="56" fillId="0" borderId="0" xfId="47" applyFont="1" applyFill="1" applyBorder="1" applyAlignment="1" applyProtection="1">
      <alignment vertical="center" wrapText="1"/>
    </xf>
    <xf numFmtId="49" fontId="56" fillId="0" borderId="0" xfId="54" applyNumberFormat="1" applyFont="1" applyFill="1" applyBorder="1" applyAlignment="1" applyProtection="1">
      <alignment vertical="center" wrapText="1"/>
    </xf>
    <xf numFmtId="0" fontId="56" fillId="0" borderId="0" xfId="47" applyNumberFormat="1" applyFont="1" applyFill="1" applyBorder="1" applyAlignment="1" applyProtection="1">
      <alignment vertical="center" wrapText="1"/>
    </xf>
    <xf numFmtId="49" fontId="103" fillId="0" borderId="0" xfId="54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Fill="1" applyBorder="1" applyAlignment="1" applyProtection="1">
      <alignment horizontal="right" vertical="center" wrapText="1"/>
    </xf>
    <xf numFmtId="49" fontId="56" fillId="0" borderId="32" xfId="54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top" wrapText="1"/>
    </xf>
    <xf numFmtId="49" fontId="0" fillId="13" borderId="17" xfId="54" applyNumberFormat="1" applyFont="1" applyFill="1" applyBorder="1" applyAlignment="1" applyProtection="1">
      <alignment horizontal="center" vertical="center" wrapText="1"/>
    </xf>
    <xf numFmtId="49" fontId="28" fillId="13" borderId="17" xfId="0" applyFont="1" applyFill="1" applyBorder="1" applyAlignment="1" applyProtection="1">
      <alignment horizontal="left" vertical="center"/>
    </xf>
    <xf numFmtId="49" fontId="28" fillId="13" borderId="25" xfId="0" applyFont="1" applyFill="1" applyBorder="1" applyAlignment="1" applyProtection="1">
      <alignment horizontal="center" vertical="center"/>
    </xf>
    <xf numFmtId="49" fontId="37" fillId="13" borderId="17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6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29" fillId="7" borderId="23" xfId="33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74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28" fillId="13" borderId="17" xfId="0" applyFont="1" applyFill="1" applyBorder="1" applyAlignment="1" applyProtection="1">
      <alignment horizontal="lef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74" fillId="7" borderId="0" xfId="33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55" applyFont="1" applyFill="1" applyAlignment="1" applyProtection="1">
      <alignment vertical="center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74" fillId="0" borderId="5" xfId="55" applyFont="1" applyFill="1" applyBorder="1" applyAlignment="1" applyProtection="1">
      <alignment vertical="center" wrapText="1"/>
    </xf>
    <xf numFmtId="0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 indent="6"/>
    </xf>
    <xf numFmtId="49" fontId="5" fillId="0" borderId="14" xfId="55" applyNumberFormat="1" applyFont="1" applyFill="1" applyBorder="1" applyAlignment="1" applyProtection="1">
      <alignment horizontal="left" vertical="center" wrapText="1" indent="7"/>
    </xf>
    <xf numFmtId="49" fontId="40" fillId="13" borderId="23" xfId="0" applyFont="1" applyFill="1" applyBorder="1" applyAlignment="1" applyProtection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Fill="1" applyBorder="1" applyAlignment="1" applyProtection="1">
      <alignment horizontal="left" vertical="center" wrapText="1" indent="1"/>
    </xf>
    <xf numFmtId="0" fontId="60" fillId="0" borderId="23" xfId="53" applyFont="1" applyFill="1" applyBorder="1" applyAlignment="1" applyProtection="1">
      <alignment horizontal="right" vertical="center" wrapText="1" indent="1"/>
    </xf>
    <xf numFmtId="0" fontId="60" fillId="0" borderId="0" xfId="53" applyFont="1" applyFill="1" applyBorder="1" applyAlignment="1" applyProtection="1">
      <alignment horizontal="right" vertical="center" wrapText="1" indent="1"/>
    </xf>
    <xf numFmtId="0" fontId="60" fillId="0" borderId="17" xfId="0" applyNumberFormat="1" applyFont="1" applyFill="1" applyBorder="1" applyAlignment="1" applyProtection="1">
      <alignment vertical="center"/>
    </xf>
    <xf numFmtId="0" fontId="60" fillId="0" borderId="17" xfId="53" applyFont="1" applyFill="1" applyBorder="1" applyAlignment="1" applyProtection="1">
      <alignment horizontal="right" vertical="center" wrapText="1" indent="1"/>
    </xf>
    <xf numFmtId="49" fontId="57" fillId="0" borderId="0" xfId="54" applyNumberFormat="1" applyFont="1" applyFill="1" applyBorder="1" applyAlignment="1" applyProtection="1">
      <alignment horizontal="left" vertical="center" wrapText="1" inden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49" fontId="0" fillId="0" borderId="0" xfId="0">
      <alignment vertical="top"/>
    </xf>
    <xf numFmtId="49" fontId="0" fillId="0" borderId="0" xfId="0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0" fontId="33" fillId="7" borderId="0" xfId="55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5" xfId="55" applyFont="1" applyFill="1" applyBorder="1" applyAlignment="1" applyProtection="1">
      <alignment vertical="center" wrapText="1"/>
    </xf>
    <xf numFmtId="49" fontId="5" fillId="0" borderId="0" xfId="35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0" xfId="55" applyFont="1" applyFill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66" fillId="0" borderId="0" xfId="55" applyFont="1" applyFill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3" fillId="0" borderId="0" xfId="55" applyFont="1" applyFill="1" applyAlignment="1" applyProtection="1">
      <alignment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 applyProtection="1">
      <alignment vertical="center" wrapText="1"/>
    </xf>
    <xf numFmtId="49" fontId="57" fillId="0" borderId="0" xfId="55" applyNumberFormat="1" applyFont="1" applyFill="1" applyBorder="1" applyAlignment="1" applyProtection="1">
      <alignment vertical="center" wrapText="1"/>
    </xf>
    <xf numFmtId="0" fontId="104" fillId="0" borderId="0" xfId="0" applyNumberFormat="1" applyFont="1" applyFill="1" applyBorder="1" applyAlignment="1" applyProtection="1">
      <alignment vertical="center"/>
    </xf>
    <xf numFmtId="0" fontId="104" fillId="0" borderId="0" xfId="53" applyFont="1" applyFill="1" applyBorder="1" applyAlignment="1" applyProtection="1">
      <alignment horizontal="right" vertical="center" wrapText="1" indent="1"/>
    </xf>
    <xf numFmtId="49" fontId="57" fillId="0" borderId="0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0" fillId="0" borderId="0" xfId="0">
      <alignment vertical="top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32" fillId="7" borderId="0" xfId="55" applyFont="1" applyFill="1" applyBorder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13" borderId="13" xfId="55" applyFont="1" applyFill="1" applyBorder="1" applyAlignment="1" applyProtection="1">
      <alignment vertical="center" wrapText="1"/>
    </xf>
    <xf numFmtId="49" fontId="5" fillId="0" borderId="5" xfId="0" applyNumberFormat="1" applyFont="1" applyBorder="1" applyProtection="1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/>
    </xf>
    <xf numFmtId="49" fontId="5" fillId="0" borderId="0" xfId="35" applyNumberFormat="1" applyFont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3" fillId="13" borderId="14" xfId="35" applyFont="1" applyFill="1" applyBorder="1" applyAlignment="1" applyProtection="1">
      <alignment horizontal="center" vertical="top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0" fontId="103" fillId="0" borderId="0" xfId="55" applyFont="1" applyFill="1" applyAlignment="1" applyProtection="1">
      <alignment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7" fillId="0" borderId="0" xfId="0" applyNumberFormat="1" applyFont="1" applyFill="1" applyBorder="1" applyAlignment="1" applyProtection="1">
      <alignment vertical="center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0" fillId="0" borderId="0" xfId="55" applyNumberFormat="1" applyFont="1" applyFill="1" applyAlignment="1" applyProtection="1">
      <alignment horizontal="left"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/>
    </xf>
    <xf numFmtId="0" fontId="105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2" fillId="7" borderId="0" xfId="53" applyFont="1" applyFill="1" applyBorder="1" applyAlignment="1" applyProtection="1">
      <alignment horizontal="right" vertical="center" wrapText="1" indent="1"/>
    </xf>
    <xf numFmtId="49" fontId="56" fillId="0" borderId="17" xfId="53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103" fillId="0" borderId="0" xfId="54" applyNumberFormat="1" applyFont="1" applyFill="1" applyBorder="1" applyAlignment="1" applyProtection="1">
      <alignment vertical="center" wrapText="1"/>
    </xf>
    <xf numFmtId="49" fontId="103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0" fontId="5" fillId="0" borderId="5" xfId="55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12" borderId="52" xfId="0" applyFont="1" applyFill="1" applyBorder="1" applyAlignment="1">
      <alignment horizontal="center" vertical="center"/>
    </xf>
    <xf numFmtId="0" fontId="17" fillId="0" borderId="0" xfId="56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0" fontId="17" fillId="0" borderId="0" xfId="22" applyFont="1" applyFill="1" applyBorder="1" applyAlignment="1" applyProtection="1">
      <alignment horizontal="left" vertical="top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0" fontId="13" fillId="7" borderId="0" xfId="43" applyNumberFormat="1" applyFont="1" applyFill="1" applyBorder="1" applyAlignment="1">
      <alignment horizontal="justify" vertical="top" wrapText="1"/>
    </xf>
    <xf numFmtId="49" fontId="69" fillId="0" borderId="0" xfId="30" applyNumberFormat="1" applyBorder="1" applyAlignment="1" applyProtection="1">
      <alignment vertical="center"/>
    </xf>
    <xf numFmtId="0" fontId="17" fillId="0" borderId="0" xfId="22" applyFont="1" applyFill="1" applyBorder="1" applyAlignment="1" applyProtection="1">
      <alignment horizontal="right" vertical="top" wrapText="1" indent="1"/>
    </xf>
    <xf numFmtId="0" fontId="17" fillId="0" borderId="0" xfId="22" applyFont="1" applyFill="1" applyBorder="1" applyAlignment="1" applyProtection="1">
      <alignment horizontal="right" vertical="top" wrapText="1"/>
    </xf>
    <xf numFmtId="49" fontId="13" fillId="7" borderId="0" xfId="43" applyFont="1" applyFill="1" applyBorder="1" applyAlignment="1">
      <alignment horizontal="left" wrapText="1"/>
    </xf>
    <xf numFmtId="49" fontId="13" fillId="7" borderId="0" xfId="43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0" fontId="17" fillId="14" borderId="37" xfId="28" applyNumberFormat="1" applyFont="1" applyFill="1" applyBorder="1" applyAlignment="1" applyProtection="1">
      <alignment horizontal="left" vertical="center" wrapText="1" indent="1"/>
    </xf>
    <xf numFmtId="0" fontId="17" fillId="14" borderId="38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9" fontId="5" fillId="0" borderId="13" xfId="55" applyNumberFormat="1" applyFont="1" applyFill="1" applyBorder="1" applyAlignment="1" applyProtection="1">
      <alignment horizontal="center" vertical="center" wrapText="1"/>
    </xf>
    <xf numFmtId="169" fontId="5" fillId="0" borderId="14" xfId="55" applyNumberFormat="1" applyFont="1" applyFill="1" applyBorder="1" applyAlignment="1" applyProtection="1">
      <alignment horizontal="center" vertical="center" wrapText="1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102" fillId="0" borderId="0" xfId="0" applyNumberFormat="1" applyFont="1" applyFill="1" applyBorder="1" applyAlignment="1">
      <alignment horizontal="right" vertical="center"/>
    </xf>
    <xf numFmtId="0" fontId="56" fillId="0" borderId="20" xfId="32" applyFont="1" applyFill="1" applyBorder="1" applyAlignment="1" applyProtection="1">
      <alignment horizontal="left" vertical="center" wrapText="1" indent="1"/>
    </xf>
    <xf numFmtId="0" fontId="56" fillId="0" borderId="28" xfId="32" applyFont="1" applyFill="1" applyBorder="1" applyAlignment="1" applyProtection="1">
      <alignment horizontal="left" vertical="center" wrapText="1" indent="1"/>
    </xf>
    <xf numFmtId="0" fontId="56" fillId="0" borderId="24" xfId="32" applyFont="1" applyFill="1" applyBorder="1" applyAlignment="1" applyProtection="1">
      <alignment horizontal="left" vertical="center" wrapText="1" indent="1"/>
    </xf>
    <xf numFmtId="0" fontId="56" fillId="0" borderId="0" xfId="47" applyFont="1" applyFill="1" applyBorder="1" applyAlignment="1" applyProtection="1">
      <alignment horizontal="right" vertical="center" wrapText="1"/>
    </xf>
    <xf numFmtId="0" fontId="56" fillId="0" borderId="23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right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8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10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6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41" fillId="7" borderId="0" xfId="55" applyFont="1" applyFill="1" applyBorder="1" applyAlignment="1" applyProtection="1">
      <alignment horizontal="center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horizontal="center" vertical="center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0" borderId="13" xfId="45" applyFont="1" applyFill="1" applyBorder="1" applyAlignment="1" applyProtection="1">
      <alignment horizontal="center" vertical="center" wrapText="1"/>
    </xf>
    <xf numFmtId="0" fontId="5" fillId="0" borderId="15" xfId="45" applyFont="1" applyFill="1" applyBorder="1" applyAlignment="1" applyProtection="1">
      <alignment horizontal="center" vertical="center" wrapText="1"/>
    </xf>
    <xf numFmtId="0" fontId="57" fillId="0" borderId="17" xfId="54" applyNumberFormat="1" applyFont="1" applyFill="1" applyBorder="1" applyAlignment="1" applyProtection="1">
      <alignment horizontal="left" vertical="center" wrapText="1" indent="1"/>
    </xf>
    <xf numFmtId="0" fontId="5" fillId="8" borderId="13" xfId="54" applyNumberFormat="1" applyFont="1" applyFill="1" applyBorder="1" applyAlignment="1" applyProtection="1">
      <alignment horizontal="left" vertical="center" wrapText="1" indent="1"/>
    </xf>
    <xf numFmtId="0" fontId="5" fillId="8" borderId="15" xfId="54" applyNumberFormat="1" applyFont="1" applyFill="1" applyBorder="1" applyAlignment="1" applyProtection="1">
      <alignment horizontal="left" vertical="center" wrapText="1" indent="1"/>
    </xf>
    <xf numFmtId="0" fontId="5" fillId="8" borderId="14" xfId="54" applyNumberFormat="1" applyFont="1" applyFill="1" applyBorder="1" applyAlignment="1" applyProtection="1">
      <alignment horizontal="left" vertical="center" wrapText="1" inden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57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5" xfId="55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57" fillId="0" borderId="23" xfId="54" applyNumberFormat="1" applyFont="1" applyFill="1" applyBorder="1" applyAlignment="1" applyProtection="1">
      <alignment horizontal="left" vertical="center" wrapText="1" inden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5" fillId="8" borderId="39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40" xfId="54" applyNumberFormat="1" applyFont="1" applyFill="1" applyBorder="1" applyAlignment="1" applyProtection="1">
      <alignment horizontal="center" vertical="center" wrapText="1"/>
    </xf>
    <xf numFmtId="49" fontId="5" fillId="11" borderId="35" xfId="54" applyNumberFormat="1" applyFont="1" applyFill="1" applyBorder="1" applyAlignment="1" applyProtection="1">
      <alignment horizontal="center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49" fontId="5" fillId="11" borderId="41" xfId="54" applyNumberFormat="1" applyFont="1" applyFill="1" applyBorder="1" applyAlignment="1" applyProtection="1">
      <alignment horizontal="center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0" fontId="5" fillId="8" borderId="39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12" borderId="5" xfId="4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0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 xr:uid="{00000000-0005-0000-0000-000021000000}"/>
    <cellStyle name="currency1" xfId="17" xr:uid="{00000000-0005-0000-0000-000022000000}"/>
    <cellStyle name="Currency2" xfId="18" xr:uid="{00000000-0005-0000-0000-000023000000}"/>
    <cellStyle name="currency3" xfId="19" xr:uid="{00000000-0005-0000-0000-000024000000}"/>
    <cellStyle name="currency4" xfId="20" xr:uid="{00000000-0005-0000-0000-000025000000}"/>
    <cellStyle name="Followed Hyperlink" xfId="21" xr:uid="{00000000-0005-0000-0000-000026000000}"/>
    <cellStyle name="Header 3" xfId="22" xr:uid="{00000000-0005-0000-0000-000027000000}"/>
    <cellStyle name="Hyperlink" xfId="23" xr:uid="{00000000-0005-0000-0000-000028000000}"/>
    <cellStyle name="normal" xfId="24" xr:uid="{00000000-0005-0000-0000-000029000000}"/>
    <cellStyle name="Normal1" xfId="25" xr:uid="{00000000-0005-0000-0000-00002A000000}"/>
    <cellStyle name="Normal2" xfId="26" xr:uid="{00000000-0005-0000-0000-00002B000000}"/>
    <cellStyle name="Percent1" xfId="27" xr:uid="{00000000-0005-0000-0000-00002C000000}"/>
    <cellStyle name="Title 4" xfId="28" xr:uid="{00000000-0005-0000-0000-00002D000000}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 xr:uid="{00000000-0005-0000-0000-000038000000}"/>
    <cellStyle name="Денежный" xfId="99" builtinId="4" hidden="1"/>
    <cellStyle name="Денежный [0]" xfId="100" builtinId="7" hidden="1"/>
    <cellStyle name="Заголовок" xfId="32" xr:uid="{00000000-0005-0000-0000-00003B000000}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 xr:uid="{00000000-0005-0000-0000-000040000000}"/>
    <cellStyle name="Значение" xfId="34" xr:uid="{00000000-0005-0000-0000-000041000000}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 xr:uid="{00000000-0005-0000-0000-000047000000}"/>
    <cellStyle name="Обычный 12 2" xfId="36" xr:uid="{00000000-0005-0000-0000-000048000000}"/>
    <cellStyle name="Обычный 14" xfId="37" xr:uid="{00000000-0005-0000-0000-000049000000}"/>
    <cellStyle name="Обычный 15" xfId="38" xr:uid="{00000000-0005-0000-0000-00004A000000}"/>
    <cellStyle name="Обычный 2" xfId="39" xr:uid="{00000000-0005-0000-0000-00004B000000}"/>
    <cellStyle name="Обычный 2 2" xfId="40" xr:uid="{00000000-0005-0000-0000-00004C000000}"/>
    <cellStyle name="Обычный 3" xfId="41" xr:uid="{00000000-0005-0000-0000-00004D000000}"/>
    <cellStyle name="Обычный 3 2" xfId="42" xr:uid="{00000000-0005-0000-0000-00004E000000}"/>
    <cellStyle name="Обычный 3 3" xfId="43" xr:uid="{00000000-0005-0000-0000-00004F000000}"/>
    <cellStyle name="Обычный 4" xfId="44" xr:uid="{00000000-0005-0000-0000-000050000000}"/>
    <cellStyle name="Обычный_BALANCE.WARM.2007YEAR(FACT)" xfId="45" xr:uid="{00000000-0005-0000-0000-000051000000}"/>
    <cellStyle name="Обычный_INVEST.WARM.PLAN.4.78(v0.1)" xfId="46" xr:uid="{00000000-0005-0000-0000-000052000000}"/>
    <cellStyle name="Обычный_JKH.OPEN.INFO.HVS(v3.5)_цены161210" xfId="47" xr:uid="{00000000-0005-0000-0000-000053000000}"/>
    <cellStyle name="Обычный_JKH.OPEN.INFO.PRICE.VO_v4.0(10.02.11)" xfId="48" xr:uid="{00000000-0005-0000-0000-000054000000}"/>
    <cellStyle name="Обычный_KRU.TARIFF.FACT-0.3" xfId="49" xr:uid="{00000000-0005-0000-0000-000055000000}"/>
    <cellStyle name="Обычный_MINENERGO.340.PRIL79(v0.1)" xfId="50" xr:uid="{00000000-0005-0000-0000-000056000000}"/>
    <cellStyle name="Обычный_PREDEL.JKH.2010(v1.3)" xfId="51" xr:uid="{00000000-0005-0000-0000-000057000000}"/>
    <cellStyle name="Обычный_razrabotka_sablonov_po_WKU" xfId="52" xr:uid="{00000000-0005-0000-0000-000058000000}"/>
    <cellStyle name="Обычный_SIMPLE_1_massive2" xfId="53" xr:uid="{00000000-0005-0000-0000-000059000000}"/>
    <cellStyle name="Обычный_ЖКУ_проект3" xfId="54" xr:uid="{00000000-0005-0000-0000-00005A000000}"/>
    <cellStyle name="Обычный_Мониторинг инвестиций" xfId="55" xr:uid="{00000000-0005-0000-0000-00005B000000}"/>
    <cellStyle name="Обычный_Шаблон по источникам для Модуля Реестр (2)" xfId="56" xr:uid="{00000000-0005-0000-0000-00005C000000}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11CD8B16-5FFC-4D3A-AA53-C5C81CEC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A99DB6B7-5B0D-4D28-B1EA-C5B6BB0EB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38</xdr:row>
      <xdr:rowOff>0</xdr:rowOff>
    </xdr:from>
    <xdr:to>
      <xdr:col>9</xdr:col>
      <xdr:colOff>228600</xdr:colOff>
      <xdr:row>38</xdr:row>
      <xdr:rowOff>190500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>
          <a:grpSpLocks/>
        </xdr:cNvGrpSpPr>
      </xdr:nvGrpSpPr>
      <xdr:grpSpPr bwMode="auto">
        <a:xfrm>
          <a:off x="8010525" y="11677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A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A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B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B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B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B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38100</xdr:colOff>
      <xdr:row>32</xdr:row>
      <xdr:rowOff>0</xdr:rowOff>
    </xdr:from>
    <xdr:to>
      <xdr:col>84</xdr:col>
      <xdr:colOff>228600</xdr:colOff>
      <xdr:row>32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39090600" y="6410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3</xdr:row>
      <xdr:rowOff>9525</xdr:rowOff>
    </xdr:from>
    <xdr:to>
      <xdr:col>84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390525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86</xdr:col>
      <xdr:colOff>38100</xdr:colOff>
      <xdr:row>37</xdr:row>
      <xdr:rowOff>0</xdr:rowOff>
    </xdr:from>
    <xdr:to>
      <xdr:col>86</xdr:col>
      <xdr:colOff>228600</xdr:colOff>
      <xdr:row>37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pSpPr>
          <a:grpSpLocks/>
        </xdr:cNvGrpSpPr>
      </xdr:nvGrpSpPr>
      <xdr:grpSpPr bwMode="auto">
        <a:xfrm>
          <a:off x="47120175" y="7620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86</xdr:col>
      <xdr:colOff>38100</xdr:colOff>
      <xdr:row>37</xdr:row>
      <xdr:rowOff>0</xdr:rowOff>
    </xdr:from>
    <xdr:to>
      <xdr:col>86</xdr:col>
      <xdr:colOff>228600</xdr:colOff>
      <xdr:row>37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>
          <a:grpSpLocks/>
        </xdr:cNvGrpSpPr>
      </xdr:nvGrpSpPr>
      <xdr:grpSpPr bwMode="auto">
        <a:xfrm>
          <a:off x="47120175" y="7620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86</xdr:col>
      <xdr:colOff>38100</xdr:colOff>
      <xdr:row>37</xdr:row>
      <xdr:rowOff>0</xdr:rowOff>
    </xdr:from>
    <xdr:to>
      <xdr:col>86</xdr:col>
      <xdr:colOff>228600</xdr:colOff>
      <xdr:row>37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pSpPr>
          <a:grpSpLocks/>
        </xdr:cNvGrpSpPr>
      </xdr:nvGrpSpPr>
      <xdr:grpSpPr bwMode="auto">
        <a:xfrm>
          <a:off x="47120175" y="7620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86</xdr:col>
      <xdr:colOff>38100</xdr:colOff>
      <xdr:row>27</xdr:row>
      <xdr:rowOff>0</xdr:rowOff>
    </xdr:from>
    <xdr:to>
      <xdr:col>86</xdr:col>
      <xdr:colOff>228600</xdr:colOff>
      <xdr:row>27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1DFA2CB4-E3E0-4BD1-A47E-375D36594F96}"/>
            </a:ext>
          </a:extLst>
        </xdr:cNvPr>
        <xdr:cNvGrpSpPr>
          <a:grpSpLocks/>
        </xdr:cNvGrpSpPr>
      </xdr:nvGrpSpPr>
      <xdr:grpSpPr bwMode="auto">
        <a:xfrm>
          <a:off x="47120175" y="4953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4B34F505-A51A-542E-1F8B-022B232613F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5D67C198-A677-4DAC-9689-B6CBD81D8C7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86</xdr:col>
      <xdr:colOff>38100</xdr:colOff>
      <xdr:row>32</xdr:row>
      <xdr:rowOff>0</xdr:rowOff>
    </xdr:from>
    <xdr:to>
      <xdr:col>86</xdr:col>
      <xdr:colOff>228600</xdr:colOff>
      <xdr:row>32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E307889F-268B-4593-A1F5-94A90E80B578}"/>
            </a:ext>
          </a:extLst>
        </xdr:cNvPr>
        <xdr:cNvGrpSpPr>
          <a:grpSpLocks/>
        </xdr:cNvGrpSpPr>
      </xdr:nvGrpSpPr>
      <xdr:grpSpPr bwMode="auto">
        <a:xfrm>
          <a:off x="47120175" y="64103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4AEA5330-5439-80E1-644C-AF446DB6390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72866B29-1C8E-9672-4402-B7C977A6D0A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C4C9967F-A1D3-4437-8851-84A1D2E47F73}"/>
            </a:ext>
          </a:extLst>
        </xdr:cNvPr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1F796E2A-C658-1BA2-AFA1-62903BA8487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B56C4B40-F6A1-0A9C-3392-2162C559AAD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53</xdr:col>
      <xdr:colOff>38100</xdr:colOff>
      <xdr:row>3</xdr:row>
      <xdr:rowOff>9525</xdr:rowOff>
    </xdr:from>
    <xdr:ext cx="190500" cy="190500"/>
    <xdr:grpSp>
      <xdr:nvGrpSpPr>
        <xdr:cNvPr id="23" name="shCalendar" hidden="1">
          <a:extLst>
            <a:ext uri="{FF2B5EF4-FFF2-40B4-BE49-F238E27FC236}">
              <a16:creationId xmlns:a16="http://schemas.microsoft.com/office/drawing/2014/main" id="{F239FBB1-B926-4011-8A3E-CBAA97910389}"/>
            </a:ext>
          </a:extLst>
        </xdr:cNvPr>
        <xdr:cNvGrpSpPr>
          <a:grpSpLocks/>
        </xdr:cNvGrpSpPr>
      </xdr:nvGrpSpPr>
      <xdr:grpSpPr bwMode="auto">
        <a:xfrm>
          <a:off x="242125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>
            <a:extLst>
              <a:ext uri="{FF2B5EF4-FFF2-40B4-BE49-F238E27FC236}">
                <a16:creationId xmlns:a16="http://schemas.microsoft.com/office/drawing/2014/main" id="{B325E8FC-1AB8-3D9E-AE9D-D7AB9A9F9EC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>
            <a:extLst>
              <a:ext uri="{FF2B5EF4-FFF2-40B4-BE49-F238E27FC236}">
                <a16:creationId xmlns:a16="http://schemas.microsoft.com/office/drawing/2014/main" id="{FCAF0E0B-4D88-EA98-C29A-0AD0E3D6516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67</xdr:col>
      <xdr:colOff>38100</xdr:colOff>
      <xdr:row>3</xdr:row>
      <xdr:rowOff>9525</xdr:rowOff>
    </xdr:from>
    <xdr:ext cx="190500" cy="190500"/>
    <xdr:grpSp>
      <xdr:nvGrpSpPr>
        <xdr:cNvPr id="26" name="shCalendar" hidden="1">
          <a:extLst>
            <a:ext uri="{FF2B5EF4-FFF2-40B4-BE49-F238E27FC236}">
              <a16:creationId xmlns:a16="http://schemas.microsoft.com/office/drawing/2014/main" id="{34DE6B7F-2DDE-4349-80A0-59E25EB6DF82}"/>
            </a:ext>
          </a:extLst>
        </xdr:cNvPr>
        <xdr:cNvGrpSpPr>
          <a:grpSpLocks/>
        </xdr:cNvGrpSpPr>
      </xdr:nvGrpSpPr>
      <xdr:grpSpPr bwMode="auto">
        <a:xfrm>
          <a:off x="31137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>
            <a:extLst>
              <a:ext uri="{FF2B5EF4-FFF2-40B4-BE49-F238E27FC236}">
                <a16:creationId xmlns:a16="http://schemas.microsoft.com/office/drawing/2014/main" id="{2D641AC0-6276-0752-740F-9D1EE5A0DB0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>
            <a:extLst>
              <a:ext uri="{FF2B5EF4-FFF2-40B4-BE49-F238E27FC236}">
                <a16:creationId xmlns:a16="http://schemas.microsoft.com/office/drawing/2014/main" id="{665CBA19-2902-CB07-44BD-1171BBC3B10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81</xdr:col>
      <xdr:colOff>38100</xdr:colOff>
      <xdr:row>3</xdr:row>
      <xdr:rowOff>9525</xdr:rowOff>
    </xdr:from>
    <xdr:ext cx="190500" cy="190500"/>
    <xdr:grpSp>
      <xdr:nvGrpSpPr>
        <xdr:cNvPr id="29" name="shCalendar" hidden="1">
          <a:extLst>
            <a:ext uri="{FF2B5EF4-FFF2-40B4-BE49-F238E27FC236}">
              <a16:creationId xmlns:a16="http://schemas.microsoft.com/office/drawing/2014/main" id="{E5ED985F-DE99-4CBC-9E4B-9C2AEF93FD07}"/>
            </a:ext>
          </a:extLst>
        </xdr:cNvPr>
        <xdr:cNvGrpSpPr>
          <a:grpSpLocks/>
        </xdr:cNvGrpSpPr>
      </xdr:nvGrpSpPr>
      <xdr:grpSpPr bwMode="auto">
        <a:xfrm>
          <a:off x="380619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>
            <a:extLst>
              <a:ext uri="{FF2B5EF4-FFF2-40B4-BE49-F238E27FC236}">
                <a16:creationId xmlns:a16="http://schemas.microsoft.com/office/drawing/2014/main" id="{14DFAA28-A38D-DC81-C2C3-3CFE1ED0E2C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>
            <a:extLst>
              <a:ext uri="{FF2B5EF4-FFF2-40B4-BE49-F238E27FC236}">
                <a16:creationId xmlns:a16="http://schemas.microsoft.com/office/drawing/2014/main" id="{D555D511-64D6-C4ED-6143-6C6F8700FFA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38100</xdr:colOff>
      <xdr:row>95</xdr:row>
      <xdr:rowOff>0</xdr:rowOff>
    </xdr:from>
    <xdr:to>
      <xdr:col>84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76445918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86</xdr:col>
      <xdr:colOff>38100</xdr:colOff>
      <xdr:row>96</xdr:row>
      <xdr:rowOff>0</xdr:rowOff>
    </xdr:from>
    <xdr:to>
      <xdr:col>86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77658191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17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17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17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8C79-8DAC-4576-A24E-52012B5F6F70}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956-51FF-46F6-9B8B-C19E311B60E1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7" customWidth="1"/>
  </cols>
  <sheetData>
    <row r="1" spans="1:27" ht="3" customHeight="1">
      <c r="AA1" s="77" t="s">
        <v>223</v>
      </c>
    </row>
    <row r="2" spans="1:27" ht="16.5" customHeight="1">
      <c r="B2" s="924" t="str">
        <f>"Код отчёта: " &amp; GetCode()</f>
        <v>Код отчёта: FAS.JKH.OPEN.INFO.REQUEST.GVS</v>
      </c>
      <c r="C2" s="924"/>
      <c r="D2" s="924"/>
      <c r="E2" s="924"/>
      <c r="F2" s="924"/>
      <c r="G2" s="924"/>
      <c r="Q2" s="328"/>
      <c r="R2" s="328"/>
      <c r="S2" s="328"/>
      <c r="T2" s="328"/>
      <c r="U2" s="328"/>
      <c r="V2" s="328"/>
      <c r="W2" s="328"/>
    </row>
    <row r="3" spans="1:27" ht="18" customHeight="1">
      <c r="B3" s="925" t="str">
        <f>"Версия " &amp; GetVersion()</f>
        <v>Версия 1.0.2</v>
      </c>
      <c r="C3" s="925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1:27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42.75" customHeight="1">
      <c r="B5" s="928" t="s">
        <v>557</v>
      </c>
      <c r="C5" s="929"/>
      <c r="D5" s="929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</row>
    <row r="6" spans="1:27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7" ht="15" customHeight="1">
      <c r="A7" s="41"/>
      <c r="B7" s="76"/>
      <c r="C7" s="75"/>
      <c r="D7" s="58"/>
      <c r="E7" s="926" t="s">
        <v>550</v>
      </c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57"/>
    </row>
    <row r="8" spans="1:27" ht="15" customHeight="1">
      <c r="A8" s="41"/>
      <c r="B8" s="76"/>
      <c r="C8" s="75"/>
      <c r="D8" s="58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57"/>
    </row>
    <row r="9" spans="1:27" ht="15" customHeight="1">
      <c r="A9" s="41"/>
      <c r="B9" s="76"/>
      <c r="C9" s="75"/>
      <c r="D9" s="58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57"/>
    </row>
    <row r="10" spans="1:27" ht="10.5" customHeight="1">
      <c r="A10" s="41"/>
      <c r="B10" s="76"/>
      <c r="C10" s="75"/>
      <c r="D10" s="58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57"/>
    </row>
    <row r="11" spans="1:27" ht="27" customHeight="1">
      <c r="A11" s="41"/>
      <c r="B11" s="76"/>
      <c r="C11" s="75"/>
      <c r="D11" s="58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926"/>
      <c r="Q11" s="926"/>
      <c r="R11" s="926"/>
      <c r="S11" s="926"/>
      <c r="T11" s="926"/>
      <c r="U11" s="926"/>
      <c r="V11" s="926"/>
      <c r="W11" s="926"/>
      <c r="X11" s="926"/>
      <c r="Y11" s="57"/>
    </row>
    <row r="12" spans="1:27" ht="12" customHeight="1">
      <c r="A12" s="41"/>
      <c r="B12" s="76"/>
      <c r="C12" s="75"/>
      <c r="D12" s="58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57"/>
    </row>
    <row r="13" spans="1:27" ht="38.25" customHeight="1">
      <c r="A13" s="41"/>
      <c r="B13" s="76"/>
      <c r="C13" s="75"/>
      <c r="D13" s="58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71"/>
    </row>
    <row r="14" spans="1:27" ht="15" customHeight="1">
      <c r="A14" s="41"/>
      <c r="B14" s="76"/>
      <c r="C14" s="75"/>
      <c r="D14" s="58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57"/>
    </row>
    <row r="15" spans="1:27" ht="15">
      <c r="A15" s="41"/>
      <c r="B15" s="76"/>
      <c r="C15" s="75"/>
      <c r="D15" s="58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57"/>
    </row>
    <row r="16" spans="1:27" ht="15">
      <c r="A16" s="41"/>
      <c r="B16" s="76"/>
      <c r="C16" s="75"/>
      <c r="D16" s="58"/>
      <c r="E16" s="926"/>
      <c r="F16" s="926"/>
      <c r="G16" s="926"/>
      <c r="H16" s="926"/>
      <c r="I16" s="926"/>
      <c r="J16" s="926"/>
      <c r="K16" s="926"/>
      <c r="L16" s="926"/>
      <c r="M16" s="926"/>
      <c r="N16" s="926"/>
      <c r="O16" s="926"/>
      <c r="P16" s="926"/>
      <c r="Q16" s="926"/>
      <c r="R16" s="926"/>
      <c r="S16" s="926"/>
      <c r="T16" s="926"/>
      <c r="U16" s="926"/>
      <c r="V16" s="926"/>
      <c r="W16" s="926"/>
      <c r="X16" s="926"/>
      <c r="Y16" s="57"/>
    </row>
    <row r="17" spans="1:25" ht="15" customHeight="1">
      <c r="A17" s="41"/>
      <c r="B17" s="76"/>
      <c r="C17" s="75"/>
      <c r="D17" s="58"/>
      <c r="E17" s="926"/>
      <c r="F17" s="926"/>
      <c r="G17" s="926"/>
      <c r="H17" s="926"/>
      <c r="I17" s="926"/>
      <c r="J17" s="926"/>
      <c r="K17" s="926"/>
      <c r="L17" s="926"/>
      <c r="M17" s="926"/>
      <c r="N17" s="926"/>
      <c r="O17" s="926"/>
      <c r="P17" s="926"/>
      <c r="Q17" s="926"/>
      <c r="R17" s="926"/>
      <c r="S17" s="926"/>
      <c r="T17" s="926"/>
      <c r="U17" s="926"/>
      <c r="V17" s="926"/>
      <c r="W17" s="926"/>
      <c r="X17" s="926"/>
      <c r="Y17" s="57"/>
    </row>
    <row r="18" spans="1:25" ht="15">
      <c r="A18" s="41"/>
      <c r="B18" s="76"/>
      <c r="C18" s="75"/>
      <c r="D18" s="58"/>
      <c r="E18" s="926"/>
      <c r="F18" s="926"/>
      <c r="G18" s="926"/>
      <c r="H18" s="926"/>
      <c r="I18" s="926"/>
      <c r="J18" s="926"/>
      <c r="K18" s="926"/>
      <c r="L18" s="926"/>
      <c r="M18" s="926"/>
      <c r="N18" s="926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57"/>
    </row>
    <row r="19" spans="1:25" ht="59.25" customHeight="1">
      <c r="A19" s="41"/>
      <c r="B19" s="76"/>
      <c r="C19" s="75"/>
      <c r="D19" s="64"/>
      <c r="E19" s="926"/>
      <c r="F19" s="926"/>
      <c r="G19" s="926"/>
      <c r="H19" s="926"/>
      <c r="I19" s="926"/>
      <c r="J19" s="926"/>
      <c r="K19" s="926"/>
      <c r="L19" s="926"/>
      <c r="M19" s="926"/>
      <c r="N19" s="926"/>
      <c r="O19" s="926"/>
      <c r="P19" s="926"/>
      <c r="Q19" s="926"/>
      <c r="R19" s="926"/>
      <c r="S19" s="926"/>
      <c r="T19" s="926"/>
      <c r="U19" s="926"/>
      <c r="V19" s="926"/>
      <c r="W19" s="926"/>
      <c r="X19" s="926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hidden="1" customHeight="1">
      <c r="A21" s="41"/>
      <c r="B21" s="76"/>
      <c r="C21" s="75"/>
      <c r="D21" s="59"/>
      <c r="E21" s="70" t="s">
        <v>221</v>
      </c>
      <c r="F21" s="931" t="s">
        <v>237</v>
      </c>
      <c r="G21" s="932"/>
      <c r="H21" s="932"/>
      <c r="I21" s="932"/>
      <c r="J21" s="932"/>
      <c r="K21" s="932"/>
      <c r="L21" s="932"/>
      <c r="M21" s="932"/>
      <c r="N21" s="58"/>
      <c r="O21" s="69" t="s">
        <v>221</v>
      </c>
      <c r="P21" s="933" t="s">
        <v>222</v>
      </c>
      <c r="Q21" s="934"/>
      <c r="R21" s="934"/>
      <c r="S21" s="934"/>
      <c r="T21" s="934"/>
      <c r="U21" s="934"/>
      <c r="V21" s="934"/>
      <c r="W21" s="934"/>
      <c r="X21" s="934"/>
      <c r="Y21" s="57"/>
    </row>
    <row r="22" spans="1:25" ht="14.25" hidden="1" customHeight="1">
      <c r="A22" s="41"/>
      <c r="B22" s="76"/>
      <c r="C22" s="75"/>
      <c r="D22" s="59"/>
      <c r="E22" s="91" t="s">
        <v>221</v>
      </c>
      <c r="F22" s="931" t="s">
        <v>224</v>
      </c>
      <c r="G22" s="932"/>
      <c r="H22" s="932"/>
      <c r="I22" s="932"/>
      <c r="J22" s="932"/>
      <c r="K22" s="932"/>
      <c r="L22" s="932"/>
      <c r="M22" s="932"/>
      <c r="N22" s="58"/>
      <c r="O22" s="72" t="s">
        <v>221</v>
      </c>
      <c r="P22" s="933" t="s">
        <v>548</v>
      </c>
      <c r="Q22" s="934"/>
      <c r="R22" s="934"/>
      <c r="S22" s="934"/>
      <c r="T22" s="934"/>
      <c r="U22" s="934"/>
      <c r="V22" s="934"/>
      <c r="W22" s="934"/>
      <c r="X22" s="934"/>
      <c r="Y22" s="57"/>
    </row>
    <row r="23" spans="1:25" ht="27" hidden="1" customHeight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27"/>
      <c r="Q23" s="927"/>
      <c r="R23" s="927"/>
      <c r="S23" s="927"/>
      <c r="T23" s="927"/>
      <c r="U23" s="927"/>
      <c r="V23" s="927"/>
      <c r="W23" s="927"/>
      <c r="X23" s="58"/>
      <c r="Y23" s="57"/>
    </row>
    <row r="24" spans="1:25" ht="10.5" hidden="1" customHeight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hidden="1" customHeight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hidden="1" customHeight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hidden="1" customHeight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hidden="1" customHeight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hidden="1" customHeight="1">
      <c r="A35" s="41"/>
      <c r="B35" s="76"/>
      <c r="C35" s="75"/>
      <c r="D35" s="59"/>
      <c r="E35" s="930" t="s">
        <v>398</v>
      </c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  <c r="S35" s="930"/>
      <c r="T35" s="930"/>
      <c r="U35" s="930"/>
      <c r="V35" s="930"/>
      <c r="W35" s="930"/>
      <c r="X35" s="930"/>
      <c r="Y35" s="57"/>
    </row>
    <row r="36" spans="1:25" ht="38.25" hidden="1" customHeight="1">
      <c r="A36" s="41"/>
      <c r="B36" s="76"/>
      <c r="C36" s="75"/>
      <c r="D36" s="59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  <c r="S36" s="930"/>
      <c r="T36" s="930"/>
      <c r="U36" s="930"/>
      <c r="V36" s="930"/>
      <c r="W36" s="930"/>
      <c r="X36" s="930"/>
      <c r="Y36" s="57"/>
    </row>
    <row r="37" spans="1:25" ht="9.75" hidden="1" customHeight="1">
      <c r="A37" s="41"/>
      <c r="B37" s="76"/>
      <c r="C37" s="75"/>
      <c r="D37" s="59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57"/>
    </row>
    <row r="38" spans="1:25" ht="51" hidden="1" customHeight="1">
      <c r="A38" s="41"/>
      <c r="B38" s="76"/>
      <c r="C38" s="75"/>
      <c r="D38" s="59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  <c r="S38" s="930"/>
      <c r="T38" s="930"/>
      <c r="U38" s="930"/>
      <c r="V38" s="930"/>
      <c r="W38" s="930"/>
      <c r="X38" s="930"/>
      <c r="Y38" s="57"/>
    </row>
    <row r="39" spans="1:25" ht="15" hidden="1" customHeight="1">
      <c r="A39" s="41"/>
      <c r="B39" s="76"/>
      <c r="C39" s="75"/>
      <c r="D39" s="59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  <c r="S39" s="930"/>
      <c r="T39" s="930"/>
      <c r="U39" s="930"/>
      <c r="V39" s="930"/>
      <c r="W39" s="930"/>
      <c r="X39" s="930"/>
      <c r="Y39" s="57"/>
    </row>
    <row r="40" spans="1:25" ht="12" hidden="1" customHeight="1">
      <c r="A40" s="41"/>
      <c r="B40" s="76"/>
      <c r="C40" s="75"/>
      <c r="D40" s="59"/>
      <c r="E40" s="916"/>
      <c r="F40" s="917"/>
      <c r="G40" s="917"/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917"/>
      <c r="W40" s="917"/>
      <c r="X40" s="917"/>
      <c r="Y40" s="57"/>
    </row>
    <row r="41" spans="1:25" ht="38.25" hidden="1" customHeight="1">
      <c r="A41" s="41"/>
      <c r="B41" s="76"/>
      <c r="C41" s="75"/>
      <c r="D41" s="59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0"/>
      <c r="S41" s="930"/>
      <c r="T41" s="930"/>
      <c r="U41" s="930"/>
      <c r="V41" s="930"/>
      <c r="W41" s="930"/>
      <c r="X41" s="930"/>
      <c r="Y41" s="57"/>
    </row>
    <row r="42" spans="1:25" ht="15" hidden="1">
      <c r="A42" s="41"/>
      <c r="B42" s="76"/>
      <c r="C42" s="75"/>
      <c r="D42" s="59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30"/>
      <c r="R42" s="930"/>
      <c r="S42" s="930"/>
      <c r="T42" s="930"/>
      <c r="U42" s="930"/>
      <c r="V42" s="930"/>
      <c r="W42" s="930"/>
      <c r="X42" s="930"/>
      <c r="Y42" s="57"/>
    </row>
    <row r="43" spans="1:25" ht="15" hidden="1">
      <c r="A43" s="41"/>
      <c r="B43" s="76"/>
      <c r="C43" s="75"/>
      <c r="D43" s="59"/>
      <c r="E43" s="930"/>
      <c r="F43" s="930"/>
      <c r="G43" s="930"/>
      <c r="H43" s="930"/>
      <c r="I43" s="930"/>
      <c r="J43" s="930"/>
      <c r="K43" s="930"/>
      <c r="L43" s="930"/>
      <c r="M43" s="930"/>
      <c r="N43" s="930"/>
      <c r="O43" s="930"/>
      <c r="P43" s="930"/>
      <c r="Q43" s="930"/>
      <c r="R43" s="930"/>
      <c r="S43" s="930"/>
      <c r="T43" s="930"/>
      <c r="U43" s="930"/>
      <c r="V43" s="930"/>
      <c r="W43" s="930"/>
      <c r="X43" s="930"/>
      <c r="Y43" s="57"/>
    </row>
    <row r="44" spans="1:25" ht="33.75" hidden="1" customHeight="1">
      <c r="A44" s="41"/>
      <c r="B44" s="76"/>
      <c r="C44" s="75"/>
      <c r="D44" s="64"/>
      <c r="E44" s="930"/>
      <c r="F44" s="930"/>
      <c r="G44" s="930"/>
      <c r="H44" s="930"/>
      <c r="I44" s="930"/>
      <c r="J44" s="930"/>
      <c r="K44" s="930"/>
      <c r="L44" s="930"/>
      <c r="M44" s="930"/>
      <c r="N44" s="930"/>
      <c r="O44" s="930"/>
      <c r="P44" s="930"/>
      <c r="Q44" s="930"/>
      <c r="R44" s="930"/>
      <c r="S44" s="930"/>
      <c r="T44" s="930"/>
      <c r="U44" s="930"/>
      <c r="V44" s="930"/>
      <c r="W44" s="930"/>
      <c r="X44" s="930"/>
      <c r="Y44" s="57"/>
    </row>
    <row r="45" spans="1:25" ht="15" hidden="1">
      <c r="A45" s="41"/>
      <c r="B45" s="76"/>
      <c r="C45" s="75"/>
      <c r="D45" s="64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57"/>
    </row>
    <row r="46" spans="1:25" ht="24" hidden="1" customHeight="1">
      <c r="A46" s="41"/>
      <c r="B46" s="76"/>
      <c r="C46" s="75"/>
      <c r="D46" s="59"/>
      <c r="E46" s="918" t="s">
        <v>220</v>
      </c>
      <c r="F46" s="918"/>
      <c r="G46" s="918"/>
      <c r="H46" s="918"/>
      <c r="I46" s="918"/>
      <c r="J46" s="918"/>
      <c r="K46" s="918"/>
      <c r="L46" s="918"/>
      <c r="M46" s="918"/>
      <c r="N46" s="918"/>
      <c r="O46" s="918"/>
      <c r="P46" s="918"/>
      <c r="Q46" s="918"/>
      <c r="R46" s="918"/>
      <c r="S46" s="918"/>
      <c r="T46" s="918"/>
      <c r="U46" s="918"/>
      <c r="V46" s="918"/>
      <c r="W46" s="918"/>
      <c r="X46" s="918"/>
      <c r="Y46" s="57"/>
    </row>
    <row r="47" spans="1:25" ht="37.5" hidden="1" customHeight="1">
      <c r="A47" s="41"/>
      <c r="B47" s="76"/>
      <c r="C47" s="75"/>
      <c r="D47" s="59"/>
      <c r="E47" s="918"/>
      <c r="F47" s="918"/>
      <c r="G47" s="918"/>
      <c r="H47" s="918"/>
      <c r="I47" s="918"/>
      <c r="J47" s="918"/>
      <c r="K47" s="918"/>
      <c r="L47" s="918"/>
      <c r="M47" s="918"/>
      <c r="N47" s="918"/>
      <c r="O47" s="918"/>
      <c r="P47" s="918"/>
      <c r="Q47" s="918"/>
      <c r="R47" s="918"/>
      <c r="S47" s="918"/>
      <c r="T47" s="918"/>
      <c r="U47" s="918"/>
      <c r="V47" s="918"/>
      <c r="W47" s="918"/>
      <c r="X47" s="918"/>
      <c r="Y47" s="57"/>
    </row>
    <row r="48" spans="1:25" ht="24" hidden="1" customHeight="1">
      <c r="A48" s="41"/>
      <c r="B48" s="76"/>
      <c r="C48" s="75"/>
      <c r="D48" s="59"/>
      <c r="E48" s="918"/>
      <c r="F48" s="918"/>
      <c r="G48" s="918"/>
      <c r="H48" s="918"/>
      <c r="I48" s="918"/>
      <c r="J48" s="918"/>
      <c r="K48" s="918"/>
      <c r="L48" s="918"/>
      <c r="M48" s="918"/>
      <c r="N48" s="918"/>
      <c r="O48" s="918"/>
      <c r="P48" s="918"/>
      <c r="Q48" s="918"/>
      <c r="R48" s="918"/>
      <c r="S48" s="918"/>
      <c r="T48" s="918"/>
      <c r="U48" s="918"/>
      <c r="V48" s="918"/>
      <c r="W48" s="918"/>
      <c r="X48" s="918"/>
      <c r="Y48" s="57"/>
    </row>
    <row r="49" spans="1:25" ht="51" hidden="1" customHeight="1">
      <c r="A49" s="41"/>
      <c r="B49" s="76"/>
      <c r="C49" s="75"/>
      <c r="D49" s="59"/>
      <c r="E49" s="918"/>
      <c r="F49" s="918"/>
      <c r="G49" s="918"/>
      <c r="H49" s="918"/>
      <c r="I49" s="918"/>
      <c r="J49" s="918"/>
      <c r="K49" s="918"/>
      <c r="L49" s="918"/>
      <c r="M49" s="918"/>
      <c r="N49" s="918"/>
      <c r="O49" s="918"/>
      <c r="P49" s="918"/>
      <c r="Q49" s="918"/>
      <c r="R49" s="918"/>
      <c r="S49" s="918"/>
      <c r="T49" s="918"/>
      <c r="U49" s="918"/>
      <c r="V49" s="918"/>
      <c r="W49" s="918"/>
      <c r="X49" s="918"/>
      <c r="Y49" s="57"/>
    </row>
    <row r="50" spans="1:25" ht="15" hidden="1">
      <c r="A50" s="41"/>
      <c r="B50" s="76"/>
      <c r="C50" s="75"/>
      <c r="D50" s="59"/>
      <c r="E50" s="918"/>
      <c r="F50" s="918"/>
      <c r="G50" s="918"/>
      <c r="H50" s="918"/>
      <c r="I50" s="918"/>
      <c r="J50" s="918"/>
      <c r="K50" s="918"/>
      <c r="L50" s="918"/>
      <c r="M50" s="918"/>
      <c r="N50" s="918"/>
      <c r="O50" s="918"/>
      <c r="P50" s="918"/>
      <c r="Q50" s="918"/>
      <c r="R50" s="918"/>
      <c r="S50" s="918"/>
      <c r="T50" s="918"/>
      <c r="U50" s="918"/>
      <c r="V50" s="918"/>
      <c r="W50" s="918"/>
      <c r="X50" s="918"/>
      <c r="Y50" s="57"/>
    </row>
    <row r="51" spans="1:25" ht="15" hidden="1">
      <c r="A51" s="41"/>
      <c r="B51" s="76"/>
      <c r="C51" s="75"/>
      <c r="D51" s="59"/>
      <c r="E51" s="918"/>
      <c r="F51" s="918"/>
      <c r="G51" s="918"/>
      <c r="H51" s="918"/>
      <c r="I51" s="918"/>
      <c r="J51" s="918"/>
      <c r="K51" s="918"/>
      <c r="L51" s="918"/>
      <c r="M51" s="918"/>
      <c r="N51" s="918"/>
      <c r="O51" s="918"/>
      <c r="P51" s="918"/>
      <c r="Q51" s="918"/>
      <c r="R51" s="918"/>
      <c r="S51" s="918"/>
      <c r="T51" s="918"/>
      <c r="U51" s="918"/>
      <c r="V51" s="918"/>
      <c r="W51" s="918"/>
      <c r="X51" s="918"/>
      <c r="Y51" s="57"/>
    </row>
    <row r="52" spans="1:25" ht="15" hidden="1">
      <c r="A52" s="41"/>
      <c r="B52" s="76"/>
      <c r="C52" s="75"/>
      <c r="D52" s="59"/>
      <c r="E52" s="918"/>
      <c r="F52" s="918"/>
      <c r="G52" s="918"/>
      <c r="H52" s="918"/>
      <c r="I52" s="918"/>
      <c r="J52" s="918"/>
      <c r="K52" s="918"/>
      <c r="L52" s="918"/>
      <c r="M52" s="918"/>
      <c r="N52" s="918"/>
      <c r="O52" s="918"/>
      <c r="P52" s="918"/>
      <c r="Q52" s="918"/>
      <c r="R52" s="918"/>
      <c r="S52" s="918"/>
      <c r="T52" s="918"/>
      <c r="U52" s="918"/>
      <c r="V52" s="918"/>
      <c r="W52" s="918"/>
      <c r="X52" s="918"/>
      <c r="Y52" s="57"/>
    </row>
    <row r="53" spans="1:25" ht="15" hidden="1">
      <c r="A53" s="41"/>
      <c r="B53" s="76"/>
      <c r="C53" s="75"/>
      <c r="D53" s="59"/>
      <c r="E53" s="918"/>
      <c r="F53" s="918"/>
      <c r="G53" s="918"/>
      <c r="H53" s="918"/>
      <c r="I53" s="918"/>
      <c r="J53" s="918"/>
      <c r="K53" s="918"/>
      <c r="L53" s="918"/>
      <c r="M53" s="918"/>
      <c r="N53" s="918"/>
      <c r="O53" s="918"/>
      <c r="P53" s="918"/>
      <c r="Q53" s="918"/>
      <c r="R53" s="918"/>
      <c r="S53" s="918"/>
      <c r="T53" s="918"/>
      <c r="U53" s="918"/>
      <c r="V53" s="918"/>
      <c r="W53" s="918"/>
      <c r="X53" s="918"/>
      <c r="Y53" s="57"/>
    </row>
    <row r="54" spans="1:25" ht="15" hidden="1">
      <c r="A54" s="41"/>
      <c r="B54" s="76"/>
      <c r="C54" s="75"/>
      <c r="D54" s="59"/>
      <c r="E54" s="918"/>
      <c r="F54" s="918"/>
      <c r="G54" s="918"/>
      <c r="H54" s="918"/>
      <c r="I54" s="918"/>
      <c r="J54" s="918"/>
      <c r="K54" s="918"/>
      <c r="L54" s="918"/>
      <c r="M54" s="918"/>
      <c r="N54" s="918"/>
      <c r="O54" s="918"/>
      <c r="P54" s="918"/>
      <c r="Q54" s="918"/>
      <c r="R54" s="918"/>
      <c r="S54" s="918"/>
      <c r="T54" s="918"/>
      <c r="U54" s="918"/>
      <c r="V54" s="918"/>
      <c r="W54" s="918"/>
      <c r="X54" s="918"/>
      <c r="Y54" s="57"/>
    </row>
    <row r="55" spans="1:25" ht="15" hidden="1">
      <c r="A55" s="41"/>
      <c r="B55" s="76"/>
      <c r="C55" s="75"/>
      <c r="D55" s="59"/>
      <c r="E55" s="918"/>
      <c r="F55" s="918"/>
      <c r="G55" s="918"/>
      <c r="H55" s="918"/>
      <c r="I55" s="918"/>
      <c r="J55" s="918"/>
      <c r="K55" s="918"/>
      <c r="L55" s="918"/>
      <c r="M55" s="918"/>
      <c r="N55" s="918"/>
      <c r="O55" s="918"/>
      <c r="P55" s="918"/>
      <c r="Q55" s="918"/>
      <c r="R55" s="918"/>
      <c r="S55" s="918"/>
      <c r="T55" s="918"/>
      <c r="U55" s="918"/>
      <c r="V55" s="918"/>
      <c r="W55" s="918"/>
      <c r="X55" s="918"/>
      <c r="Y55" s="57"/>
    </row>
    <row r="56" spans="1:25" ht="25.5" hidden="1" customHeight="1">
      <c r="A56" s="41"/>
      <c r="B56" s="76"/>
      <c r="C56" s="75"/>
      <c r="D56" s="64"/>
      <c r="E56" s="918"/>
      <c r="F56" s="918"/>
      <c r="G56" s="918"/>
      <c r="H56" s="918"/>
      <c r="I56" s="918"/>
      <c r="J56" s="918"/>
      <c r="K56" s="918"/>
      <c r="L56" s="918"/>
      <c r="M56" s="918"/>
      <c r="N56" s="918"/>
      <c r="O56" s="918"/>
      <c r="P56" s="918"/>
      <c r="Q56" s="918"/>
      <c r="R56" s="918"/>
      <c r="S56" s="918"/>
      <c r="T56" s="918"/>
      <c r="U56" s="918"/>
      <c r="V56" s="918"/>
      <c r="W56" s="918"/>
      <c r="X56" s="918"/>
      <c r="Y56" s="57"/>
    </row>
    <row r="57" spans="1:25" ht="15" hidden="1">
      <c r="A57" s="41"/>
      <c r="B57" s="76"/>
      <c r="C57" s="75"/>
      <c r="D57" s="64"/>
      <c r="E57" s="918"/>
      <c r="F57" s="918"/>
      <c r="G57" s="918"/>
      <c r="H57" s="918"/>
      <c r="I57" s="918"/>
      <c r="J57" s="918"/>
      <c r="K57" s="918"/>
      <c r="L57" s="918"/>
      <c r="M57" s="918"/>
      <c r="N57" s="918"/>
      <c r="O57" s="918"/>
      <c r="P57" s="918"/>
      <c r="Q57" s="918"/>
      <c r="R57" s="918"/>
      <c r="S57" s="918"/>
      <c r="T57" s="918"/>
      <c r="U57" s="918"/>
      <c r="V57" s="918"/>
      <c r="W57" s="918"/>
      <c r="X57" s="918"/>
      <c r="Y57" s="57"/>
    </row>
    <row r="58" spans="1:25" ht="15" hidden="1" customHeight="1">
      <c r="A58" s="41"/>
      <c r="B58" s="76"/>
      <c r="C58" s="75"/>
      <c r="D58" s="59"/>
      <c r="E58" s="919" t="s">
        <v>399</v>
      </c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919"/>
      <c r="U58" s="919"/>
      <c r="V58" s="328"/>
      <c r="W58" s="328"/>
      <c r="X58" s="328"/>
      <c r="Y58" s="57"/>
    </row>
    <row r="59" spans="1:25" ht="15" hidden="1" customHeight="1">
      <c r="A59" s="41"/>
      <c r="B59" s="76"/>
      <c r="C59" s="75"/>
      <c r="D59" s="59"/>
      <c r="E59" s="921"/>
      <c r="F59" s="921"/>
      <c r="G59" s="921"/>
      <c r="H59" s="916"/>
      <c r="I59" s="917"/>
      <c r="J59" s="917"/>
      <c r="K59" s="917"/>
      <c r="L59" s="917"/>
      <c r="M59" s="917"/>
      <c r="N59" s="917"/>
      <c r="O59" s="917"/>
      <c r="P59" s="917"/>
      <c r="Q59" s="917"/>
      <c r="R59" s="917"/>
      <c r="S59" s="917"/>
      <c r="T59" s="917"/>
      <c r="U59" s="917"/>
      <c r="V59" s="917"/>
      <c r="W59" s="917"/>
      <c r="X59" s="917"/>
      <c r="Y59" s="57"/>
    </row>
    <row r="60" spans="1:25" ht="15" hidden="1" customHeight="1">
      <c r="A60" s="41"/>
      <c r="B60" s="76"/>
      <c r="C60" s="75"/>
      <c r="D60" s="59"/>
      <c r="E60" s="920"/>
      <c r="F60" s="920"/>
      <c r="G60" s="920"/>
      <c r="H60" s="915"/>
      <c r="I60" s="915"/>
      <c r="J60" s="915"/>
      <c r="K60" s="915"/>
      <c r="L60" s="915"/>
      <c r="M60" s="915"/>
      <c r="N60" s="915"/>
      <c r="O60" s="915"/>
      <c r="P60" s="915"/>
      <c r="Q60" s="915"/>
      <c r="R60" s="915"/>
      <c r="S60" s="915"/>
      <c r="T60" s="915"/>
      <c r="U60" s="915"/>
      <c r="V60" s="915"/>
      <c r="W60" s="915"/>
      <c r="X60" s="915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15"/>
      <c r="I61" s="915"/>
      <c r="J61" s="915"/>
      <c r="K61" s="915"/>
      <c r="L61" s="915"/>
      <c r="M61" s="915"/>
      <c r="N61" s="915"/>
      <c r="O61" s="915"/>
      <c r="P61" s="915"/>
      <c r="Q61" s="915"/>
      <c r="R61" s="915"/>
      <c r="S61" s="915"/>
      <c r="T61" s="915"/>
      <c r="U61" s="915"/>
      <c r="V61" s="915"/>
      <c r="W61" s="915"/>
      <c r="X61" s="915"/>
      <c r="Y61" s="57"/>
    </row>
    <row r="62" spans="1:25" ht="27.75" hidden="1" customHeight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hidden="1" customHeight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19" t="s">
        <v>400</v>
      </c>
      <c r="F70" s="919"/>
      <c r="G70" s="919"/>
      <c r="H70" s="919"/>
      <c r="I70" s="919"/>
      <c r="J70" s="919"/>
      <c r="K70" s="919"/>
      <c r="L70" s="919"/>
      <c r="M70" s="919"/>
      <c r="N70" s="919"/>
      <c r="O70" s="919"/>
      <c r="P70" s="919"/>
      <c r="Q70" s="919"/>
      <c r="R70" s="919"/>
      <c r="S70" s="919"/>
      <c r="T70" s="919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19" t="s">
        <v>547</v>
      </c>
      <c r="F71" s="919"/>
      <c r="G71" s="919"/>
      <c r="H71" s="919"/>
      <c r="I71" s="919"/>
      <c r="J71" s="919"/>
      <c r="K71" s="919"/>
      <c r="L71" s="919"/>
      <c r="M71" s="919"/>
      <c r="N71" s="919"/>
      <c r="O71" s="919"/>
      <c r="P71" s="919"/>
      <c r="Q71" s="919"/>
      <c r="R71" s="919"/>
      <c r="S71" s="919"/>
      <c r="T71" s="919"/>
      <c r="U71" s="565"/>
      <c r="V71" s="565"/>
      <c r="W71" s="565"/>
      <c r="X71" s="565"/>
      <c r="Y71" s="57"/>
    </row>
    <row r="72" spans="1:25" ht="40.5" hidden="1" customHeight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hidden="1" customHeight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hidden="1" customHeight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hidden="1" customHeight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hidden="1" customHeight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hidden="1" customHeight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hidden="1" customHeight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19" t="s">
        <v>399</v>
      </c>
      <c r="F81" s="919"/>
      <c r="G81" s="919"/>
      <c r="H81" s="919"/>
      <c r="I81" s="919"/>
      <c r="J81" s="919"/>
      <c r="K81" s="919"/>
      <c r="L81" s="919"/>
      <c r="M81" s="919"/>
      <c r="N81" s="919"/>
      <c r="O81" s="919"/>
      <c r="P81" s="919"/>
      <c r="Q81" s="919"/>
      <c r="R81" s="919"/>
      <c r="S81" s="919"/>
      <c r="T81" s="919"/>
      <c r="U81" s="919"/>
      <c r="V81" s="328"/>
      <c r="W81" s="328"/>
      <c r="X81" s="328"/>
      <c r="Y81" s="57"/>
    </row>
    <row r="82" spans="1:25" ht="15" hidden="1" customHeight="1">
      <c r="A82" s="41"/>
      <c r="B82" s="76"/>
      <c r="C82" s="75"/>
      <c r="D82" s="59"/>
      <c r="E82" s="920"/>
      <c r="F82" s="920"/>
      <c r="G82" s="920"/>
      <c r="H82" s="916"/>
      <c r="I82" s="917"/>
      <c r="J82" s="917"/>
      <c r="K82" s="917"/>
      <c r="L82" s="917"/>
      <c r="M82" s="917"/>
      <c r="N82" s="917"/>
      <c r="O82" s="917"/>
      <c r="P82" s="917"/>
      <c r="Q82" s="917"/>
      <c r="R82" s="917"/>
      <c r="S82" s="917"/>
      <c r="T82" s="917"/>
      <c r="U82" s="917"/>
      <c r="V82" s="917"/>
      <c r="W82" s="917"/>
      <c r="X82" s="917"/>
      <c r="Y82" s="57"/>
    </row>
    <row r="83" spans="1:25" ht="15" hidden="1" customHeight="1">
      <c r="A83" s="41"/>
      <c r="B83" s="76"/>
      <c r="C83" s="75"/>
      <c r="D83" s="59"/>
      <c r="Y83" s="57"/>
    </row>
    <row r="84" spans="1:25" ht="15" hidden="1" customHeight="1">
      <c r="A84" s="41"/>
      <c r="B84" s="76"/>
      <c r="C84" s="75"/>
      <c r="D84" s="59"/>
      <c r="E84" s="68"/>
      <c r="F84" s="66"/>
      <c r="G84" s="67"/>
      <c r="H84" s="915"/>
      <c r="I84" s="915"/>
      <c r="J84" s="915"/>
      <c r="K84" s="915"/>
      <c r="L84" s="915"/>
      <c r="M84" s="915"/>
      <c r="N84" s="915"/>
      <c r="O84" s="915"/>
      <c r="P84" s="915"/>
      <c r="Q84" s="915"/>
      <c r="R84" s="915"/>
      <c r="S84" s="915"/>
      <c r="T84" s="915"/>
      <c r="U84" s="915"/>
      <c r="V84" s="915"/>
      <c r="W84" s="915"/>
      <c r="X84" s="915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hidden="1" customHeight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7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7" ht="25.5" hidden="1" customHeight="1">
      <c r="A98" s="41"/>
      <c r="B98" s="76"/>
      <c r="C98" s="75"/>
      <c r="D98" s="59"/>
      <c r="E98" s="923" t="s">
        <v>219</v>
      </c>
      <c r="F98" s="923"/>
      <c r="G98" s="923"/>
      <c r="H98" s="923"/>
      <c r="I98" s="923"/>
      <c r="J98" s="923"/>
      <c r="K98" s="923"/>
      <c r="L98" s="923"/>
      <c r="M98" s="923"/>
      <c r="N98" s="923"/>
      <c r="O98" s="923"/>
      <c r="P98" s="923"/>
      <c r="Q98" s="923"/>
      <c r="R98" s="923"/>
      <c r="S98" s="923"/>
      <c r="T98" s="923"/>
      <c r="U98" s="923"/>
      <c r="V98" s="923"/>
      <c r="W98" s="923"/>
      <c r="X98" s="923"/>
      <c r="Y98" s="57"/>
    </row>
    <row r="99" spans="1:27" ht="15" hidden="1" customHeight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hidden="1" customHeight="1">
      <c r="A100" s="41"/>
      <c r="B100" s="76"/>
      <c r="C100" s="75"/>
      <c r="D100" s="59"/>
      <c r="E100" s="62"/>
      <c r="F100" s="922" t="s">
        <v>218</v>
      </c>
      <c r="G100" s="922"/>
      <c r="H100" s="922"/>
      <c r="I100" s="922"/>
      <c r="J100" s="922"/>
      <c r="K100" s="922"/>
      <c r="L100" s="922"/>
      <c r="M100" s="922"/>
      <c r="N100" s="922"/>
      <c r="O100" s="922"/>
      <c r="P100" s="922"/>
      <c r="Q100" s="922"/>
      <c r="R100" s="922"/>
      <c r="S100" s="922"/>
      <c r="T100" s="60"/>
      <c r="U100" s="58"/>
      <c r="V100" s="58"/>
      <c r="W100" s="58"/>
      <c r="X100" s="58"/>
      <c r="Y100" s="57"/>
      <c r="AA100" s="77" t="s">
        <v>216</v>
      </c>
    </row>
    <row r="101" spans="1:27" ht="15" hidden="1" customHeight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7" ht="15" hidden="1">
      <c r="A102" s="41"/>
      <c r="B102" s="76"/>
      <c r="C102" s="75"/>
      <c r="D102" s="59"/>
      <c r="E102" s="58"/>
      <c r="F102" s="922" t="s">
        <v>217</v>
      </c>
      <c r="G102" s="922"/>
      <c r="H102" s="922"/>
      <c r="I102" s="922"/>
      <c r="J102" s="922"/>
      <c r="K102" s="922"/>
      <c r="L102" s="922"/>
      <c r="M102" s="922"/>
      <c r="N102" s="922"/>
      <c r="O102" s="922"/>
      <c r="P102" s="922"/>
      <c r="Q102" s="922"/>
      <c r="R102" s="922"/>
      <c r="S102" s="922"/>
      <c r="T102" s="922"/>
      <c r="U102" s="922"/>
      <c r="V102" s="922"/>
      <c r="W102" s="922"/>
      <c r="X102" s="922"/>
      <c r="Y102" s="57"/>
    </row>
    <row r="103" spans="1:27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7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7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7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7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7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7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7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7" ht="30" hidden="1" customHeight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7" ht="31.5" hidden="1" customHeight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algorithmName="SHA-512" hashValue="uJmqKyRyIdloVKOyb+1rcc76ATJUNH6ZD51VRTQS2AOeexBG3BIrFA9lLnHqR9oejwpJSOou6TtOC3/y6Ce3Ew==" saltValue="CpfqVanUICLV0O0jxxzEHA==" spinCount="100000" sheet="1" objects="1" scenarios="1" formatColumns="0" formatRows="0"/>
  <dataConsolidate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 xr:uid="{00000000-0004-0000-0200-000000000000}"/>
    <hyperlink ref="E58:U58" location="Инструкция!A1" tooltip="http://sp.eias.ru/index.php?a=add&amp;catid=76" display="Обратиться за помощью в службу технической поддержки" xr:uid="{00000000-0004-0000-0200-000001000000}"/>
    <hyperlink ref="E70:T70" location="Инструкция!A1" tooltip="http://support.eias.ru/knowledgebase.php?article=28" display="Инструкция по загрузке сопроводительных материалов" xr:uid="{00000000-0004-0000-0200-000002000000}"/>
    <hyperlink ref="E71:T71" location="Инструкция!A1" tooltip="http://eias.ru/files/shablon/FAS_JKH_OPEN_INFO_REQUEST_GVS.pdf" display="Инструкция по работе с отчетной формой" xr:uid="{00000000-0004-0000-0200-000003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6" t="s">
        <v>65</v>
      </c>
      <c r="B1" s="116" t="s">
        <v>66</v>
      </c>
      <c r="C1" s="116" t="s">
        <v>67</v>
      </c>
      <c r="D1" s="9"/>
    </row>
    <row r="2" spans="1:4">
      <c r="A2" s="904">
        <v>44853.580833333333</v>
      </c>
      <c r="B2" s="11" t="s">
        <v>706</v>
      </c>
      <c r="C2" s="11" t="s">
        <v>424</v>
      </c>
    </row>
    <row r="3" spans="1:4">
      <c r="A3" s="904">
        <v>44853.58084490741</v>
      </c>
      <c r="B3" s="11" t="s">
        <v>707</v>
      </c>
      <c r="C3" s="11" t="s">
        <v>424</v>
      </c>
    </row>
    <row r="4" spans="1:4" ht="90">
      <c r="A4" s="904">
        <v>44853.58084490741</v>
      </c>
      <c r="B4" s="11" t="s">
        <v>708</v>
      </c>
      <c r="C4" s="11" t="s">
        <v>424</v>
      </c>
    </row>
    <row r="5" spans="1:4">
      <c r="A5" s="904">
        <v>44853.58084490741</v>
      </c>
      <c r="B5" s="11" t="s">
        <v>709</v>
      </c>
      <c r="C5" s="11" t="s">
        <v>424</v>
      </c>
    </row>
    <row r="6" spans="1:4">
      <c r="A6" s="904">
        <v>44853.58085648148</v>
      </c>
      <c r="B6" s="11" t="s">
        <v>710</v>
      </c>
      <c r="C6" s="11" t="s">
        <v>424</v>
      </c>
    </row>
    <row r="7" spans="1:4" ht="22.5">
      <c r="A7" s="904">
        <v>44853.580914351849</v>
      </c>
      <c r="B7" s="11" t="s">
        <v>711</v>
      </c>
      <c r="C7" s="11" t="s">
        <v>424</v>
      </c>
    </row>
    <row r="8" spans="1:4">
      <c r="A8" s="904">
        <v>44853.580925925926</v>
      </c>
      <c r="B8" s="11" t="s">
        <v>712</v>
      </c>
      <c r="C8" s="11" t="s">
        <v>424</v>
      </c>
    </row>
    <row r="9" spans="1:4">
      <c r="A9" s="904">
        <v>44853.580937500003</v>
      </c>
      <c r="B9" s="11" t="s">
        <v>713</v>
      </c>
      <c r="C9" s="11" t="s">
        <v>424</v>
      </c>
    </row>
    <row r="10" spans="1:4" ht="22.5">
      <c r="A10" s="904">
        <v>44853.580949074072</v>
      </c>
      <c r="B10" s="11" t="s">
        <v>714</v>
      </c>
      <c r="C10" s="11" t="s">
        <v>424</v>
      </c>
    </row>
    <row r="11" spans="1:4" ht="67.5">
      <c r="A11" s="904">
        <v>44853.580983796295</v>
      </c>
      <c r="B11" s="11" t="s">
        <v>716</v>
      </c>
      <c r="C11" s="11" t="s">
        <v>717</v>
      </c>
    </row>
    <row r="12" spans="1:4">
      <c r="A12" s="904">
        <v>44853.581030092595</v>
      </c>
      <c r="B12" s="11" t="s">
        <v>706</v>
      </c>
      <c r="C12" s="11" t="s">
        <v>424</v>
      </c>
    </row>
    <row r="13" spans="1:4">
      <c r="A13" s="904">
        <v>44853.581030092595</v>
      </c>
      <c r="B13" s="11" t="s">
        <v>718</v>
      </c>
      <c r="C13" s="11" t="s">
        <v>424</v>
      </c>
    </row>
    <row r="14" spans="1:4">
      <c r="A14" s="904">
        <v>44853.581111111111</v>
      </c>
      <c r="B14" s="11" t="s">
        <v>706</v>
      </c>
      <c r="C14" s="11" t="s">
        <v>424</v>
      </c>
    </row>
    <row r="15" spans="1:4">
      <c r="A15" s="904">
        <v>44853.581122685187</v>
      </c>
      <c r="B15" s="11" t="s">
        <v>718</v>
      </c>
      <c r="C15" s="11" t="s">
        <v>424</v>
      </c>
    </row>
    <row r="16" spans="1:4">
      <c r="A16" s="904">
        <v>44853.583182870374</v>
      </c>
      <c r="B16" s="11" t="s">
        <v>706</v>
      </c>
      <c r="C16" s="11" t="s">
        <v>424</v>
      </c>
    </row>
    <row r="17" spans="1:3">
      <c r="A17" s="904">
        <v>44853.583194444444</v>
      </c>
      <c r="B17" s="11" t="s">
        <v>718</v>
      </c>
      <c r="C17" s="11" t="s">
        <v>424</v>
      </c>
    </row>
    <row r="18" spans="1:3">
      <c r="A18" s="904">
        <v>44853.586238425924</v>
      </c>
      <c r="B18" s="11" t="s">
        <v>706</v>
      </c>
      <c r="C18" s="11" t="s">
        <v>424</v>
      </c>
    </row>
    <row r="19" spans="1:3">
      <c r="A19" s="904">
        <v>44853.58625</v>
      </c>
      <c r="B19" s="11" t="s">
        <v>718</v>
      </c>
      <c r="C19" s="11" t="s">
        <v>424</v>
      </c>
    </row>
    <row r="20" spans="1:3">
      <c r="A20" s="904">
        <v>44853.672175925924</v>
      </c>
      <c r="B20" s="11" t="s">
        <v>706</v>
      </c>
      <c r="C20" s="11" t="s">
        <v>424</v>
      </c>
    </row>
    <row r="21" spans="1:3">
      <c r="A21" s="904">
        <v>44853.6721875</v>
      </c>
      <c r="B21" s="11" t="s">
        <v>718</v>
      </c>
      <c r="C21" s="11" t="s">
        <v>424</v>
      </c>
    </row>
    <row r="22" spans="1:3">
      <c r="A22" s="904">
        <v>44883.460416666669</v>
      </c>
      <c r="B22" s="11" t="s">
        <v>706</v>
      </c>
      <c r="C22" s="11" t="s">
        <v>424</v>
      </c>
    </row>
    <row r="23" spans="1:3">
      <c r="A23" s="904">
        <v>44883.460428240738</v>
      </c>
      <c r="B23" s="11" t="s">
        <v>718</v>
      </c>
      <c r="C23" s="11" t="s">
        <v>424</v>
      </c>
    </row>
  </sheetData>
  <sheetProtection algorithmName="SHA-512" hashValue="UJQRrOMBIEObw7+pvYAnsForgalMqQB30tjxSwX6++Y6Zucld/BYv85TojdpBxBM5fRT5TdOtu6qruasSTJVkg==" saltValue="pCcmVHucVF2mU5f0qckS/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0">
    <tabColor rgb="FFCCCCFF"/>
  </sheetPr>
  <dimension ref="A1:L52"/>
  <sheetViews>
    <sheetView showGridLines="0" tabSelected="1" topLeftCell="D1" zoomScaleNormal="100" workbookViewId="0">
      <selection activeCell="J38" sqref="J38"/>
    </sheetView>
  </sheetViews>
  <sheetFormatPr defaultRowHeight="11.25"/>
  <cols>
    <col min="1" max="1" width="10.7109375" style="269" hidden="1" customWidth="1"/>
    <col min="2" max="2" width="10.7109375" style="87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3"/>
    <col min="10" max="10" width="30" style="21" customWidth="1"/>
    <col min="11" max="16384" width="9.140625" style="21"/>
  </cols>
  <sheetData>
    <row r="1" spans="1:12" s="483" customFormat="1" ht="3" customHeight="1">
      <c r="A1" s="481"/>
      <c r="B1" s="482"/>
      <c r="F1" s="483">
        <v>31616395</v>
      </c>
      <c r="G1" s="484"/>
      <c r="I1" s="484"/>
    </row>
    <row r="2" spans="1:12" s="17" customFormat="1" ht="14.25">
      <c r="A2" s="268"/>
      <c r="B2" s="87"/>
      <c r="E2" s="489" t="str">
        <f>"Код шаблона: " &amp; GetCode()</f>
        <v>Код шаблона: FAS.JKH.OPEN.INFO.REQUEST.GVS</v>
      </c>
      <c r="F2" s="557"/>
      <c r="G2" s="488"/>
      <c r="H2" s="488"/>
      <c r="I2" s="488"/>
      <c r="J2" s="488"/>
      <c r="K2" s="488"/>
      <c r="L2" s="488"/>
    </row>
    <row r="3" spans="1:12" ht="14.25">
      <c r="E3" s="490" t="str">
        <f>"Версия " &amp; GetVersion()</f>
        <v>Версия 1.0.2</v>
      </c>
      <c r="F3" s="557"/>
      <c r="G3" s="41"/>
      <c r="H3" s="41"/>
      <c r="I3" s="41"/>
      <c r="J3" s="41"/>
      <c r="K3" s="41"/>
      <c r="L3" s="358"/>
    </row>
    <row r="4" spans="1:12" s="468" customFormat="1" ht="6">
      <c r="A4" s="462"/>
      <c r="B4" s="463"/>
      <c r="C4" s="464"/>
      <c r="D4" s="465"/>
      <c r="E4" s="485"/>
      <c r="F4" s="486"/>
      <c r="G4" s="487"/>
      <c r="I4" s="469"/>
    </row>
    <row r="5" spans="1:12" ht="48" customHeight="1">
      <c r="D5" s="22"/>
      <c r="E5" s="935" t="s">
        <v>557</v>
      </c>
      <c r="F5" s="936"/>
      <c r="G5" s="549"/>
      <c r="J5" s="400"/>
    </row>
    <row r="6" spans="1:12" s="468" customFormat="1" ht="6">
      <c r="A6" s="462"/>
      <c r="B6" s="463"/>
      <c r="C6" s="464"/>
      <c r="D6" s="465"/>
      <c r="E6" s="470"/>
      <c r="F6" s="471"/>
      <c r="G6" s="472"/>
      <c r="I6" s="469"/>
    </row>
    <row r="7" spans="1:12" ht="27">
      <c r="D7" s="22"/>
      <c r="E7" s="23" t="s">
        <v>52</v>
      </c>
      <c r="F7" s="426" t="s">
        <v>123</v>
      </c>
      <c r="G7" s="480"/>
    </row>
    <row r="8" spans="1:12" s="468" customFormat="1" ht="6">
      <c r="A8" s="462"/>
      <c r="B8" s="463"/>
      <c r="C8" s="464"/>
      <c r="D8" s="465"/>
      <c r="E8" s="466"/>
      <c r="F8" s="467"/>
      <c r="G8" s="465"/>
      <c r="I8" s="469"/>
    </row>
    <row r="9" spans="1:12" ht="27">
      <c r="D9" s="22"/>
      <c r="E9" s="23" t="s">
        <v>446</v>
      </c>
      <c r="F9" s="445" t="s">
        <v>75</v>
      </c>
      <c r="G9" s="479"/>
    </row>
    <row r="10" spans="1:12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12" ht="27">
      <c r="A11" s="271"/>
      <c r="D11" s="22"/>
      <c r="E11" s="79" t="s">
        <v>444</v>
      </c>
      <c r="F11" s="905" t="s">
        <v>1250</v>
      </c>
      <c r="G11" s="477"/>
    </row>
    <row r="12" spans="1:12" ht="27">
      <c r="D12" s="22"/>
      <c r="E12" s="79" t="s">
        <v>445</v>
      </c>
      <c r="F12" s="905" t="s">
        <v>1251</v>
      </c>
      <c r="G12" s="479"/>
    </row>
    <row r="13" spans="1:12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1:12" ht="27">
      <c r="D14" s="22"/>
      <c r="E14" s="79" t="s">
        <v>353</v>
      </c>
      <c r="F14" s="849" t="s">
        <v>42</v>
      </c>
      <c r="G14" s="479"/>
    </row>
    <row r="15" spans="1:12" ht="27" hidden="1">
      <c r="D15" s="22"/>
      <c r="E15" s="79" t="s">
        <v>281</v>
      </c>
      <c r="F15" s="874" t="s">
        <v>719</v>
      </c>
      <c r="G15" s="479"/>
    </row>
    <row r="16" spans="1:12" ht="27" hidden="1">
      <c r="D16" s="22"/>
      <c r="E16" s="732" t="s">
        <v>583</v>
      </c>
      <c r="F16" s="874"/>
      <c r="G16" s="479"/>
    </row>
    <row r="17" spans="1:9" ht="19.5" customHeight="1">
      <c r="A17" s="270"/>
      <c r="B17" s="865"/>
      <c r="D17" s="24"/>
      <c r="E17" s="23"/>
      <c r="F17" s="867" t="s">
        <v>705</v>
      </c>
      <c r="G17" s="25"/>
      <c r="I17" s="866"/>
    </row>
    <row r="18" spans="1:9" s="873" customFormat="1" ht="5.25" hidden="1">
      <c r="A18" s="868"/>
      <c r="B18" s="482"/>
      <c r="C18" s="869"/>
      <c r="D18" s="870"/>
      <c r="E18" s="871"/>
      <c r="F18" s="872"/>
      <c r="G18" s="870"/>
      <c r="I18" s="484"/>
    </row>
    <row r="19" spans="1:9" ht="27">
      <c r="D19" s="22"/>
      <c r="E19" s="747" t="s">
        <v>584</v>
      </c>
      <c r="F19" s="850" t="s">
        <v>1399</v>
      </c>
      <c r="G19" s="479"/>
    </row>
    <row r="20" spans="1:9" ht="27">
      <c r="D20" s="22"/>
      <c r="E20" s="747" t="s">
        <v>585</v>
      </c>
      <c r="F20" s="849" t="s">
        <v>1400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hidden="1" customHeight="1">
      <c r="A22" s="270"/>
      <c r="B22" s="865"/>
      <c r="D22" s="24"/>
      <c r="E22" s="23"/>
      <c r="F22" s="867" t="s">
        <v>632</v>
      </c>
      <c r="G22" s="25"/>
      <c r="I22" s="866"/>
    </row>
    <row r="23" spans="1:9" s="873" customFormat="1" ht="5.25" hidden="1">
      <c r="A23" s="868"/>
      <c r="B23" s="482"/>
      <c r="C23" s="869"/>
      <c r="D23" s="870"/>
      <c r="E23" s="871"/>
      <c r="F23" s="872"/>
      <c r="G23" s="870"/>
      <c r="I23" s="484"/>
    </row>
    <row r="24" spans="1:9" ht="27" hidden="1">
      <c r="D24" s="22"/>
      <c r="E24" s="747" t="s">
        <v>633</v>
      </c>
      <c r="F24" s="874"/>
      <c r="G24" s="479"/>
    </row>
    <row r="25" spans="1:9" ht="27" hidden="1">
      <c r="D25" s="22"/>
      <c r="E25" s="747" t="s">
        <v>634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1:9" ht="27">
      <c r="D28" s="22"/>
      <c r="E28" s="79" t="s">
        <v>160</v>
      </c>
      <c r="F28" s="445" t="s">
        <v>75</v>
      </c>
      <c r="G28" s="479"/>
    </row>
    <row r="29" spans="1:9" ht="27">
      <c r="C29" s="26"/>
      <c r="D29" s="27"/>
      <c r="E29" s="28" t="s">
        <v>70</v>
      </c>
      <c r="F29" s="427" t="s">
        <v>1266</v>
      </c>
      <c r="G29" s="478"/>
    </row>
    <row r="30" spans="1:9" ht="27" hidden="1">
      <c r="C30" s="26"/>
      <c r="D30" s="27"/>
      <c r="E30" s="50" t="s">
        <v>188</v>
      </c>
      <c r="F30" s="428"/>
      <c r="G30" s="478"/>
    </row>
    <row r="31" spans="1:9" ht="27">
      <c r="C31" s="26"/>
      <c r="D31" s="27"/>
      <c r="E31" s="28" t="s">
        <v>53</v>
      </c>
      <c r="F31" s="427" t="s">
        <v>1267</v>
      </c>
      <c r="G31" s="478"/>
    </row>
    <row r="32" spans="1:9" ht="27">
      <c r="C32" s="26"/>
      <c r="D32" s="27"/>
      <c r="E32" s="28" t="s">
        <v>54</v>
      </c>
      <c r="F32" s="427" t="s">
        <v>1268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9" ht="27">
      <c r="A34" s="270"/>
      <c r="D34" s="24"/>
      <c r="E34" s="79" t="s">
        <v>227</v>
      </c>
      <c r="F34" s="851" t="s">
        <v>189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9" ht="27">
      <c r="A38" s="272"/>
      <c r="B38" s="89"/>
      <c r="D38" s="31"/>
      <c r="E38" s="30" t="s">
        <v>509</v>
      </c>
      <c r="F38" s="849" t="s">
        <v>1401</v>
      </c>
      <c r="G38" s="477"/>
    </row>
    <row r="39" spans="1:9" ht="27">
      <c r="A39" s="272"/>
      <c r="B39" s="89"/>
      <c r="D39" s="31"/>
      <c r="E39" s="39" t="s">
        <v>510</v>
      </c>
      <c r="F39" s="849" t="s">
        <v>1402</v>
      </c>
      <c r="G39" s="477"/>
    </row>
    <row r="40" spans="1:9" ht="19.5">
      <c r="D40" s="22"/>
      <c r="E40" s="23"/>
      <c r="F40" s="560" t="s">
        <v>540</v>
      </c>
      <c r="G40" s="19"/>
    </row>
    <row r="41" spans="1:9" ht="27">
      <c r="A41" s="272"/>
      <c r="D41" s="19"/>
      <c r="E41" s="558" t="s">
        <v>77</v>
      </c>
      <c r="F41" s="859" t="s">
        <v>1403</v>
      </c>
      <c r="G41" s="477"/>
    </row>
    <row r="42" spans="1:9" ht="27">
      <c r="A42" s="272"/>
      <c r="B42" s="89"/>
      <c r="D42" s="31"/>
      <c r="E42" s="558" t="s">
        <v>78</v>
      </c>
      <c r="F42" s="859" t="s">
        <v>1404</v>
      </c>
      <c r="G42" s="477"/>
    </row>
    <row r="43" spans="1:9" ht="27">
      <c r="A43" s="272"/>
      <c r="B43" s="89"/>
      <c r="D43" s="31"/>
      <c r="E43" s="558" t="s">
        <v>541</v>
      </c>
      <c r="F43" s="859" t="s">
        <v>1405</v>
      </c>
      <c r="G43" s="477"/>
    </row>
    <row r="44" spans="1:9" ht="27">
      <c r="D44" s="22"/>
      <c r="E44" s="559" t="s">
        <v>542</v>
      </c>
      <c r="F44" s="859" t="s">
        <v>1406</v>
      </c>
      <c r="G44" s="479"/>
    </row>
    <row r="45" spans="1:9" ht="20.100000000000001" customHeight="1">
      <c r="A45" s="272"/>
      <c r="D45" s="19"/>
      <c r="F45" s="197"/>
      <c r="G45" s="25"/>
    </row>
    <row r="46" spans="1:9" ht="19.5">
      <c r="A46" s="272"/>
      <c r="B46" s="89"/>
      <c r="D46" s="31"/>
      <c r="E46" s="30"/>
      <c r="F46" s="198"/>
      <c r="G46" s="25"/>
    </row>
    <row r="47" spans="1:9" ht="19.5">
      <c r="A47" s="272"/>
      <c r="B47" s="89"/>
      <c r="D47" s="31"/>
      <c r="E47" s="30"/>
      <c r="F47" s="198"/>
      <c r="G47" s="25"/>
    </row>
    <row r="48" spans="1:9" ht="19.5">
      <c r="A48" s="272"/>
      <c r="B48" s="89"/>
      <c r="D48" s="31"/>
      <c r="E48" s="39"/>
      <c r="F48" s="198"/>
      <c r="G48" s="25"/>
    </row>
    <row r="49" spans="1:9" ht="19.5">
      <c r="A49" s="272"/>
      <c r="B49" s="89"/>
      <c r="D49" s="31"/>
      <c r="E49" s="30"/>
      <c r="F49" s="198"/>
      <c r="G49" s="25"/>
    </row>
    <row r="52" spans="1:9">
      <c r="E52" s="937"/>
      <c r="F52" s="937"/>
      <c r="G52" s="937"/>
      <c r="H52" s="937"/>
      <c r="I52" s="937"/>
    </row>
  </sheetData>
  <sheetProtection algorithmName="SHA-512" hashValue="uT3egEOqoVRwJjwgYq3cXquZsgzFq/24IjVxoZQhUDQrL1ljrKqt5Vf2yK7HI7kLKWu0T4E6mAG/+8WDBrzqPw==" saltValue="hQPszkWUQvg4dZAYISjClQ==" spinCount="100000" sheet="1" objects="1" scenarios="1" formatColumns="0" formatRows="0"/>
  <dataConsolidate leftLabels="1" link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 xr:uid="{00000000-0002-0000-04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 xr:uid="{00000000-0002-0000-0400-000001000000}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 xr:uid="{00000000-0002-0000-0400-000002000000}"/>
    <dataValidation type="list" allowBlank="1" showInputMessage="1" showErrorMessage="1" errorTitle="Ошибка" error="Выберите значение из списка" prompt="Выберите значение из списка" sqref="F14" xr:uid="{00000000-0002-0000-0400-000003000000}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 xr:uid="{00000000-0002-0000-0400-000004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6" hidden="1" customWidth="1"/>
    <col min="2" max="2" width="9.140625" style="34" hidden="1" customWidth="1"/>
    <col min="3" max="3" width="3.7109375" style="329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290" hidden="1" customWidth="1"/>
    <col min="14" max="16" width="9.140625" style="290" hidden="1" customWidth="1"/>
    <col min="17" max="17" width="25.7109375" style="456" hidden="1" customWidth="1"/>
    <col min="18" max="18" width="14.42578125" style="290" hidden="1" customWidth="1"/>
    <col min="19" max="22" width="9.140625" style="453"/>
    <col min="23" max="16384" width="9.140625" style="34"/>
  </cols>
  <sheetData>
    <row r="1" spans="1:256" s="276" customFormat="1" ht="16.5" hidden="1" customHeight="1">
      <c r="C1" s="448"/>
      <c r="H1" s="448"/>
      <c r="I1" s="448"/>
      <c r="J1" s="448"/>
      <c r="K1" s="448" t="s">
        <v>478</v>
      </c>
      <c r="L1" s="457" t="s">
        <v>405</v>
      </c>
      <c r="M1" s="492" t="s">
        <v>477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56" s="127" customFormat="1" ht="22.5">
      <c r="A4" s="126"/>
      <c r="B4" s="34"/>
      <c r="C4" s="327"/>
      <c r="D4" s="949" t="s">
        <v>401</v>
      </c>
      <c r="E4" s="950"/>
      <c r="F4" s="950"/>
      <c r="G4" s="950"/>
      <c r="H4" s="951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56" s="127" customFormat="1" ht="3" hidden="1" customHeight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56" s="127" customFormat="1" ht="20.100000000000001" hidden="1" customHeight="1">
      <c r="A6" s="333"/>
      <c r="B6" s="333"/>
      <c r="C6" s="327"/>
      <c r="D6" s="952"/>
      <c r="E6" s="952"/>
      <c r="F6" s="953" t="s">
        <v>74</v>
      </c>
      <c r="G6" s="953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spans="1:256" ht="3" customHeight="1"/>
    <row r="8" spans="1:256" s="127" customFormat="1">
      <c r="A8" s="126"/>
      <c r="B8" s="34"/>
      <c r="C8" s="327"/>
      <c r="D8" s="940" t="s">
        <v>16</v>
      </c>
      <c r="E8" s="940"/>
      <c r="F8" s="940" t="s">
        <v>402</v>
      </c>
      <c r="G8" s="940"/>
      <c r="H8" s="940"/>
      <c r="I8" s="954" t="s">
        <v>403</v>
      </c>
      <c r="J8" s="954"/>
      <c r="K8" s="954"/>
      <c r="L8" s="954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56" s="127" customFormat="1" ht="20.25" customHeight="1">
      <c r="A9" s="126"/>
      <c r="B9" s="34"/>
      <c r="C9" s="327"/>
      <c r="D9" s="337" t="s">
        <v>82</v>
      </c>
      <c r="E9" s="337" t="s">
        <v>404</v>
      </c>
      <c r="F9" s="945" t="s">
        <v>82</v>
      </c>
      <c r="G9" s="946"/>
      <c r="H9" s="338" t="s">
        <v>404</v>
      </c>
      <c r="I9" s="947" t="s">
        <v>82</v>
      </c>
      <c r="J9" s="947"/>
      <c r="K9" s="338" t="s">
        <v>404</v>
      </c>
      <c r="L9" s="338" t="s">
        <v>405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1:256" ht="12" customHeight="1">
      <c r="C10" s="346"/>
      <c r="D10" s="451" t="s">
        <v>83</v>
      </c>
      <c r="E10" s="451" t="s">
        <v>49</v>
      </c>
      <c r="F10" s="948" t="s">
        <v>50</v>
      </c>
      <c r="G10" s="948"/>
      <c r="H10" s="451" t="s">
        <v>51</v>
      </c>
      <c r="I10" s="948" t="s">
        <v>63</v>
      </c>
      <c r="J10" s="948"/>
      <c r="K10" s="451" t="s">
        <v>64</v>
      </c>
      <c r="L10" s="451" t="s">
        <v>169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56" s="127" customFormat="1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485</v>
      </c>
      <c r="N11" s="290"/>
      <c r="O11" s="290"/>
      <c r="P11" s="290" t="s">
        <v>483</v>
      </c>
      <c r="Q11" s="456" t="s">
        <v>484</v>
      </c>
      <c r="R11" s="290" t="s">
        <v>546</v>
      </c>
      <c r="S11" s="453"/>
      <c r="T11" s="453"/>
      <c r="U11" s="453"/>
      <c r="V11" s="453"/>
    </row>
    <row r="12" spans="1:256" s="362" customFormat="1" ht="0.95" customHeight="1">
      <c r="A12" s="86"/>
      <c r="B12" s="827" t="s">
        <v>409</v>
      </c>
      <c r="C12" s="939"/>
      <c r="D12" s="940">
        <v>1</v>
      </c>
      <c r="E12" s="941" t="s">
        <v>1407</v>
      </c>
      <c r="F12" s="889"/>
      <c r="G12" s="883">
        <v>0</v>
      </c>
      <c r="H12" s="454"/>
      <c r="I12" s="347"/>
      <c r="J12" s="491" t="s">
        <v>482</v>
      </c>
      <c r="K12" s="757"/>
      <c r="L12" s="363"/>
      <c r="M12" s="829">
        <f>mergeValue(H12)</f>
        <v>0</v>
      </c>
      <c r="N12" s="765"/>
      <c r="O12" s="765"/>
      <c r="P12" s="829" t="str">
        <f>IF(ISERROR(MATCH(Q12,MODesc,0)),"n","y")</f>
        <v>y</v>
      </c>
      <c r="Q12" s="765" t="s">
        <v>1407</v>
      </c>
      <c r="R12" s="829" t="str">
        <f>K12&amp;"("&amp;L12&amp;")"</f>
        <v>()</v>
      </c>
      <c r="S12" s="827"/>
      <c r="T12" s="827"/>
      <c r="U12" s="345"/>
      <c r="V12" s="827"/>
      <c r="W12" s="827"/>
      <c r="X12" s="827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256" s="362" customFormat="1" ht="0.95" customHeight="1">
      <c r="A13" s="86"/>
      <c r="B13" s="827" t="s">
        <v>409</v>
      </c>
      <c r="C13" s="939"/>
      <c r="D13" s="940"/>
      <c r="E13" s="942"/>
      <c r="F13" s="943"/>
      <c r="G13" s="940">
        <v>1</v>
      </c>
      <c r="H13" s="938" t="s">
        <v>796</v>
      </c>
      <c r="I13" s="347"/>
      <c r="J13" s="491" t="s">
        <v>482</v>
      </c>
      <c r="K13" s="757"/>
      <c r="L13" s="363"/>
      <c r="M13" s="829" t="str">
        <f>mergeValue(H13)</f>
        <v>Город Орёл</v>
      </c>
      <c r="N13" s="765"/>
      <c r="O13" s="765"/>
      <c r="P13" s="765"/>
      <c r="Q13" s="765"/>
      <c r="R13" s="829" t="str">
        <f>K13&amp;"("&amp;L13&amp;")"</f>
        <v>()</v>
      </c>
      <c r="S13" s="827"/>
      <c r="T13" s="827"/>
      <c r="U13" s="345"/>
      <c r="V13" s="827"/>
      <c r="W13" s="827"/>
      <c r="X13" s="827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256" s="362" customFormat="1" ht="15" customHeight="1">
      <c r="A14" s="86"/>
      <c r="B14" s="827" t="s">
        <v>409</v>
      </c>
      <c r="C14" s="939"/>
      <c r="D14" s="940"/>
      <c r="E14" s="942"/>
      <c r="F14" s="944"/>
      <c r="G14" s="940"/>
      <c r="H14" s="938"/>
      <c r="I14" s="906"/>
      <c r="J14" s="883">
        <v>1</v>
      </c>
      <c r="K14" s="890" t="s">
        <v>796</v>
      </c>
      <c r="L14" s="344" t="s">
        <v>797</v>
      </c>
      <c r="M14" s="829" t="str">
        <f>mergeValue(H14)</f>
        <v>Город Орёл</v>
      </c>
      <c r="N14" s="765"/>
      <c r="O14" s="765"/>
      <c r="P14" s="765"/>
      <c r="Q14" s="765"/>
      <c r="R14" s="829" t="str">
        <f>K14&amp;" ("&amp;L14&amp;")"</f>
        <v>Город Орёл (54701000)</v>
      </c>
      <c r="S14" s="827"/>
      <c r="T14" s="827"/>
      <c r="U14" s="345"/>
      <c r="V14" s="827"/>
      <c r="W14" s="827"/>
      <c r="X14" s="827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56" s="127" customFormat="1" ht="0.95" customHeight="1">
      <c r="A15" s="34"/>
      <c r="B15" s="34" t="s">
        <v>406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56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algorithmName="SHA-512" hashValue="df5mM2J5WX4/ruQnA4efcjitNKaFwOEQYqA5ZV9RGKixEZcwkWJmFavsNZJ+9mAn7VAo/WpkUL21+l+J7Q/TPA==" saltValue="UuPpx70MlLJBH+KHNQz6C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3B62C04-5E3B-4C8F-8216-E471B22D74B1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>
    <tabColor rgb="FFCCCCFF"/>
  </sheetPr>
  <dimension ref="A1:T30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6" hidden="1" customWidth="1"/>
    <col min="3" max="3" width="3.7109375" style="100" bestFit="1" customWidth="1"/>
    <col min="4" max="4" width="6.140625" style="100" customWidth="1"/>
    <col min="5" max="5" width="50.7109375" style="100" customWidth="1"/>
    <col min="6" max="6" width="33.85546875" style="100" customWidth="1"/>
    <col min="7" max="7" width="8.5703125" style="100" customWidth="1"/>
    <col min="8" max="8" width="3.7109375" style="100" customWidth="1"/>
    <col min="9" max="9" width="5.42578125" style="100" customWidth="1"/>
    <col min="10" max="10" width="47.85546875" style="100" customWidth="1"/>
    <col min="11" max="12" width="3.7109375" style="100" customWidth="1"/>
    <col min="13" max="13" width="5.7109375" style="100" customWidth="1"/>
    <col min="14" max="14" width="28.140625" style="100" customWidth="1"/>
    <col min="15" max="16" width="3.7109375" style="100" customWidth="1"/>
    <col min="17" max="17" width="5.7109375" style="100" customWidth="1"/>
    <col min="18" max="18" width="34.42578125" style="100" customWidth="1"/>
    <col min="19" max="19" width="30.7109375" style="100" customWidth="1"/>
    <col min="20" max="20" width="3.7109375" style="100" customWidth="1"/>
    <col min="21" max="16384" width="9.140625" style="100"/>
  </cols>
  <sheetData>
    <row r="1" spans="1:20" hidden="1">
      <c r="A1" s="295"/>
    </row>
    <row r="2" spans="1:20" hidden="1"/>
    <row r="3" spans="1:20" hidden="1"/>
    <row r="4" spans="1:20" ht="3" customHeight="1"/>
    <row r="5" spans="1:20" s="121" customFormat="1" ht="24.95" customHeight="1">
      <c r="A5" s="287"/>
      <c r="B5" s="287"/>
      <c r="D5" s="949" t="s">
        <v>558</v>
      </c>
      <c r="E5" s="950"/>
      <c r="F5" s="950"/>
      <c r="G5" s="950"/>
      <c r="H5" s="950"/>
      <c r="I5" s="950"/>
      <c r="J5" s="951"/>
      <c r="K5" s="551"/>
      <c r="L5" s="220"/>
      <c r="M5" s="220"/>
      <c r="N5" s="220"/>
      <c r="O5" s="220"/>
      <c r="P5" s="220"/>
      <c r="Q5" s="220"/>
      <c r="R5" s="220"/>
      <c r="S5" s="220"/>
    </row>
    <row r="6" spans="1:20" s="598" customFormat="1" ht="3" customHeight="1">
      <c r="A6" s="407"/>
      <c r="B6" s="407"/>
      <c r="D6" s="976"/>
      <c r="E6" s="977"/>
      <c r="F6" s="977"/>
      <c r="G6" s="977"/>
      <c r="H6" s="977"/>
      <c r="I6" s="977"/>
      <c r="J6" s="978"/>
    </row>
    <row r="7" spans="1:20" s="598" customFormat="1" ht="5.25" hidden="1">
      <c r="A7" s="407"/>
      <c r="B7" s="407"/>
      <c r="E7" s="979"/>
      <c r="F7" s="979"/>
      <c r="G7" s="974"/>
      <c r="H7" s="974"/>
      <c r="I7" s="974"/>
      <c r="J7" s="974"/>
    </row>
    <row r="8" spans="1:20" s="598" customFormat="1" ht="5.25" hidden="1">
      <c r="A8" s="407"/>
      <c r="B8" s="407"/>
      <c r="E8" s="979"/>
      <c r="F8" s="979"/>
      <c r="G8" s="974"/>
      <c r="H8" s="974"/>
      <c r="I8" s="974"/>
      <c r="J8" s="974"/>
    </row>
    <row r="9" spans="1:20" s="598" customFormat="1" ht="5.25" hidden="1">
      <c r="A9" s="407"/>
      <c r="B9" s="407"/>
      <c r="E9" s="979"/>
      <c r="F9" s="979"/>
      <c r="G9" s="974"/>
      <c r="H9" s="974"/>
      <c r="I9" s="974"/>
      <c r="J9" s="974"/>
    </row>
    <row r="10" spans="1:20" s="598" customFormat="1" ht="5.25" hidden="1">
      <c r="A10" s="407"/>
      <c r="B10" s="407"/>
      <c r="E10" s="979"/>
      <c r="F10" s="979"/>
      <c r="G10" s="974"/>
      <c r="H10" s="974"/>
      <c r="I10" s="974"/>
      <c r="J10" s="974"/>
    </row>
    <row r="11" spans="1:20" s="179" customFormat="1" ht="18.75">
      <c r="A11" s="407"/>
      <c r="B11" s="407"/>
      <c r="D11" s="162"/>
      <c r="E11" s="981" t="s">
        <v>576</v>
      </c>
      <c r="F11" s="981"/>
      <c r="G11" s="908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20" s="598" customFormat="1" ht="5.25" hidden="1">
      <c r="A12" s="407"/>
      <c r="B12" s="407"/>
      <c r="E12" s="980"/>
      <c r="F12" s="980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20" s="598" customFormat="1" ht="5.25" hidden="1">
      <c r="A13" s="407"/>
      <c r="B13" s="407"/>
      <c r="E13" s="975"/>
      <c r="F13" s="975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0" s="598" customFormat="1" ht="5.25" hidden="1">
      <c r="A14" s="407"/>
      <c r="B14" s="407"/>
    </row>
    <row r="15" spans="1:20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1:20" ht="27" customHeight="1">
      <c r="D17" s="972" t="s">
        <v>82</v>
      </c>
      <c r="E17" s="972" t="s">
        <v>279</v>
      </c>
      <c r="F17" s="972" t="s">
        <v>71</v>
      </c>
      <c r="G17" s="972" t="s">
        <v>422</v>
      </c>
      <c r="H17" s="972" t="s">
        <v>82</v>
      </c>
      <c r="I17" s="972"/>
      <c r="J17" s="972" t="s">
        <v>21</v>
      </c>
      <c r="K17" s="973" t="s">
        <v>454</v>
      </c>
      <c r="L17" s="973"/>
      <c r="M17" s="973"/>
      <c r="N17" s="973"/>
      <c r="O17" s="973" t="s">
        <v>559</v>
      </c>
      <c r="P17" s="973"/>
      <c r="Q17" s="973"/>
      <c r="R17" s="973"/>
      <c r="S17" s="972" t="s">
        <v>228</v>
      </c>
    </row>
    <row r="18" spans="1:20" ht="30.75" customHeight="1">
      <c r="D18" s="972"/>
      <c r="E18" s="972"/>
      <c r="F18" s="972"/>
      <c r="G18" s="972"/>
      <c r="H18" s="972"/>
      <c r="I18" s="972"/>
      <c r="J18" s="972"/>
      <c r="K18" s="115" t="s">
        <v>282</v>
      </c>
      <c r="L18" s="972" t="s">
        <v>82</v>
      </c>
      <c r="M18" s="972"/>
      <c r="N18" s="115" t="s">
        <v>214</v>
      </c>
      <c r="O18" s="115" t="s">
        <v>282</v>
      </c>
      <c r="P18" s="972" t="s">
        <v>82</v>
      </c>
      <c r="Q18" s="972"/>
      <c r="R18" s="115" t="s">
        <v>214</v>
      </c>
      <c r="S18" s="972"/>
    </row>
    <row r="19" spans="1:20" s="502" customFormat="1" ht="12" customHeight="1">
      <c r="A19" s="501"/>
      <c r="B19" s="501"/>
      <c r="D19" s="40" t="s">
        <v>83</v>
      </c>
      <c r="E19" s="40" t="s">
        <v>49</v>
      </c>
      <c r="F19" s="40" t="s">
        <v>50</v>
      </c>
      <c r="G19" s="40" t="s">
        <v>51</v>
      </c>
      <c r="H19" s="971" t="s">
        <v>63</v>
      </c>
      <c r="I19" s="971"/>
      <c r="J19" s="40" t="s">
        <v>64</v>
      </c>
      <c r="K19" s="40" t="s">
        <v>169</v>
      </c>
      <c r="L19" s="971" t="s">
        <v>170</v>
      </c>
      <c r="M19" s="971"/>
      <c r="N19" s="40" t="s">
        <v>193</v>
      </c>
      <c r="O19" s="40" t="s">
        <v>194</v>
      </c>
      <c r="P19" s="971" t="s">
        <v>195</v>
      </c>
      <c r="Q19" s="971"/>
      <c r="R19" s="40" t="s">
        <v>196</v>
      </c>
      <c r="S19" s="40" t="s">
        <v>197</v>
      </c>
    </row>
    <row r="20" spans="1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20" s="882" customFormat="1" ht="17.100000000000001" customHeight="1">
      <c r="A21" s="281">
        <v>5</v>
      </c>
      <c r="C21" s="401"/>
      <c r="D21" s="959">
        <v>1</v>
      </c>
      <c r="E21" s="965" t="s">
        <v>564</v>
      </c>
      <c r="F21" s="967" t="s">
        <v>702</v>
      </c>
      <c r="G21" s="970" t="s">
        <v>75</v>
      </c>
      <c r="H21" s="959"/>
      <c r="I21" s="959">
        <v>1</v>
      </c>
      <c r="J21" s="961" t="s">
        <v>1408</v>
      </c>
      <c r="K21" s="957" t="s">
        <v>74</v>
      </c>
      <c r="L21" s="964"/>
      <c r="M21" s="964" t="s">
        <v>83</v>
      </c>
      <c r="N21" s="955" t="s">
        <v>1407</v>
      </c>
      <c r="O21" s="957" t="s">
        <v>75</v>
      </c>
      <c r="P21" s="891"/>
      <c r="Q21" s="891" t="s">
        <v>83</v>
      </c>
      <c r="R21" s="909"/>
      <c r="S21" s="887"/>
    </row>
    <row r="22" spans="1:20" s="882" customFormat="1" ht="17.100000000000001" customHeight="1">
      <c r="A22" s="281"/>
      <c r="C22" s="179"/>
      <c r="D22" s="960"/>
      <c r="E22" s="966"/>
      <c r="F22" s="968"/>
      <c r="G22" s="958"/>
      <c r="H22" s="960"/>
      <c r="I22" s="960"/>
      <c r="J22" s="962"/>
      <c r="K22" s="958"/>
      <c r="L22" s="960"/>
      <c r="M22" s="960"/>
      <c r="N22" s="956"/>
      <c r="O22" s="958"/>
      <c r="P22" s="305"/>
      <c r="Q22" s="119"/>
      <c r="R22" s="119"/>
      <c r="S22" s="120"/>
    </row>
    <row r="23" spans="1:20" s="882" customFormat="1" ht="15" customHeight="1">
      <c r="A23" s="281"/>
      <c r="C23" s="179"/>
      <c r="D23" s="960"/>
      <c r="E23" s="966"/>
      <c r="F23" s="968"/>
      <c r="G23" s="958"/>
      <c r="H23" s="960"/>
      <c r="I23" s="960"/>
      <c r="J23" s="963"/>
      <c r="K23" s="958"/>
      <c r="L23" s="118"/>
      <c r="M23" s="119"/>
      <c r="N23" s="119"/>
      <c r="O23" s="119"/>
      <c r="P23" s="119"/>
      <c r="Q23" s="119"/>
      <c r="R23" s="119"/>
      <c r="S23" s="120"/>
    </row>
    <row r="24" spans="1:20" s="882" customFormat="1" ht="15" customHeight="1">
      <c r="A24" s="281"/>
      <c r="C24" s="179"/>
      <c r="D24" s="960"/>
      <c r="E24" s="966"/>
      <c r="F24" s="969"/>
      <c r="G24" s="958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20" ht="17.10000000000000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A+BL0NNlCqFdmpjsT3zLPFPJopNPIK01t7Kej4v/MEI0p5RftYSYRaF9V2VaL8Dk/9ZRKSKBKW+5D3Eo5R7X3Q==" saltValue="ql/LhczrQ7dknW/rwm1p4g==" spinCount="100000" sheet="1" objects="1" scenarios="1" formatColumns="0" formatRows="0"/>
  <dataConsolidate leftLabels="1" link="1"/>
  <mergeCells count="39"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 xr:uid="{00000000-0002-0000-0600-000000000000}"/>
    <dataValidation allowBlank="1" showInputMessage="1" showErrorMessage="1" prompt="Для выбора выполните двойной щелчок левой клавиши мыши по соответствующей ячейке." sqref="G11 G21 K21 O21" xr:uid="{00000000-0002-0000-0600-000001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 xr:uid="{E9400509-9D7E-472E-BD2E-A53DC958DB50}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 xr:uid="{D0667470-CE30-45C7-9F5F-908F9FE16710}"/>
    <dataValidation type="textLength" operator="lessThanOrEqual" allowBlank="1" showInputMessage="1" showErrorMessage="1" errorTitle="Ошибка" error="Допускается ввод не более 900 символов!" sqref="R21:S21 J21" xr:uid="{335E62A7-7025-4355-9052-78F8FDA40E8D}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742" customWidth="1"/>
    <col min="7" max="7" width="37.7109375" style="742" customWidth="1"/>
    <col min="8" max="8" width="66.85546875" style="742" customWidth="1"/>
    <col min="9" max="9" width="115.7109375" style="742" customWidth="1"/>
    <col min="10" max="11" width="10.5703125" style="765"/>
    <col min="12" max="12" width="11.140625" style="765" customWidth="1"/>
    <col min="13" max="20" width="10.5703125" style="765"/>
    <col min="21" max="16384" width="10.5703125" style="742"/>
  </cols>
  <sheetData>
    <row r="1" spans="1:20" ht="3" customHeight="1">
      <c r="A1" s="768" t="s">
        <v>195</v>
      </c>
    </row>
    <row r="2" spans="1:20" ht="22.5">
      <c r="F2" s="983" t="s">
        <v>460</v>
      </c>
      <c r="G2" s="984"/>
      <c r="H2" s="985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0" t="s">
        <v>430</v>
      </c>
      <c r="G4" s="940"/>
      <c r="H4" s="940"/>
      <c r="I4" s="986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780" t="s">
        <v>82</v>
      </c>
      <c r="G5" s="792" t="s">
        <v>433</v>
      </c>
      <c r="H5" s="779" t="s">
        <v>424</v>
      </c>
      <c r="I5" s="986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790">
        <v>1</v>
      </c>
      <c r="G7" s="798" t="s">
        <v>461</v>
      </c>
      <c r="H7" s="778" t="str">
        <f>IF(dateCh="","",dateCh)</f>
        <v>19.10.2022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7">
        <v>1</v>
      </c>
      <c r="B8" s="767"/>
      <c r="C8" s="767"/>
      <c r="D8" s="767"/>
      <c r="F8" s="790" t="str">
        <f>"2." &amp;mergeValue(A8)</f>
        <v>2.1</v>
      </c>
      <c r="G8" s="798" t="s">
        <v>463</v>
      </c>
      <c r="H8" s="778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7"/>
      <c r="B9" s="767"/>
      <c r="C9" s="767"/>
      <c r="D9" s="767"/>
      <c r="F9" s="790" t="str">
        <f>"3." &amp;mergeValue(A9)</f>
        <v>3.1</v>
      </c>
      <c r="G9" s="798" t="s">
        <v>464</v>
      </c>
      <c r="H9" s="778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7"/>
      <c r="B10" s="767"/>
      <c r="C10" s="767"/>
      <c r="D10" s="767"/>
      <c r="F10" s="790" t="str">
        <f>"4."&amp;mergeValue(A10)</f>
        <v>4.1</v>
      </c>
      <c r="G10" s="798" t="s">
        <v>465</v>
      </c>
      <c r="H10" s="779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7"/>
      <c r="B11" s="987">
        <v>1</v>
      </c>
      <c r="C11" s="794"/>
      <c r="D11" s="794"/>
      <c r="F11" s="790" t="str">
        <f>"4."&amp;mergeValue(A11) &amp;"."&amp;mergeValue(B11)</f>
        <v>4.1.1</v>
      </c>
      <c r="G11" s="785" t="s">
        <v>553</v>
      </c>
      <c r="H11" s="778" t="str">
        <f>IF(region_name="","",region_name)</f>
        <v>Орловская область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7"/>
      <c r="B12" s="987"/>
      <c r="C12" s="987">
        <v>1</v>
      </c>
      <c r="D12" s="794"/>
      <c r="F12" s="790" t="str">
        <f>"4."&amp;mergeValue(A12) &amp;"."&amp;mergeValue(B12)&amp;"."&amp;mergeValue(C12)</f>
        <v>4.1.1.1</v>
      </c>
      <c r="G12" s="793" t="s">
        <v>466</v>
      </c>
      <c r="H12" s="778" t="str">
        <f>IF(Территории!H13="","","" &amp; Территории!H13 &amp; "")</f>
        <v>Город Орёл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7"/>
      <c r="B13" s="987"/>
      <c r="C13" s="987"/>
      <c r="D13" s="794">
        <v>1</v>
      </c>
      <c r="F13" s="790" t="str">
        <f>"4."&amp;mergeValue(A13) &amp;"."&amp;mergeValue(B13)&amp;"."&amp;mergeValue(C13)&amp;"."&amp;mergeValue(D13)</f>
        <v>4.1.1.1.1</v>
      </c>
      <c r="G13" s="801" t="s">
        <v>467</v>
      </c>
      <c r="H13" s="778" t="str">
        <f>IF(Территории!R14="","","" &amp; Территории!R14 &amp; "")</f>
        <v>Город Орёл (54701000)</v>
      </c>
      <c r="I13" s="886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2" t="s">
        <v>554</v>
      </c>
      <c r="H15" s="982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algorithmName="SHA-512" hashValue="9fs7hu2yb7N49PhVX2hNaAeSn8gxvEBmdCK6lNmhx8eaJDrnVFRNfAfXJvtQi7xKxp6eZ4/xqSGpHZK6htedJg==" saltValue="rdQSA+4Hy70WuV/xagg2T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700-000000000000}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3">
    <tabColor rgb="FFEAEBEE"/>
    <pageSetUpPr fitToPage="1"/>
  </sheetPr>
  <dimension ref="A1:Q15"/>
  <sheetViews>
    <sheetView showGridLines="0" topLeftCell="C4" zoomScaleNormal="100" workbookViewId="0">
      <selection activeCell="F25" sqref="F25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64.140625" style="742" customWidth="1"/>
    <col min="6" max="7" width="35.7109375" style="742" customWidth="1"/>
    <col min="8" max="8" width="115.7109375" style="742" customWidth="1"/>
    <col min="9" max="9" width="10.5703125" style="742"/>
    <col min="10" max="11" width="10.5703125" style="766"/>
    <col min="12" max="16384" width="10.5703125" style="742"/>
  </cols>
  <sheetData>
    <row r="1" spans="1:17" hidden="1">
      <c r="N1" s="796"/>
      <c r="O1" s="796"/>
      <c r="Q1" s="796"/>
    </row>
    <row r="2" spans="1:17" hidden="1"/>
    <row r="3" spans="1:17" hidden="1"/>
    <row r="4" spans="1:17" ht="3" customHeight="1">
      <c r="C4" s="750"/>
      <c r="D4" s="743"/>
      <c r="E4" s="743"/>
      <c r="F4" s="743"/>
      <c r="G4" s="744"/>
      <c r="H4" s="744"/>
    </row>
    <row r="5" spans="1:17" ht="26.1" customHeight="1">
      <c r="C5" s="750"/>
      <c r="D5" s="988" t="s">
        <v>609</v>
      </c>
      <c r="E5" s="988"/>
      <c r="F5" s="988"/>
      <c r="G5" s="988"/>
      <c r="H5" s="803"/>
    </row>
    <row r="6" spans="1:17" ht="3" customHeight="1">
      <c r="C6" s="750"/>
      <c r="D6" s="743"/>
      <c r="E6" s="749"/>
      <c r="F6" s="749"/>
      <c r="G6" s="748"/>
      <c r="H6" s="771"/>
    </row>
    <row r="7" spans="1:17">
      <c r="C7" s="750"/>
      <c r="D7" s="989" t="s">
        <v>430</v>
      </c>
      <c r="E7" s="989"/>
      <c r="F7" s="989"/>
      <c r="G7" s="989"/>
      <c r="H7" s="990" t="s">
        <v>431</v>
      </c>
    </row>
    <row r="8" spans="1:17">
      <c r="C8" s="750"/>
      <c r="D8" s="754" t="s">
        <v>82</v>
      </c>
      <c r="E8" s="755" t="s">
        <v>433</v>
      </c>
      <c r="F8" s="755" t="s">
        <v>424</v>
      </c>
      <c r="G8" s="755" t="s">
        <v>432</v>
      </c>
      <c r="H8" s="990"/>
    </row>
    <row r="9" spans="1:17" ht="12" customHeight="1">
      <c r="C9" s="750"/>
      <c r="D9" s="745" t="s">
        <v>83</v>
      </c>
      <c r="E9" s="745" t="s">
        <v>49</v>
      </c>
      <c r="F9" s="745" t="s">
        <v>50</v>
      </c>
      <c r="G9" s="745" t="s">
        <v>51</v>
      </c>
      <c r="H9" s="745" t="s">
        <v>63</v>
      </c>
    </row>
    <row r="10" spans="1:17" ht="21" customHeight="1">
      <c r="A10" s="770"/>
      <c r="C10" s="750"/>
      <c r="D10" s="761" t="s">
        <v>83</v>
      </c>
      <c r="E10" s="804" t="s">
        <v>586</v>
      </c>
      <c r="F10" s="853" t="s">
        <v>1413</v>
      </c>
      <c r="G10" s="910" t="s">
        <v>1409</v>
      </c>
      <c r="H10" s="991" t="s">
        <v>587</v>
      </c>
    </row>
    <row r="11" spans="1:17" ht="21" customHeight="1">
      <c r="A11" s="770"/>
      <c r="C11" s="750"/>
      <c r="D11" s="761" t="s">
        <v>49</v>
      </c>
      <c r="E11" s="804" t="s">
        <v>588</v>
      </c>
      <c r="F11" s="911" t="s">
        <v>1412</v>
      </c>
      <c r="G11" s="853" t="s">
        <v>1411</v>
      </c>
      <c r="H11" s="992"/>
    </row>
    <row r="12" spans="1:17" ht="21" customHeight="1">
      <c r="A12" s="753"/>
      <c r="C12" s="746"/>
      <c r="D12" s="761" t="s">
        <v>50</v>
      </c>
      <c r="E12" s="804" t="s">
        <v>589</v>
      </c>
      <c r="F12" s="853" t="s">
        <v>1410</v>
      </c>
      <c r="G12" s="853" t="s">
        <v>1411</v>
      </c>
      <c r="H12" s="992"/>
      <c r="I12" s="766"/>
      <c r="K12" s="742"/>
    </row>
    <row r="13" spans="1:17" ht="21" customHeight="1">
      <c r="A13" s="753"/>
      <c r="C13" s="746"/>
      <c r="D13" s="761" t="s">
        <v>51</v>
      </c>
      <c r="E13" s="804" t="s">
        <v>590</v>
      </c>
      <c r="F13" s="853" t="s">
        <v>1410</v>
      </c>
      <c r="G13" s="853" t="s">
        <v>1411</v>
      </c>
      <c r="H13" s="992"/>
      <c r="I13" s="766"/>
      <c r="K13" s="742"/>
    </row>
    <row r="14" spans="1:17" ht="15" customHeight="1">
      <c r="A14" s="770"/>
      <c r="C14" s="750"/>
      <c r="D14" s="756"/>
      <c r="E14" s="806" t="s">
        <v>310</v>
      </c>
      <c r="F14" s="777"/>
      <c r="G14" s="775"/>
      <c r="H14" s="993"/>
    </row>
    <row r="15" spans="1:17">
      <c r="D15" s="808"/>
      <c r="E15" s="808"/>
      <c r="F15" s="808"/>
      <c r="G15" s="808"/>
      <c r="H15" s="808"/>
    </row>
  </sheetData>
  <sheetProtection algorithmName="SHA-512" hashValue="s+ZEtCTWuo9lupWY8t7Zc1zq+wwKucZOElXSKr12q0ZoCEwiXeE9rSWn4GHpmZv+0guwk1ea7Z/d0yW4gAbj2Q==" saltValue="/DizKj0nBClDlNkqdk4jGg==" spinCount="100000" sheet="1" objects="1" scenarios="1" formatColumns="0" formatRows="0"/>
  <dataConsolidate leftLabels="1" link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 xr:uid="{00000000-0002-0000-08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 xr:uid="{00000000-0002-0000-0800-000001000000}">
      <formula1>900</formula1>
    </dataValidation>
  </dataValidations>
  <hyperlinks>
    <hyperlink ref="G10" location="'Форма 1.10'!$G$10" tooltip="Кликните по гиперссылке, чтобы перейти по ссылке на обосновывающие документы или отредактировать её" display="https://portal.eias.ru/Portal/DownloadPage.aspx?type=12&amp;guid=51327ed5-7f4e-46bf-a89f-a567e8c5da1f" xr:uid="{C60B8DF2-88AF-42C3-BB32-7BAD79D32C0D}"/>
    <hyperlink ref="F11" location="'Форма 1.10'!$F$11" tooltip="Кликните по гиперссылке, чтобы перейти по ссылке на обосновывающие документы или отредактировать её" display="ОфициальныйсайтЕдинойинформационнойсистемывсферезакупок" xr:uid="{364D3422-13B9-4A1D-AE24-E9E4CE83E174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552B-0541-42AF-8516-417816E55845}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822" customWidth="1"/>
    <col min="7" max="7" width="37.7109375" style="822" customWidth="1"/>
    <col min="8" max="8" width="66.85546875" style="822" customWidth="1"/>
    <col min="9" max="9" width="115.7109375" style="822" customWidth="1"/>
    <col min="10" max="11" width="10.5703125" style="765"/>
    <col min="12" max="12" width="11.140625" style="765" customWidth="1"/>
    <col min="13" max="20" width="10.5703125" style="765"/>
    <col min="21" max="16384" width="10.5703125" style="822"/>
  </cols>
  <sheetData>
    <row r="1" spans="1:20" ht="3" customHeight="1">
      <c r="A1" s="768" t="s">
        <v>195</v>
      </c>
    </row>
    <row r="2" spans="1:20" ht="22.5">
      <c r="F2" s="983" t="s">
        <v>460</v>
      </c>
      <c r="G2" s="984"/>
      <c r="H2" s="985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0" t="s">
        <v>430</v>
      </c>
      <c r="G4" s="940"/>
      <c r="H4" s="940"/>
      <c r="I4" s="986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884" t="s">
        <v>82</v>
      </c>
      <c r="G5" s="792" t="s">
        <v>433</v>
      </c>
      <c r="H5" s="893" t="s">
        <v>424</v>
      </c>
      <c r="I5" s="986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894">
        <v>1</v>
      </c>
      <c r="G7" s="798" t="s">
        <v>461</v>
      </c>
      <c r="H7" s="888" t="str">
        <f>IF(dateCh="","",dateCh)</f>
        <v>19.10.2022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7">
        <v>1</v>
      </c>
      <c r="B8" s="767"/>
      <c r="C8" s="767"/>
      <c r="D8" s="767"/>
      <c r="F8" s="894" t="str">
        <f>"2." &amp;mergeValue(A8)</f>
        <v>2.1</v>
      </c>
      <c r="G8" s="798" t="s">
        <v>463</v>
      </c>
      <c r="H8" s="888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7"/>
      <c r="B9" s="767"/>
      <c r="C9" s="767"/>
      <c r="D9" s="767"/>
      <c r="F9" s="894" t="str">
        <f>"3." &amp;mergeValue(A9)</f>
        <v>3.1</v>
      </c>
      <c r="G9" s="798" t="s">
        <v>464</v>
      </c>
      <c r="H9" s="888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7"/>
      <c r="B10" s="767"/>
      <c r="C10" s="767"/>
      <c r="D10" s="767"/>
      <c r="F10" s="894" t="str">
        <f>"4."&amp;mergeValue(A10)</f>
        <v>4.1</v>
      </c>
      <c r="G10" s="798" t="s">
        <v>465</v>
      </c>
      <c r="H10" s="893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7"/>
      <c r="B11" s="987">
        <v>1</v>
      </c>
      <c r="C11" s="885"/>
      <c r="D11" s="885"/>
      <c r="F11" s="894" t="str">
        <f>"4."&amp;mergeValue(A11) &amp;"."&amp;mergeValue(B11)</f>
        <v>4.1.1</v>
      </c>
      <c r="G11" s="785" t="s">
        <v>553</v>
      </c>
      <c r="H11" s="888" t="str">
        <f>IF(region_name="","",region_name)</f>
        <v>Орловская область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7"/>
      <c r="B12" s="987"/>
      <c r="C12" s="987">
        <v>1</v>
      </c>
      <c r="D12" s="885"/>
      <c r="F12" s="894" t="str">
        <f>"4."&amp;mergeValue(A12) &amp;"."&amp;mergeValue(B12)&amp;"."&amp;mergeValue(C12)</f>
        <v>4.1.1.1</v>
      </c>
      <c r="G12" s="793" t="s">
        <v>466</v>
      </c>
      <c r="H12" s="888" t="str">
        <f>IF(Территории!H13="","","" &amp; Территории!H13 &amp; "")</f>
        <v>Город Орёл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7"/>
      <c r="B13" s="987"/>
      <c r="C13" s="987"/>
      <c r="D13" s="885">
        <v>1</v>
      </c>
      <c r="F13" s="894" t="str">
        <f>"4."&amp;mergeValue(A13) &amp;"."&amp;mergeValue(B13)&amp;"."&amp;mergeValue(C13)&amp;"."&amp;mergeValue(D13)</f>
        <v>4.1.1.1.1</v>
      </c>
      <c r="G13" s="801" t="s">
        <v>467</v>
      </c>
      <c r="H13" s="888" t="str">
        <f>IF(Территории!R14="","","" &amp; Территории!R14 &amp; "")</f>
        <v>Город Орёл (54701000)</v>
      </c>
      <c r="I13" s="886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2" t="s">
        <v>554</v>
      </c>
      <c r="H15" s="982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algorithmName="SHA-512" hashValue="oUM4c7fJtcMzCa6hTOpL8r6cP3VNSgbFivKFcGoTioZJvlRatiiLV0HHMybEwmqu7nzP/80mrlQpPPgfGgZgBw==" saltValue="jghPQFBW3oVAIAVwe0YHr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97B98D29-5B54-4D36-8F6B-D74E6F7A7075}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4_1">
    <tabColor rgb="FFEAEBEE"/>
  </sheetPr>
  <dimension ref="A1:AF42"/>
  <sheetViews>
    <sheetView showGridLines="0" topLeftCell="C22" zoomScaleNormal="100" workbookViewId="0">
      <selection activeCell="J37" sqref="J37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46.7109375" style="742" customWidth="1"/>
    <col min="6" max="6" width="35.7109375" style="742" customWidth="1"/>
    <col min="7" max="7" width="3.7109375" style="742" customWidth="1"/>
    <col min="8" max="9" width="11.7109375" style="742" customWidth="1"/>
    <col min="10" max="11" width="35.7109375" style="742" customWidth="1"/>
    <col min="12" max="12" width="84.85546875" style="742" customWidth="1"/>
    <col min="13" max="13" width="10.5703125" style="742"/>
    <col min="14" max="15" width="10.5703125" style="766"/>
    <col min="16" max="16384" width="10.5703125" style="742"/>
  </cols>
  <sheetData>
    <row r="1" spans="1:32" hidden="1">
      <c r="S1" s="795"/>
      <c r="AF1" s="796"/>
    </row>
    <row r="2" spans="1:32" hidden="1"/>
    <row r="3" spans="1:32" hidden="1"/>
    <row r="4" spans="1:3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1:32" ht="26.1" customHeight="1">
      <c r="C5" s="750"/>
      <c r="D5" s="988" t="s">
        <v>614</v>
      </c>
      <c r="E5" s="988"/>
      <c r="F5" s="988"/>
      <c r="G5" s="988"/>
      <c r="H5" s="988"/>
      <c r="I5" s="988"/>
      <c r="J5" s="988"/>
      <c r="K5" s="988"/>
      <c r="L5" s="791"/>
    </row>
    <row r="6" spans="1:3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1"/>
    </row>
    <row r="7" spans="1:32" ht="18.75">
      <c r="C7" s="750"/>
      <c r="D7" s="743"/>
      <c r="E7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1013" t="str">
        <f>IF(datePr_ch="",IF(datePr="","",datePr),datePr_ch)</f>
        <v>13.10.2022</v>
      </c>
      <c r="G7" s="1013"/>
      <c r="H7" s="1013"/>
      <c r="I7" s="1013"/>
      <c r="J7" s="1013"/>
      <c r="K7" s="1013"/>
      <c r="L7" s="875"/>
      <c r="M7" s="764"/>
    </row>
    <row r="8" spans="1:32" ht="18.75">
      <c r="C8" s="750"/>
      <c r="D8" s="743"/>
      <c r="E8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1013" t="str">
        <f>IF(numberPr_ch="",IF(numberPr="","",numberPr),numberPr_ch)</f>
        <v>1155</v>
      </c>
      <c r="G8" s="1013"/>
      <c r="H8" s="1013"/>
      <c r="I8" s="1013"/>
      <c r="J8" s="1013"/>
      <c r="K8" s="1013"/>
      <c r="L8" s="875"/>
      <c r="M8" s="764"/>
    </row>
    <row r="9" spans="1:32">
      <c r="C9" s="750"/>
      <c r="D9" s="743"/>
      <c r="E9" s="749"/>
      <c r="F9" s="749"/>
      <c r="G9" s="749"/>
      <c r="H9" s="749"/>
      <c r="I9" s="749"/>
      <c r="J9" s="749"/>
      <c r="K9" s="748"/>
      <c r="L9" s="771"/>
    </row>
    <row r="10" spans="1:32" ht="21" customHeight="1">
      <c r="C10" s="750"/>
      <c r="D10" s="989" t="s">
        <v>430</v>
      </c>
      <c r="E10" s="989"/>
      <c r="F10" s="989"/>
      <c r="G10" s="989"/>
      <c r="H10" s="989"/>
      <c r="I10" s="989"/>
      <c r="J10" s="989"/>
      <c r="K10" s="989"/>
      <c r="L10" s="990" t="s">
        <v>431</v>
      </c>
    </row>
    <row r="11" spans="1:32" ht="21" customHeight="1">
      <c r="C11" s="750"/>
      <c r="D11" s="1014" t="s">
        <v>82</v>
      </c>
      <c r="E11" s="1004" t="s">
        <v>279</v>
      </c>
      <c r="F11" s="1004" t="s">
        <v>21</v>
      </c>
      <c r="G11" s="1016" t="s">
        <v>591</v>
      </c>
      <c r="H11" s="1017"/>
      <c r="I11" s="1018"/>
      <c r="J11" s="1004" t="s">
        <v>424</v>
      </c>
      <c r="K11" s="1004" t="s">
        <v>432</v>
      </c>
      <c r="L11" s="990"/>
    </row>
    <row r="12" spans="1:32" ht="21" customHeight="1">
      <c r="C12" s="750"/>
      <c r="D12" s="1015"/>
      <c r="E12" s="1005"/>
      <c r="F12" s="1005"/>
      <c r="G12" s="1006" t="s">
        <v>592</v>
      </c>
      <c r="H12" s="1007"/>
      <c r="I12" s="755" t="s">
        <v>593</v>
      </c>
      <c r="J12" s="1005"/>
      <c r="K12" s="1005"/>
      <c r="L12" s="990"/>
    </row>
    <row r="13" spans="1:32" ht="12" customHeight="1">
      <c r="C13" s="750"/>
      <c r="D13" s="745" t="s">
        <v>83</v>
      </c>
      <c r="E13" s="745" t="s">
        <v>49</v>
      </c>
      <c r="F13" s="745" t="s">
        <v>50</v>
      </c>
      <c r="G13" s="1008" t="s">
        <v>51</v>
      </c>
      <c r="H13" s="1008"/>
      <c r="I13" s="745" t="s">
        <v>63</v>
      </c>
      <c r="J13" s="745" t="s">
        <v>64</v>
      </c>
      <c r="K13" s="745" t="s">
        <v>169</v>
      </c>
      <c r="L13" s="745" t="s">
        <v>170</v>
      </c>
    </row>
    <row r="14" spans="1:32" ht="14.25" customHeight="1">
      <c r="A14" s="770"/>
      <c r="C14" s="750"/>
      <c r="D14" s="807">
        <v>1</v>
      </c>
      <c r="E14" s="994" t="s">
        <v>594</v>
      </c>
      <c r="F14" s="1009"/>
      <c r="G14" s="1009"/>
      <c r="H14" s="1009"/>
      <c r="I14" s="1009"/>
      <c r="J14" s="1009"/>
      <c r="K14" s="1009"/>
      <c r="L14" s="758"/>
      <c r="M14" s="809"/>
    </row>
    <row r="15" spans="1:32" ht="56.25">
      <c r="A15" s="770"/>
      <c r="C15" s="750"/>
      <c r="D15" s="807" t="s">
        <v>277</v>
      </c>
      <c r="E15" s="773" t="s">
        <v>434</v>
      </c>
      <c r="F15" s="773" t="s">
        <v>434</v>
      </c>
      <c r="G15" s="1001" t="s">
        <v>434</v>
      </c>
      <c r="H15" s="1002"/>
      <c r="I15" s="773" t="s">
        <v>434</v>
      </c>
      <c r="J15" s="853" t="s">
        <v>1414</v>
      </c>
      <c r="K15" s="863"/>
      <c r="L15" s="763" t="s">
        <v>595</v>
      </c>
      <c r="M15" s="809"/>
    </row>
    <row r="16" spans="1:32" ht="18.75">
      <c r="A16" s="770"/>
      <c r="B16" s="760">
        <v>3</v>
      </c>
      <c r="C16" s="750"/>
      <c r="D16" s="810">
        <v>2</v>
      </c>
      <c r="E16" s="1010" t="s">
        <v>596</v>
      </c>
      <c r="F16" s="1011"/>
      <c r="G16" s="1011"/>
      <c r="H16" s="1012"/>
      <c r="I16" s="1012"/>
      <c r="J16" s="1012" t="s">
        <v>434</v>
      </c>
      <c r="K16" s="1012"/>
      <c r="L16" s="805"/>
      <c r="M16" s="809"/>
    </row>
    <row r="17" spans="1:15" ht="90" customHeight="1">
      <c r="A17" s="770"/>
      <c r="C17" s="995"/>
      <c r="D17" s="1003" t="s">
        <v>597</v>
      </c>
      <c r="E17" s="999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1000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17" s="773"/>
      <c r="H17" s="862" t="s">
        <v>1250</v>
      </c>
      <c r="I17" s="854" t="s">
        <v>1251</v>
      </c>
      <c r="J17" s="853" t="s">
        <v>232</v>
      </c>
      <c r="K17" s="773" t="s">
        <v>434</v>
      </c>
      <c r="L17" s="991" t="s">
        <v>615</v>
      </c>
      <c r="M17" s="809"/>
    </row>
    <row r="18" spans="1:15" ht="18.75">
      <c r="A18" s="770"/>
      <c r="C18" s="995"/>
      <c r="D18" s="1003"/>
      <c r="E18" s="999"/>
      <c r="F18" s="1000"/>
      <c r="G18" s="811"/>
      <c r="H18" s="806" t="s">
        <v>258</v>
      </c>
      <c r="I18" s="777"/>
      <c r="J18" s="777"/>
      <c r="K18" s="775"/>
      <c r="L18" s="993"/>
      <c r="M18" s="809"/>
    </row>
    <row r="19" spans="1:15" ht="18.75">
      <c r="A19" s="770"/>
      <c r="B19" s="760">
        <v>3</v>
      </c>
      <c r="C19" s="750"/>
      <c r="D19" s="761" t="s">
        <v>50</v>
      </c>
      <c r="E19" s="994" t="s">
        <v>599</v>
      </c>
      <c r="F19" s="994"/>
      <c r="G19" s="994"/>
      <c r="H19" s="994"/>
      <c r="I19" s="994"/>
      <c r="J19" s="994"/>
      <c r="K19" s="994"/>
      <c r="L19" s="797"/>
      <c r="M19" s="809"/>
    </row>
    <row r="20" spans="1:15" ht="33.75">
      <c r="A20" s="770"/>
      <c r="C20" s="750"/>
      <c r="D20" s="807" t="s">
        <v>425</v>
      </c>
      <c r="E20" s="773" t="s">
        <v>434</v>
      </c>
      <c r="F20" s="773" t="s">
        <v>434</v>
      </c>
      <c r="G20" s="1001" t="s">
        <v>434</v>
      </c>
      <c r="H20" s="1002"/>
      <c r="I20" s="773" t="s">
        <v>434</v>
      </c>
      <c r="J20" s="773" t="s">
        <v>434</v>
      </c>
      <c r="K20" s="910" t="s">
        <v>1415</v>
      </c>
      <c r="L20" s="763" t="s">
        <v>600</v>
      </c>
      <c r="M20" s="809"/>
    </row>
    <row r="21" spans="1:15" ht="18.75">
      <c r="A21" s="770"/>
      <c r="B21" s="760">
        <v>3</v>
      </c>
      <c r="C21" s="750"/>
      <c r="D21" s="761" t="s">
        <v>51</v>
      </c>
      <c r="E21" s="994" t="s">
        <v>601</v>
      </c>
      <c r="F21" s="994"/>
      <c r="G21" s="994"/>
      <c r="H21" s="994"/>
      <c r="I21" s="994"/>
      <c r="J21" s="994"/>
      <c r="K21" s="994"/>
      <c r="L21" s="797"/>
      <c r="M21" s="809"/>
    </row>
    <row r="22" spans="1:15" ht="27.95" customHeight="1">
      <c r="A22" s="770"/>
      <c r="C22" s="995"/>
      <c r="D22" s="1003" t="s">
        <v>426</v>
      </c>
      <c r="E22" s="999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2" s="1000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22" s="773"/>
      <c r="H22" s="854" t="s">
        <v>1250</v>
      </c>
      <c r="I22" s="854" t="s">
        <v>1416</v>
      </c>
      <c r="J22" s="877">
        <v>235057.26</v>
      </c>
      <c r="K22" s="773" t="s">
        <v>434</v>
      </c>
      <c r="L22" s="991" t="s">
        <v>616</v>
      </c>
      <c r="M22" s="809"/>
    </row>
    <row r="23" spans="1:15" s="820" customFormat="1" ht="27.95" customHeight="1">
      <c r="A23" s="830"/>
      <c r="B23" s="827"/>
      <c r="C23" s="995"/>
      <c r="D23" s="1003"/>
      <c r="E23" s="999"/>
      <c r="F23" s="1000"/>
      <c r="G23" s="902" t="s">
        <v>1417</v>
      </c>
      <c r="H23" s="862" t="s">
        <v>1418</v>
      </c>
      <c r="I23" s="854" t="s">
        <v>1419</v>
      </c>
      <c r="J23" s="877">
        <v>246197.19</v>
      </c>
      <c r="K23" s="833" t="s">
        <v>434</v>
      </c>
      <c r="L23" s="992"/>
      <c r="M23" s="838"/>
      <c r="N23" s="829"/>
      <c r="O23" s="829"/>
    </row>
    <row r="24" spans="1:15" s="820" customFormat="1" ht="18.95" customHeight="1">
      <c r="A24" s="830"/>
      <c r="B24" s="827"/>
      <c r="C24" s="995"/>
      <c r="D24" s="1003"/>
      <c r="E24" s="999"/>
      <c r="F24" s="1000"/>
      <c r="G24" s="902" t="s">
        <v>1417</v>
      </c>
      <c r="H24" s="862" t="s">
        <v>1420</v>
      </c>
      <c r="I24" s="854" t="s">
        <v>1251</v>
      </c>
      <c r="J24" s="877">
        <v>260717.92</v>
      </c>
      <c r="K24" s="833" t="s">
        <v>434</v>
      </c>
      <c r="L24" s="992"/>
      <c r="M24" s="838"/>
      <c r="N24" s="829"/>
      <c r="O24" s="829"/>
    </row>
    <row r="25" spans="1:15" ht="15" customHeight="1">
      <c r="A25" s="770"/>
      <c r="C25" s="995"/>
      <c r="D25" s="1003"/>
      <c r="E25" s="999"/>
      <c r="F25" s="1000"/>
      <c r="G25" s="811"/>
      <c r="H25" s="806" t="s">
        <v>258</v>
      </c>
      <c r="I25" s="774"/>
      <c r="J25" s="774"/>
      <c r="K25" s="775"/>
      <c r="L25" s="993"/>
      <c r="M25" s="809"/>
    </row>
    <row r="26" spans="1:15" ht="18.75">
      <c r="A26" s="770"/>
      <c r="C26" s="750"/>
      <c r="D26" s="761" t="s">
        <v>63</v>
      </c>
      <c r="E26" s="994" t="s">
        <v>602</v>
      </c>
      <c r="F26" s="994"/>
      <c r="G26" s="994"/>
      <c r="H26" s="994"/>
      <c r="I26" s="994"/>
      <c r="J26" s="994"/>
      <c r="K26" s="994"/>
      <c r="L26" s="797"/>
      <c r="M26" s="809"/>
    </row>
    <row r="27" spans="1:15" ht="33.950000000000003" customHeight="1">
      <c r="A27" s="770"/>
      <c r="C27" s="995"/>
      <c r="D27" s="996" t="s">
        <v>427</v>
      </c>
      <c r="E27" s="999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7" s="1000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27" s="773"/>
      <c r="H27" s="862" t="s">
        <v>1250</v>
      </c>
      <c r="I27" s="854" t="s">
        <v>1416</v>
      </c>
      <c r="J27" s="877">
        <v>1504.05</v>
      </c>
      <c r="K27" s="773" t="s">
        <v>434</v>
      </c>
      <c r="L27" s="991" t="s">
        <v>617</v>
      </c>
      <c r="M27" s="809"/>
    </row>
    <row r="28" spans="1:15" s="820" customFormat="1" ht="33.950000000000003" customHeight="1">
      <c r="A28" s="830"/>
      <c r="B28" s="827"/>
      <c r="C28" s="995"/>
      <c r="D28" s="997"/>
      <c r="E28" s="999"/>
      <c r="F28" s="1000"/>
      <c r="G28" s="902" t="s">
        <v>1417</v>
      </c>
      <c r="H28" s="862" t="s">
        <v>1418</v>
      </c>
      <c r="I28" s="854" t="s">
        <v>1419</v>
      </c>
      <c r="J28" s="877">
        <v>1504.05</v>
      </c>
      <c r="K28" s="833" t="s">
        <v>434</v>
      </c>
      <c r="L28" s="992"/>
      <c r="M28" s="838"/>
      <c r="N28" s="829"/>
      <c r="O28" s="829"/>
    </row>
    <row r="29" spans="1:15" s="820" customFormat="1" ht="18.95" customHeight="1">
      <c r="A29" s="830"/>
      <c r="B29" s="827"/>
      <c r="C29" s="995"/>
      <c r="D29" s="997"/>
      <c r="E29" s="999"/>
      <c r="F29" s="1000"/>
      <c r="G29" s="902" t="s">
        <v>1417</v>
      </c>
      <c r="H29" s="862" t="s">
        <v>1420</v>
      </c>
      <c r="I29" s="854" t="s">
        <v>1251</v>
      </c>
      <c r="J29" s="877">
        <v>1504.05</v>
      </c>
      <c r="K29" s="833" t="s">
        <v>434</v>
      </c>
      <c r="L29" s="992"/>
      <c r="M29" s="838"/>
      <c r="N29" s="829"/>
      <c r="O29" s="829"/>
    </row>
    <row r="30" spans="1:15" ht="15" customHeight="1">
      <c r="A30" s="770"/>
      <c r="C30" s="995"/>
      <c r="D30" s="998"/>
      <c r="E30" s="999"/>
      <c r="F30" s="1000"/>
      <c r="G30" s="811"/>
      <c r="H30" s="806" t="s">
        <v>258</v>
      </c>
      <c r="I30" s="774"/>
      <c r="J30" s="774"/>
      <c r="K30" s="775"/>
      <c r="L30" s="993"/>
      <c r="M30" s="809"/>
    </row>
    <row r="31" spans="1:15" ht="26.1" customHeight="1">
      <c r="A31" s="770"/>
      <c r="C31" s="750"/>
      <c r="D31" s="761" t="s">
        <v>64</v>
      </c>
      <c r="E31" s="994" t="s">
        <v>618</v>
      </c>
      <c r="F31" s="994"/>
      <c r="G31" s="994"/>
      <c r="H31" s="994"/>
      <c r="I31" s="994"/>
      <c r="J31" s="994"/>
      <c r="K31" s="994"/>
      <c r="L31" s="797"/>
      <c r="M31" s="809"/>
    </row>
    <row r="32" spans="1:15" ht="50.1" customHeight="1">
      <c r="A32" s="770"/>
      <c r="C32" s="995"/>
      <c r="D32" s="996" t="s">
        <v>428</v>
      </c>
      <c r="E32" s="999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2" s="1000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32" s="773"/>
      <c r="H32" s="862" t="s">
        <v>1250</v>
      </c>
      <c r="I32" s="854" t="s">
        <v>1416</v>
      </c>
      <c r="J32" s="877">
        <v>0</v>
      </c>
      <c r="K32" s="773" t="s">
        <v>434</v>
      </c>
      <c r="L32" s="991" t="s">
        <v>619</v>
      </c>
      <c r="M32" s="809"/>
      <c r="O32" s="766" t="s">
        <v>539</v>
      </c>
    </row>
    <row r="33" spans="1:15" s="820" customFormat="1" ht="50.1" customHeight="1">
      <c r="A33" s="830"/>
      <c r="B33" s="827"/>
      <c r="C33" s="995"/>
      <c r="D33" s="997"/>
      <c r="E33" s="999"/>
      <c r="F33" s="1000"/>
      <c r="G33" s="902" t="s">
        <v>1417</v>
      </c>
      <c r="H33" s="862" t="s">
        <v>1418</v>
      </c>
      <c r="I33" s="854" t="s">
        <v>1419</v>
      </c>
      <c r="J33" s="877">
        <v>0</v>
      </c>
      <c r="K33" s="833" t="s">
        <v>434</v>
      </c>
      <c r="L33" s="992"/>
      <c r="M33" s="838"/>
      <c r="N33" s="829"/>
      <c r="O33" s="829"/>
    </row>
    <row r="34" spans="1:15" s="820" customFormat="1" ht="18.95" customHeight="1">
      <c r="A34" s="830"/>
      <c r="B34" s="827"/>
      <c r="C34" s="995"/>
      <c r="D34" s="997"/>
      <c r="E34" s="999"/>
      <c r="F34" s="1000"/>
      <c r="G34" s="902" t="s">
        <v>1417</v>
      </c>
      <c r="H34" s="862" t="s">
        <v>1420</v>
      </c>
      <c r="I34" s="854" t="s">
        <v>1251</v>
      </c>
      <c r="J34" s="877">
        <v>0</v>
      </c>
      <c r="K34" s="833" t="s">
        <v>434</v>
      </c>
      <c r="L34" s="992"/>
      <c r="M34" s="838"/>
      <c r="N34" s="829"/>
      <c r="O34" s="829"/>
    </row>
    <row r="35" spans="1:15" ht="15" customHeight="1">
      <c r="A35" s="770"/>
      <c r="C35" s="995"/>
      <c r="D35" s="998"/>
      <c r="E35" s="999"/>
      <c r="F35" s="1000"/>
      <c r="G35" s="811"/>
      <c r="H35" s="806" t="s">
        <v>258</v>
      </c>
      <c r="I35" s="774"/>
      <c r="J35" s="774"/>
      <c r="K35" s="775"/>
      <c r="L35" s="993"/>
      <c r="M35" s="809"/>
    </row>
    <row r="36" spans="1:15" ht="25.5" customHeight="1">
      <c r="A36" s="770"/>
      <c r="B36" s="760">
        <v>3</v>
      </c>
      <c r="C36" s="750"/>
      <c r="D36" s="761" t="s">
        <v>169</v>
      </c>
      <c r="E36" s="994" t="s">
        <v>620</v>
      </c>
      <c r="F36" s="994"/>
      <c r="G36" s="994"/>
      <c r="H36" s="994"/>
      <c r="I36" s="994"/>
      <c r="J36" s="994"/>
      <c r="K36" s="994"/>
      <c r="L36" s="797"/>
      <c r="M36" s="809"/>
    </row>
    <row r="37" spans="1:15" ht="50.1" customHeight="1">
      <c r="A37" s="770"/>
      <c r="C37" s="995"/>
      <c r="D37" s="996" t="s">
        <v>603</v>
      </c>
      <c r="E37" s="999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7" s="1000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37" s="773"/>
      <c r="H37" s="862" t="s">
        <v>1250</v>
      </c>
      <c r="I37" s="854" t="s">
        <v>1416</v>
      </c>
      <c r="J37" s="877">
        <v>0</v>
      </c>
      <c r="K37" s="773" t="s">
        <v>434</v>
      </c>
      <c r="L37" s="991" t="s">
        <v>621</v>
      </c>
      <c r="M37" s="809"/>
    </row>
    <row r="38" spans="1:15" s="820" customFormat="1" ht="50.1" customHeight="1">
      <c r="A38" s="830"/>
      <c r="B38" s="827"/>
      <c r="C38" s="995"/>
      <c r="D38" s="997"/>
      <c r="E38" s="999"/>
      <c r="F38" s="1000"/>
      <c r="G38" s="902" t="s">
        <v>1417</v>
      </c>
      <c r="H38" s="862" t="s">
        <v>1418</v>
      </c>
      <c r="I38" s="854" t="s">
        <v>1419</v>
      </c>
      <c r="J38" s="877">
        <v>0</v>
      </c>
      <c r="K38" s="833" t="s">
        <v>434</v>
      </c>
      <c r="L38" s="992"/>
      <c r="M38" s="838"/>
      <c r="N38" s="829"/>
      <c r="O38" s="829"/>
    </row>
    <row r="39" spans="1:15" s="820" customFormat="1" ht="18.95" customHeight="1">
      <c r="A39" s="830"/>
      <c r="B39" s="827"/>
      <c r="C39" s="995"/>
      <c r="D39" s="997"/>
      <c r="E39" s="999"/>
      <c r="F39" s="1000"/>
      <c r="G39" s="902" t="s">
        <v>1417</v>
      </c>
      <c r="H39" s="862" t="s">
        <v>1420</v>
      </c>
      <c r="I39" s="854" t="s">
        <v>1251</v>
      </c>
      <c r="J39" s="877">
        <v>0</v>
      </c>
      <c r="K39" s="833" t="s">
        <v>434</v>
      </c>
      <c r="L39" s="992"/>
      <c r="M39" s="838"/>
      <c r="N39" s="829"/>
      <c r="O39" s="829"/>
    </row>
    <row r="40" spans="1:15" ht="15" customHeight="1">
      <c r="A40" s="770"/>
      <c r="C40" s="995"/>
      <c r="D40" s="998"/>
      <c r="E40" s="999"/>
      <c r="F40" s="1000"/>
      <c r="G40" s="811"/>
      <c r="H40" s="806" t="s">
        <v>258</v>
      </c>
      <c r="I40" s="774"/>
      <c r="J40" s="774"/>
      <c r="K40" s="775"/>
      <c r="L40" s="993"/>
      <c r="M40" s="809"/>
    </row>
    <row r="41" spans="1:15" s="759" customFormat="1" ht="3" customHeight="1">
      <c r="A41" s="770"/>
      <c r="D41" s="813"/>
      <c r="E41" s="813"/>
      <c r="F41" s="813"/>
      <c r="G41" s="813"/>
      <c r="H41" s="813"/>
      <c r="I41" s="813"/>
      <c r="J41" s="813"/>
      <c r="K41" s="813"/>
      <c r="L41" s="813"/>
      <c r="N41" s="772"/>
      <c r="O41" s="772"/>
    </row>
    <row r="42" spans="1:15" ht="24.75" customHeight="1">
      <c r="D42" s="776">
        <v>1</v>
      </c>
      <c r="E42" s="982" t="s">
        <v>699</v>
      </c>
      <c r="F42" s="982"/>
      <c r="G42" s="982"/>
      <c r="H42" s="982"/>
      <c r="I42" s="982"/>
      <c r="J42" s="982"/>
      <c r="K42" s="982"/>
      <c r="L42" s="982"/>
    </row>
  </sheetData>
  <sheetProtection algorithmName="SHA-512" hashValue="qjWSwUAHxwLsReu0AbASZkGvsb5abq5cJHDgShG7TF8fXszZWJc4YsBRLGZcNlDEBwzppSuhFauKhgNwttaU2g==" saltValue="wnYUGU4ODwZkiysgecSldQ==" spinCount="100000" sheet="1" objects="1" scenarios="1" formatColumns="0" formatRows="0"/>
  <mergeCells count="48"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  <mergeCell ref="E19:K19"/>
    <mergeCell ref="K11:K12"/>
    <mergeCell ref="G12:H12"/>
    <mergeCell ref="G13:H13"/>
    <mergeCell ref="E14:K14"/>
    <mergeCell ref="G15:H15"/>
    <mergeCell ref="E16:K16"/>
    <mergeCell ref="C17:C18"/>
    <mergeCell ref="D17:D18"/>
    <mergeCell ref="E17:E18"/>
    <mergeCell ref="F17:F18"/>
    <mergeCell ref="L17:L18"/>
    <mergeCell ref="G20:H20"/>
    <mergeCell ref="E21:K21"/>
    <mergeCell ref="C22:C25"/>
    <mergeCell ref="D22:D25"/>
    <mergeCell ref="E22:E25"/>
    <mergeCell ref="F22:F25"/>
    <mergeCell ref="L32:L35"/>
    <mergeCell ref="L22:L25"/>
    <mergeCell ref="E26:K26"/>
    <mergeCell ref="C27:C30"/>
    <mergeCell ref="D27:D30"/>
    <mergeCell ref="E27:E30"/>
    <mergeCell ref="F27:F30"/>
    <mergeCell ref="L27:L30"/>
    <mergeCell ref="E31:K31"/>
    <mergeCell ref="C32:C35"/>
    <mergeCell ref="D32:D35"/>
    <mergeCell ref="E32:E35"/>
    <mergeCell ref="F32:F35"/>
    <mergeCell ref="E42:L42"/>
    <mergeCell ref="E36:K36"/>
    <mergeCell ref="C37:C40"/>
    <mergeCell ref="D37:D40"/>
    <mergeCell ref="E37:E40"/>
    <mergeCell ref="F37:F40"/>
    <mergeCell ref="L37:L40"/>
  </mergeCells>
  <dataValidations count="6">
    <dataValidation type="decimal" allowBlank="1" showErrorMessage="1" errorTitle="Ошибка" error="Допускается ввод только действительных чисел!" sqref="J22:J24 J27:J29 J32:J34 J37:J39" xr:uid="{00000000-0002-0000-0900-000000000000}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" xr:uid="{00000000-0002-0000-0900-000001000000}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7:I29 H17:I17 H32:I34 H22:I24 H37:I39" xr:uid="{00000000-0002-0000-09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 xr:uid="{00000000-0002-0000-0900-000003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2 L27 L16:L17 L32 L37" xr:uid="{00000000-0002-0000-0900-000004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 xr:uid="{00000000-0002-0000-0900-000005000000}">
      <formula1>900</formula1>
    </dataValidation>
  </dataValidations>
  <hyperlinks>
    <hyperlink ref="K20" location="'Форма 1.11.1'!$K$20" tooltip="Кликните по гиперссылке, чтобы перейти по гиперссылке или отредактировать её" display="https://portal.eias.ru/Portal/DownloadPage.aspx?type=12&amp;guid=a9515a2f-1215-4603-a855-66459d881a61" xr:uid="{44351F86-A1F8-41A6-8FF6-F0F431A2532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49</v>
      </c>
    </row>
    <row r="2" spans="1:20" ht="22.5">
      <c r="F2" s="983" t="s">
        <v>460</v>
      </c>
      <c r="G2" s="984"/>
      <c r="H2" s="985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6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6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7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7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7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7"/>
      <c r="B11" s="987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7"/>
      <c r="B12" s="987"/>
      <c r="C12" s="987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7"/>
      <c r="B13" s="987"/>
      <c r="C13" s="987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9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7"/>
      <c r="B14" s="987"/>
      <c r="C14" s="987"/>
      <c r="D14" s="440"/>
      <c r="F14" s="434"/>
      <c r="G14" s="159" t="s">
        <v>4</v>
      </c>
      <c r="H14" s="439"/>
      <c r="I14" s="1019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7"/>
      <c r="B15" s="987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7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2" t="s">
        <v>554</v>
      </c>
      <c r="H19" s="982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A00-000000000000}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3.7109375" style="93" hidden="1" customWidth="1"/>
    <col min="9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76"/>
    <col min="26" max="26" width="11.140625" style="276" customWidth="1"/>
    <col min="27" max="34" width="10.5703125" style="276"/>
    <col min="35" max="16384" width="10.5703125" style="34"/>
  </cols>
  <sheetData>
    <row r="1" spans="7:34" hidden="1">
      <c r="Q1" s="273"/>
      <c r="R1" s="273"/>
    </row>
    <row r="2" spans="7:34" hidden="1">
      <c r="U2" s="273"/>
    </row>
    <row r="3" spans="7:34" hidden="1"/>
    <row r="4" spans="7:34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7:34" ht="26.1" customHeight="1">
      <c r="J5" s="83"/>
      <c r="K5" s="83"/>
      <c r="L5" s="983" t="s">
        <v>622</v>
      </c>
      <c r="M5" s="984"/>
      <c r="N5" s="984"/>
      <c r="O5" s="984"/>
      <c r="P5" s="984"/>
      <c r="Q5" s="984"/>
      <c r="R5" s="984"/>
      <c r="S5" s="984"/>
      <c r="T5" s="984"/>
      <c r="U5" s="985"/>
    </row>
    <row r="6" spans="7:34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19" customFormat="1" ht="6" hidden="1">
      <c r="G7" s="841"/>
      <c r="H7" s="841"/>
      <c r="L7" s="818"/>
      <c r="M7" s="817"/>
      <c r="N7" s="816"/>
      <c r="O7" s="1020"/>
      <c r="P7" s="1020"/>
      <c r="Q7" s="1020"/>
      <c r="R7" s="1020"/>
      <c r="S7" s="1020"/>
      <c r="T7" s="1020"/>
      <c r="U7" s="1020"/>
      <c r="V7" s="1020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34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1013" t="str">
        <f>IF(datePr_ch="",IF(datePr="","",datePr),datePr_ch)</f>
        <v>13.10.2022</v>
      </c>
      <c r="P8" s="1013"/>
      <c r="Q8" s="1013"/>
      <c r="R8" s="1013"/>
      <c r="S8" s="1013"/>
      <c r="T8" s="1013"/>
      <c r="U8" s="1013"/>
      <c r="V8" s="1013"/>
      <c r="W8" s="876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1013" t="str">
        <f>IF(numberPr_ch="",IF(numberPr="","",numberPr),numberPr_ch)</f>
        <v>1155</v>
      </c>
      <c r="P9" s="1013"/>
      <c r="Q9" s="1013"/>
      <c r="R9" s="1013"/>
      <c r="S9" s="1013"/>
      <c r="T9" s="1013"/>
      <c r="U9" s="1013"/>
      <c r="V9" s="1013"/>
      <c r="W9" s="876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19" customFormat="1" ht="6" hidden="1">
      <c r="G10" s="841"/>
      <c r="H10" s="841"/>
      <c r="L10" s="818"/>
      <c r="M10" s="817"/>
      <c r="N10" s="816"/>
      <c r="O10" s="1020"/>
      <c r="P10" s="1020"/>
      <c r="Q10" s="1020"/>
      <c r="R10" s="1020"/>
      <c r="S10" s="1020"/>
      <c r="T10" s="1020"/>
      <c r="U10" s="1020"/>
      <c r="V10" s="1020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34" s="237" customFormat="1" ht="15.75" hidden="1" customHeight="1">
      <c r="G11" s="236"/>
      <c r="H11" s="236"/>
      <c r="L11" s="1034"/>
      <c r="M11" s="1034"/>
      <c r="N11" s="202"/>
      <c r="O11" s="266"/>
      <c r="P11" s="266"/>
      <c r="Q11" s="266"/>
      <c r="R11" s="266"/>
      <c r="S11" s="266"/>
      <c r="T11" s="266"/>
      <c r="U11" s="288" t="s">
        <v>357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>
      <c r="G12" s="236"/>
      <c r="H12" s="236"/>
      <c r="L12" s="202"/>
      <c r="M12" s="202"/>
      <c r="N12" s="202"/>
      <c r="O12" s="1021"/>
      <c r="P12" s="1021"/>
      <c r="Q12" s="1021"/>
      <c r="R12" s="1021"/>
      <c r="S12" s="1021"/>
      <c r="T12" s="1021"/>
      <c r="U12" s="1021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7:34" ht="15" customHeight="1">
      <c r="J13" s="83"/>
      <c r="K13" s="83"/>
      <c r="L13" s="940" t="s">
        <v>430</v>
      </c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 t="s">
        <v>431</v>
      </c>
    </row>
    <row r="14" spans="7:34" ht="15" customHeight="1">
      <c r="J14" s="83"/>
      <c r="K14" s="83"/>
      <c r="L14" s="940" t="s">
        <v>82</v>
      </c>
      <c r="M14" s="940" t="s">
        <v>383</v>
      </c>
      <c r="N14" s="940"/>
      <c r="O14" s="1031" t="s">
        <v>439</v>
      </c>
      <c r="P14" s="1031"/>
      <c r="Q14" s="1031"/>
      <c r="R14" s="1031"/>
      <c r="S14" s="1031"/>
      <c r="T14" s="1031"/>
      <c r="U14" s="940" t="s">
        <v>319</v>
      </c>
      <c r="V14" s="1035" t="s">
        <v>258</v>
      </c>
      <c r="W14" s="940"/>
    </row>
    <row r="15" spans="7:34" ht="14.25" customHeight="1">
      <c r="J15" s="83"/>
      <c r="K15" s="83"/>
      <c r="L15" s="940"/>
      <c r="M15" s="940"/>
      <c r="N15" s="940"/>
      <c r="O15" s="235" t="s">
        <v>440</v>
      </c>
      <c r="P15" s="1032" t="s">
        <v>254</v>
      </c>
      <c r="Q15" s="1032"/>
      <c r="R15" s="972" t="s">
        <v>441</v>
      </c>
      <c r="S15" s="972"/>
      <c r="T15" s="972"/>
      <c r="U15" s="940"/>
      <c r="V15" s="1035"/>
      <c r="W15" s="940"/>
    </row>
    <row r="16" spans="7:34" ht="33.75" customHeight="1">
      <c r="J16" s="83"/>
      <c r="K16" s="83"/>
      <c r="L16" s="940"/>
      <c r="M16" s="940"/>
      <c r="N16" s="940"/>
      <c r="O16" s="396" t="s">
        <v>442</v>
      </c>
      <c r="P16" s="397" t="s">
        <v>443</v>
      </c>
      <c r="Q16" s="397" t="s">
        <v>366</v>
      </c>
      <c r="R16" s="398" t="s">
        <v>257</v>
      </c>
      <c r="S16" s="1033" t="s">
        <v>256</v>
      </c>
      <c r="T16" s="1033"/>
      <c r="U16" s="940"/>
      <c r="V16" s="1035"/>
      <c r="W16" s="940"/>
    </row>
    <row r="17" spans="1:35" ht="12" customHeight="1">
      <c r="J17" s="83"/>
      <c r="K17" s="232">
        <v>1</v>
      </c>
      <c r="L17" s="537" t="s">
        <v>83</v>
      </c>
      <c r="M17" s="537" t="s">
        <v>49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36">
        <f ca="1">OFFSET(S17,0,-1)+1</f>
        <v>7</v>
      </c>
      <c r="T17" s="1036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35" ht="22.5">
      <c r="A18" s="1037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>
        <f>mergeValue(A18)</f>
        <v>1</v>
      </c>
      <c r="M18" s="536" t="s">
        <v>21</v>
      </c>
      <c r="N18" s="542"/>
      <c r="O18" s="969"/>
      <c r="P18" s="969"/>
      <c r="Q18" s="969"/>
      <c r="R18" s="969"/>
      <c r="S18" s="969"/>
      <c r="T18" s="969"/>
      <c r="U18" s="969"/>
      <c r="V18" s="969"/>
      <c r="W18" s="656" t="s">
        <v>627</v>
      </c>
    </row>
    <row r="19" spans="1:35" ht="22.5">
      <c r="A19" s="1037"/>
      <c r="B19" s="1037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str">
        <f>mergeValue(A19) &amp;"."&amp; mergeValue(B19)</f>
        <v>1.1</v>
      </c>
      <c r="M19" s="155" t="s">
        <v>16</v>
      </c>
      <c r="N19" s="264"/>
      <c r="O19" s="1023"/>
      <c r="P19" s="1023"/>
      <c r="Q19" s="1023"/>
      <c r="R19" s="1023"/>
      <c r="S19" s="1023"/>
      <c r="T19" s="1023"/>
      <c r="U19" s="1023"/>
      <c r="V19" s="1023"/>
      <c r="W19" s="509" t="s">
        <v>449</v>
      </c>
    </row>
    <row r="20" spans="1:35" ht="45">
      <c r="A20" s="1037"/>
      <c r="B20" s="1037"/>
      <c r="C20" s="1037">
        <v>1</v>
      </c>
      <c r="D20" s="581"/>
      <c r="E20" s="584"/>
      <c r="F20" s="583"/>
      <c r="G20" s="583"/>
      <c r="H20" s="382"/>
      <c r="I20" s="316"/>
      <c r="J20" s="176"/>
      <c r="K20" s="98"/>
      <c r="L20" s="312" t="str">
        <f>mergeValue(A20) &amp;"."&amp; mergeValue(B20)&amp;"."&amp; mergeValue(C20)</f>
        <v>1.1.1</v>
      </c>
      <c r="M20" s="156" t="s">
        <v>560</v>
      </c>
      <c r="N20" s="264"/>
      <c r="O20" s="1023"/>
      <c r="P20" s="1023"/>
      <c r="Q20" s="1023"/>
      <c r="R20" s="1023"/>
      <c r="S20" s="1023"/>
      <c r="T20" s="1023"/>
      <c r="U20" s="1023"/>
      <c r="V20" s="1023"/>
      <c r="W20" s="509" t="s">
        <v>561</v>
      </c>
      <c r="AA20" s="290"/>
    </row>
    <row r="21" spans="1:35" ht="33.75">
      <c r="A21" s="1037"/>
      <c r="B21" s="1037"/>
      <c r="C21" s="1037"/>
      <c r="D21" s="1037">
        <v>1</v>
      </c>
      <c r="E21" s="584"/>
      <c r="F21" s="583"/>
      <c r="G21" s="583"/>
      <c r="H21" s="1021"/>
      <c r="I21" s="1030"/>
      <c r="J21" s="176"/>
      <c r="K21" s="98"/>
      <c r="L21" s="312" t="str">
        <f>mergeValue(A21) &amp;"."&amp; mergeValue(B21)&amp;"."&amp; mergeValue(C21)&amp;"."&amp; mergeValue(D21)</f>
        <v>1.1.1.1</v>
      </c>
      <c r="M21" s="157" t="s">
        <v>384</v>
      </c>
      <c r="N21" s="264"/>
      <c r="O21" s="1022"/>
      <c r="P21" s="1022"/>
      <c r="Q21" s="1022"/>
      <c r="R21" s="1022"/>
      <c r="S21" s="1022"/>
      <c r="T21" s="1022"/>
      <c r="U21" s="1022"/>
      <c r="V21" s="1022"/>
      <c r="W21" s="509" t="s">
        <v>575</v>
      </c>
      <c r="AA21" s="290"/>
    </row>
    <row r="22" spans="1:35" ht="33.75">
      <c r="A22" s="1037"/>
      <c r="B22" s="1037"/>
      <c r="C22" s="1037"/>
      <c r="D22" s="1037"/>
      <c r="E22" s="1038" t="s">
        <v>83</v>
      </c>
      <c r="F22" s="581"/>
      <c r="G22" s="583"/>
      <c r="H22" s="1021"/>
      <c r="I22" s="1030"/>
      <c r="J22" s="1021"/>
      <c r="K22" s="98"/>
      <c r="L22" s="312" t="str">
        <f>mergeValue(A22) &amp;"."&amp; mergeValue(B22)&amp;"."&amp; mergeValue(C22)&amp;"."&amp; mergeValue(D22)&amp;"."&amp; mergeValue(E22)</f>
        <v>1.1.1.1.1</v>
      </c>
      <c r="M22" s="167" t="s">
        <v>10</v>
      </c>
      <c r="N22" s="265"/>
      <c r="O22" s="1026"/>
      <c r="P22" s="1026"/>
      <c r="Q22" s="1026"/>
      <c r="R22" s="1026"/>
      <c r="S22" s="1026"/>
      <c r="T22" s="1026"/>
      <c r="U22" s="1026"/>
      <c r="V22" s="1027"/>
      <c r="W22" s="509" t="s">
        <v>450</v>
      </c>
      <c r="Y22" s="290" t="str">
        <f>strCheckUnique(Z22:Z25)</f>
        <v/>
      </c>
      <c r="AA22" s="290"/>
    </row>
    <row r="23" spans="1:35" ht="156" customHeight="1">
      <c r="A23" s="1037"/>
      <c r="B23" s="1037"/>
      <c r="C23" s="1037"/>
      <c r="D23" s="1037"/>
      <c r="E23" s="1038"/>
      <c r="F23" s="646">
        <v>1</v>
      </c>
      <c r="G23" s="581"/>
      <c r="H23" s="1021"/>
      <c r="I23" s="1030"/>
      <c r="J23" s="1021"/>
      <c r="K23" s="316"/>
      <c r="L23" s="312" t="str">
        <f>mergeValue(A23) &amp;"."&amp; mergeValue(B23)&amp;"."&amp; mergeValue(C23)&amp;"."&amp; mergeValue(D23)&amp;"."&amp; mergeValue(E23)&amp;"."&amp; mergeValue(F23)</f>
        <v>1.1.1.1.1.1</v>
      </c>
      <c r="M23" s="846"/>
      <c r="N23" s="1029"/>
      <c r="O23" s="187"/>
      <c r="P23" s="187"/>
      <c r="Q23" s="187"/>
      <c r="R23" s="1024"/>
      <c r="S23" s="1028" t="s">
        <v>74</v>
      </c>
      <c r="T23" s="1024"/>
      <c r="U23" s="1028" t="s">
        <v>75</v>
      </c>
      <c r="V23" s="629"/>
      <c r="W23" s="991" t="s">
        <v>629</v>
      </c>
      <c r="X23" s="276" t="str">
        <f>strCheckDate(O24:V24)</f>
        <v/>
      </c>
      <c r="Z23" s="290" t="str">
        <f>IF(M23="","",M23 )</f>
        <v/>
      </c>
      <c r="AA23" s="290"/>
      <c r="AB23" s="290"/>
      <c r="AC23" s="290"/>
    </row>
    <row r="24" spans="1:35" ht="14.25" hidden="1" customHeight="1">
      <c r="A24" s="1037"/>
      <c r="B24" s="1037"/>
      <c r="C24" s="1037"/>
      <c r="D24" s="1037"/>
      <c r="E24" s="1038"/>
      <c r="F24" s="646"/>
      <c r="G24" s="581"/>
      <c r="H24" s="1021"/>
      <c r="I24" s="1030"/>
      <c r="J24" s="1021"/>
      <c r="K24" s="316"/>
      <c r="L24" s="166"/>
      <c r="M24" s="196"/>
      <c r="N24" s="1029"/>
      <c r="O24" s="277"/>
      <c r="P24" s="274"/>
      <c r="Q24" s="275" t="str">
        <f>R23 &amp; "-" &amp; T23</f>
        <v>-</v>
      </c>
      <c r="R24" s="1024"/>
      <c r="S24" s="1028"/>
      <c r="T24" s="1025"/>
      <c r="U24" s="1028"/>
      <c r="V24" s="629"/>
      <c r="W24" s="992"/>
      <c r="AA24" s="290"/>
    </row>
    <row r="25" spans="1:35" customFormat="1" ht="15" customHeight="1">
      <c r="A25" s="1037"/>
      <c r="B25" s="1037"/>
      <c r="C25" s="1037"/>
      <c r="D25" s="1037"/>
      <c r="E25" s="1038"/>
      <c r="F25" s="585"/>
      <c r="G25" s="583"/>
      <c r="H25" s="1021"/>
      <c r="I25" s="1030"/>
      <c r="J25" s="1021"/>
      <c r="K25" s="193"/>
      <c r="L25" s="109"/>
      <c r="M25" s="170" t="s">
        <v>385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93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5" customFormat="1" ht="15" customHeight="1">
      <c r="A26" s="1037"/>
      <c r="B26" s="1037"/>
      <c r="C26" s="1037"/>
      <c r="D26" s="1037"/>
      <c r="E26" s="584"/>
      <c r="F26" s="585"/>
      <c r="G26" s="583"/>
      <c r="H26" s="1021"/>
      <c r="I26" s="1030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5" customFormat="1" ht="15" customHeight="1">
      <c r="A27" s="1037"/>
      <c r="B27" s="1037"/>
      <c r="C27" s="1037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386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5" customFormat="1" ht="15" customHeight="1">
      <c r="A28" s="1037"/>
      <c r="B28" s="1037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365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5" customFormat="1" ht="15" customHeight="1">
      <c r="A29" s="1037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5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291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spans="1:35" ht="3" customHeight="1"/>
    <row r="32" spans="1:35" ht="48.95" customHeight="1">
      <c r="L32" s="580">
        <v>1</v>
      </c>
      <c r="M32" s="982" t="s">
        <v>700</v>
      </c>
      <c r="N32" s="982"/>
      <c r="O32" s="982"/>
      <c r="P32" s="982"/>
      <c r="Q32" s="982"/>
      <c r="R32" s="982"/>
      <c r="S32" s="982"/>
      <c r="T32" s="982"/>
      <c r="U32" s="982"/>
      <c r="V32" s="982"/>
    </row>
  </sheetData>
  <sheetProtection password="FA9C" sheet="1" objects="1" scenarios="1" formatColumns="0" formatRows="0"/>
  <dataConsolidate leftLabels="1" link="1"/>
  <mergeCells count="39">
    <mergeCell ref="N14:N16"/>
    <mergeCell ref="U14:U16"/>
    <mergeCell ref="D21:D26"/>
    <mergeCell ref="A18:A29"/>
    <mergeCell ref="B19:B28"/>
    <mergeCell ref="C20:C27"/>
    <mergeCell ref="E22:E2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</mergeCells>
  <dataValidations xWindow="911" yWindow="637" count="7">
    <dataValidation allowBlank="1" promptTitle="checkPeriodRange" sqref="Q24" xr:uid="{00000000-0002-0000-0B00-000000000000}"/>
    <dataValidation type="textLength" operator="lessThanOrEqual" allowBlank="1" showInputMessage="1" showErrorMessage="1" errorTitle="Ошибка" error="Допускается ввод не более 900 символов!" sqref="W7:W10 O21:V21" xr:uid="{00000000-0002-0000-0B00-000001000000}">
      <formula1>900</formula1>
    </dataValidation>
    <dataValidation type="list" allowBlank="1" showInputMessage="1" showErrorMessage="1" errorTitle="Ошибка" error="Выберите значение из списка" sqref="O22" xr:uid="{00000000-0002-0000-0B00-000002000000}">
      <formula1>kind_of_cons</formula1>
    </dataValidation>
    <dataValidation allowBlank="1" sqref="S25:S30" xr:uid="{00000000-0002-0000-0B00-000003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 xr:uid="{00000000-0002-0000-0B00-000004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 xr:uid="{00000000-0002-0000-0B00-000005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 xr:uid="{00000000-0002-0000-0B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51</v>
      </c>
    </row>
    <row r="2" spans="1:20" ht="22.5">
      <c r="F2" s="983" t="s">
        <v>460</v>
      </c>
      <c r="G2" s="984"/>
      <c r="H2" s="985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6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6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7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 t="str">
        <f>IF('Перечень тарифов'!R21="","наименование отсутствует","" &amp; 'Перечень тарифов'!R21 &amp; "")</f>
        <v>наименование отсутствует</v>
      </c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7"/>
      <c r="B9" s="292"/>
      <c r="C9" s="292"/>
      <c r="D9" s="292"/>
      <c r="F9" s="430" t="str">
        <f>"3." &amp;mergeValue(A9)</f>
        <v>3.1</v>
      </c>
      <c r="G9" s="512" t="s">
        <v>464</v>
      </c>
      <c r="H9" s="414" t="str">
        <f>IF('Перечень тарифов'!F21="","наименование отсутствует","" &amp; 'Перечень тарифов'!F21 &amp; "")</f>
        <v>Горячее водоснабжение</v>
      </c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7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7"/>
      <c r="B11" s="987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7"/>
      <c r="B12" s="987"/>
      <c r="C12" s="987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 t="str">
        <f>IF(Территории!H13="","","" &amp; Территории!H13 &amp; "")</f>
        <v>Город Орёл</v>
      </c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87"/>
      <c r="B13" s="987"/>
      <c r="C13" s="987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 t="str">
        <f>IF(Территории!R14="","","" &amp; Территории!R14 &amp; "")</f>
        <v>Город Орёл (54701000)</v>
      </c>
      <c r="I13" s="88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82" t="s">
        <v>554</v>
      </c>
      <c r="H15" s="982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algorithmName="SHA-512" hashValue="MB2y+8FAadrUzWwyJIxFUUMTVi0P5j7vkNqkgBzaXj8wwfx/fs8LqvbS7ag8PQquNyLUij9cAPQtd1u0PTFQfA==" saltValue="kJRdqsP6pV2iM3Bq/YaPH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C00-000000000000}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6_5">
    <tabColor rgb="FFEAEBEE"/>
    <pageSetUpPr fitToPage="1"/>
  </sheetPr>
  <dimension ref="A1:CT40"/>
  <sheetViews>
    <sheetView showGridLines="0" topLeftCell="BB12" zoomScaleNormal="100" workbookViewId="0">
      <selection activeCell="BV37" sqref="BV37"/>
    </sheetView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1.7109375" style="600" hidden="1" customWidth="1"/>
    <col min="16" max="16" width="20.7109375" style="600" customWidth="1"/>
    <col min="17" max="18" width="23.7109375" style="600" customWidth="1"/>
    <col min="19" max="23" width="23.7109375" style="600" hidden="1" customWidth="1"/>
    <col min="24" max="24" width="1.7109375" style="600" hidden="1" customWidth="1"/>
    <col min="25" max="25" width="11.7109375" style="600" customWidth="1"/>
    <col min="26" max="26" width="3.7109375" style="600" customWidth="1"/>
    <col min="27" max="27" width="11.7109375" style="600" customWidth="1"/>
    <col min="28" max="28" width="8.5703125" style="600" customWidth="1"/>
    <col min="29" max="29" width="1.7109375" style="822" hidden="1" customWidth="1"/>
    <col min="30" max="30" width="20.7109375" style="822" customWidth="1"/>
    <col min="31" max="32" width="23.7109375" style="822" customWidth="1"/>
    <col min="33" max="37" width="23.7109375" style="822" hidden="1" customWidth="1"/>
    <col min="38" max="38" width="1.7109375" style="822" hidden="1" customWidth="1"/>
    <col min="39" max="39" width="11.7109375" style="822" customWidth="1"/>
    <col min="40" max="40" width="3.7109375" style="822" customWidth="1"/>
    <col min="41" max="41" width="11.7109375" style="822" customWidth="1"/>
    <col min="42" max="42" width="8.5703125" style="822" customWidth="1"/>
    <col min="43" max="43" width="1.7109375" style="822" hidden="1" customWidth="1"/>
    <col min="44" max="44" width="20.7109375" style="822" customWidth="1"/>
    <col min="45" max="46" width="23.7109375" style="822" customWidth="1"/>
    <col min="47" max="51" width="23.7109375" style="822" hidden="1" customWidth="1"/>
    <col min="52" max="52" width="1.7109375" style="822" hidden="1" customWidth="1"/>
    <col min="53" max="53" width="11.7109375" style="822" customWidth="1"/>
    <col min="54" max="54" width="3.7109375" style="822" customWidth="1"/>
    <col min="55" max="55" width="11.7109375" style="822" customWidth="1"/>
    <col min="56" max="56" width="8.5703125" style="822" customWidth="1"/>
    <col min="57" max="57" width="1.7109375" style="822" hidden="1" customWidth="1"/>
    <col min="58" max="58" width="20.7109375" style="822" customWidth="1"/>
    <col min="59" max="60" width="23.7109375" style="822" customWidth="1"/>
    <col min="61" max="65" width="23.7109375" style="822" hidden="1" customWidth="1"/>
    <col min="66" max="66" width="1.7109375" style="822" hidden="1" customWidth="1"/>
    <col min="67" max="67" width="11.7109375" style="822" customWidth="1"/>
    <col min="68" max="68" width="3.7109375" style="822" customWidth="1"/>
    <col min="69" max="69" width="11.7109375" style="822" customWidth="1"/>
    <col min="70" max="70" width="8.5703125" style="822" customWidth="1"/>
    <col min="71" max="71" width="1.7109375" style="822" hidden="1" customWidth="1"/>
    <col min="72" max="72" width="20.7109375" style="822" customWidth="1"/>
    <col min="73" max="74" width="23.7109375" style="822" customWidth="1"/>
    <col min="75" max="79" width="23.7109375" style="822" hidden="1" customWidth="1"/>
    <col min="80" max="80" width="1.7109375" style="822" hidden="1" customWidth="1"/>
    <col min="81" max="81" width="11.7109375" style="822" customWidth="1"/>
    <col min="82" max="82" width="3.7109375" style="822" customWidth="1"/>
    <col min="83" max="83" width="11.7109375" style="822" customWidth="1"/>
    <col min="84" max="84" width="8.5703125" style="822" hidden="1" customWidth="1"/>
    <col min="85" max="85" width="4.7109375" style="600" customWidth="1"/>
    <col min="86" max="86" width="115.7109375" style="600" customWidth="1"/>
    <col min="87" max="88" width="10.5703125" style="636"/>
    <col min="89" max="89" width="11.140625" style="636" customWidth="1"/>
    <col min="90" max="93" width="10.5703125" style="636"/>
    <col min="94" max="98" width="10.5703125" style="276"/>
    <col min="99" max="16384" width="10.5703125" style="34"/>
  </cols>
  <sheetData>
    <row r="1" spans="7:98" ht="14.25" hidden="1" customHeight="1">
      <c r="R1" s="633"/>
      <c r="S1" s="633"/>
      <c r="T1" s="633"/>
      <c r="U1" s="633"/>
      <c r="V1" s="633"/>
      <c r="W1" s="633"/>
      <c r="X1" s="633"/>
      <c r="Y1" s="633"/>
      <c r="AF1" s="633"/>
      <c r="AG1" s="633"/>
      <c r="AH1" s="633"/>
      <c r="AI1" s="633"/>
      <c r="AJ1" s="633"/>
      <c r="AK1" s="633"/>
      <c r="AL1" s="633"/>
      <c r="AM1" s="633"/>
      <c r="AT1" s="633"/>
      <c r="AU1" s="633"/>
      <c r="AV1" s="633"/>
      <c r="AW1" s="633"/>
      <c r="AX1" s="633"/>
      <c r="AY1" s="633"/>
      <c r="AZ1" s="633"/>
      <c r="BA1" s="633"/>
      <c r="BH1" s="633"/>
      <c r="BI1" s="633"/>
      <c r="BJ1" s="633"/>
      <c r="BK1" s="633"/>
      <c r="BL1" s="633"/>
      <c r="BM1" s="633"/>
      <c r="BN1" s="633"/>
      <c r="BO1" s="633"/>
      <c r="BV1" s="633"/>
      <c r="BW1" s="633"/>
      <c r="BX1" s="633"/>
      <c r="BY1" s="633"/>
      <c r="BZ1" s="633"/>
      <c r="CA1" s="633"/>
      <c r="CB1" s="633"/>
      <c r="CC1" s="633"/>
    </row>
    <row r="2" spans="7:98" ht="14.25" hidden="1" customHeight="1">
      <c r="AB2" s="633"/>
      <c r="AP2" s="633"/>
      <c r="BD2" s="633"/>
      <c r="BR2" s="633"/>
      <c r="CF2" s="633"/>
    </row>
    <row r="3" spans="7:98" ht="14.25" hidden="1" customHeight="1"/>
    <row r="4" spans="7:98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  <c r="BS4" s="674"/>
      <c r="BT4" s="674"/>
      <c r="BU4" s="674"/>
      <c r="BV4" s="674"/>
      <c r="BW4" s="674"/>
      <c r="BX4" s="674"/>
      <c r="BY4" s="674"/>
      <c r="BZ4" s="674"/>
      <c r="CA4" s="674"/>
      <c r="CB4" s="674"/>
      <c r="CC4" s="674"/>
      <c r="CD4" s="674"/>
      <c r="CE4" s="674"/>
      <c r="CF4" s="674"/>
    </row>
    <row r="5" spans="7:98" ht="26.1" customHeight="1">
      <c r="J5" s="83"/>
      <c r="K5" s="83"/>
      <c r="L5" s="983" t="s">
        <v>622</v>
      </c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4"/>
      <c r="Z5" s="984"/>
      <c r="AA5" s="984"/>
      <c r="AB5" s="985"/>
      <c r="AC5" s="913"/>
      <c r="AD5" s="913"/>
      <c r="AE5" s="913"/>
      <c r="AF5" s="913"/>
      <c r="AG5" s="913"/>
      <c r="AH5" s="913"/>
      <c r="AI5" s="913"/>
      <c r="AJ5" s="913"/>
      <c r="AK5" s="913"/>
      <c r="AL5" s="913"/>
      <c r="AM5" s="913"/>
      <c r="AN5" s="913"/>
      <c r="AO5" s="913"/>
      <c r="AP5" s="913"/>
      <c r="AQ5" s="913"/>
      <c r="AR5" s="913"/>
      <c r="AS5" s="913"/>
      <c r="AT5" s="913"/>
      <c r="AU5" s="913"/>
      <c r="AV5" s="913"/>
      <c r="AW5" s="913"/>
      <c r="AX5" s="913"/>
      <c r="AY5" s="913"/>
      <c r="AZ5" s="913"/>
      <c r="BA5" s="913"/>
      <c r="BB5" s="913"/>
      <c r="BC5" s="913"/>
      <c r="BD5" s="913"/>
      <c r="BE5" s="913"/>
      <c r="BF5" s="913"/>
      <c r="BG5" s="913"/>
      <c r="BH5" s="913"/>
      <c r="BI5" s="913"/>
      <c r="BJ5" s="913"/>
      <c r="BK5" s="913"/>
      <c r="BL5" s="913"/>
      <c r="BM5" s="913"/>
      <c r="BN5" s="913"/>
      <c r="BO5" s="913"/>
      <c r="BP5" s="913"/>
      <c r="BQ5" s="913"/>
      <c r="BR5" s="913"/>
      <c r="BS5" s="913"/>
      <c r="BT5" s="913"/>
      <c r="BU5" s="913"/>
      <c r="BV5" s="913"/>
      <c r="BW5" s="913"/>
      <c r="BX5" s="913"/>
      <c r="BY5" s="913"/>
      <c r="BZ5" s="913"/>
      <c r="CA5" s="913"/>
      <c r="CB5" s="913"/>
      <c r="CC5" s="913"/>
      <c r="CD5" s="913"/>
      <c r="CE5" s="913"/>
      <c r="CF5" s="913"/>
      <c r="CT5" s="34"/>
    </row>
    <row r="6" spans="7:98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48"/>
      <c r="BK6" s="748"/>
      <c r="BL6" s="748"/>
      <c r="BM6" s="748"/>
      <c r="BN6" s="748"/>
      <c r="BO6" s="748"/>
      <c r="BP6" s="748"/>
      <c r="BQ6" s="748"/>
      <c r="BR6" s="748"/>
      <c r="BS6" s="748"/>
      <c r="BT6" s="748"/>
      <c r="BU6" s="748"/>
      <c r="BV6" s="748"/>
      <c r="BW6" s="748"/>
      <c r="BX6" s="748"/>
      <c r="BY6" s="748"/>
      <c r="BZ6" s="748"/>
      <c r="CA6" s="748"/>
      <c r="CB6" s="748"/>
      <c r="CC6" s="748"/>
      <c r="CD6" s="748"/>
      <c r="CE6" s="748"/>
      <c r="CF6" s="748"/>
      <c r="CT6" s="34"/>
    </row>
    <row r="7" spans="7:98" s="819" customFormat="1" ht="6" hidden="1">
      <c r="G7" s="841"/>
      <c r="H7" s="841"/>
      <c r="L7" s="818"/>
      <c r="M7" s="730"/>
      <c r="N7" s="729"/>
      <c r="O7" s="729"/>
      <c r="P7" s="1042"/>
      <c r="Q7" s="1042"/>
      <c r="R7" s="1042"/>
      <c r="S7" s="1042"/>
      <c r="T7" s="1042"/>
      <c r="U7" s="1042"/>
      <c r="V7" s="1042"/>
      <c r="W7" s="1042"/>
      <c r="X7" s="1042"/>
      <c r="Y7" s="1042"/>
      <c r="Z7" s="1042"/>
      <c r="AA7" s="1042"/>
      <c r="AB7" s="1042"/>
      <c r="AC7" s="1042"/>
      <c r="AD7" s="1042"/>
      <c r="AE7" s="1042"/>
      <c r="AF7" s="1042"/>
      <c r="AG7" s="1042"/>
      <c r="AH7" s="1042"/>
      <c r="AI7" s="1042"/>
      <c r="AJ7" s="1042"/>
      <c r="AK7" s="1042"/>
      <c r="AL7" s="1042"/>
      <c r="AM7" s="1042"/>
      <c r="AN7" s="1042"/>
      <c r="AO7" s="1042"/>
      <c r="AP7" s="1042"/>
      <c r="AQ7" s="1042"/>
      <c r="AR7" s="1042"/>
      <c r="AS7" s="1042"/>
      <c r="AT7" s="1042"/>
      <c r="AU7" s="1042"/>
      <c r="AV7" s="1042"/>
      <c r="AW7" s="1042"/>
      <c r="AX7" s="1042"/>
      <c r="AY7" s="1042"/>
      <c r="AZ7" s="1042"/>
      <c r="BA7" s="1042"/>
      <c r="BB7" s="1042"/>
      <c r="BC7" s="1042"/>
      <c r="BD7" s="1042"/>
      <c r="BE7" s="1042"/>
      <c r="BF7" s="1042"/>
      <c r="BG7" s="1042"/>
      <c r="BH7" s="1042"/>
      <c r="BI7" s="1042"/>
      <c r="BJ7" s="1042"/>
      <c r="BK7" s="1042"/>
      <c r="BL7" s="1042"/>
      <c r="BM7" s="1042"/>
      <c r="BN7" s="1042"/>
      <c r="BO7" s="1042"/>
      <c r="BP7" s="1042"/>
      <c r="BQ7" s="1042"/>
      <c r="BR7" s="1042"/>
      <c r="BS7" s="1042"/>
      <c r="BT7" s="1042"/>
      <c r="BU7" s="1042"/>
      <c r="BV7" s="1042"/>
      <c r="BW7" s="1042"/>
      <c r="BX7" s="1042"/>
      <c r="BY7" s="1042"/>
      <c r="BZ7" s="1042"/>
      <c r="CA7" s="1042"/>
      <c r="CB7" s="1042"/>
      <c r="CC7" s="1042"/>
      <c r="CD7" s="1042"/>
      <c r="CE7" s="1042"/>
      <c r="CF7" s="1042"/>
      <c r="CG7" s="1042"/>
      <c r="CH7" s="815"/>
      <c r="CI7" s="816"/>
      <c r="CJ7" s="816"/>
      <c r="CK7" s="816"/>
      <c r="CL7" s="816"/>
      <c r="CM7" s="816"/>
      <c r="CN7" s="816"/>
      <c r="CO7" s="816"/>
      <c r="CP7" s="816"/>
      <c r="CQ7" s="816"/>
      <c r="CR7" s="816"/>
      <c r="CS7" s="816"/>
    </row>
    <row r="8" spans="7:98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432"/>
      <c r="P8" s="1043" t="str">
        <f>IF(datePr_ch="",IF(datePr="","",datePr),datePr_ch)</f>
        <v>13.10.2022</v>
      </c>
      <c r="Q8" s="1044"/>
      <c r="R8" s="1044"/>
      <c r="S8" s="1044"/>
      <c r="T8" s="1044"/>
      <c r="U8" s="1044"/>
      <c r="V8" s="1044"/>
      <c r="W8" s="1044"/>
      <c r="X8" s="1044"/>
      <c r="Y8" s="1044"/>
      <c r="Z8" s="1044"/>
      <c r="AA8" s="1044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R8" s="1044"/>
      <c r="AS8" s="1044"/>
      <c r="AT8" s="1044"/>
      <c r="AU8" s="1044"/>
      <c r="AV8" s="1044"/>
      <c r="AW8" s="1044"/>
      <c r="AX8" s="1044"/>
      <c r="AY8" s="1044"/>
      <c r="AZ8" s="1044"/>
      <c r="BA8" s="1044"/>
      <c r="BB8" s="1044"/>
      <c r="BC8" s="1044"/>
      <c r="BD8" s="1044"/>
      <c r="BE8" s="1044"/>
      <c r="BF8" s="1044"/>
      <c r="BG8" s="1044"/>
      <c r="BH8" s="1044"/>
      <c r="BI8" s="1044"/>
      <c r="BJ8" s="1044"/>
      <c r="BK8" s="1044"/>
      <c r="BL8" s="1044"/>
      <c r="BM8" s="1044"/>
      <c r="BN8" s="1044"/>
      <c r="BO8" s="1044"/>
      <c r="BP8" s="1044"/>
      <c r="BQ8" s="1044"/>
      <c r="BR8" s="1044"/>
      <c r="BS8" s="1044"/>
      <c r="BT8" s="1044"/>
      <c r="BU8" s="1044"/>
      <c r="BV8" s="1044"/>
      <c r="BW8" s="1044"/>
      <c r="BX8" s="1044"/>
      <c r="BY8" s="1044"/>
      <c r="BZ8" s="1044"/>
      <c r="CA8" s="1044"/>
      <c r="CB8" s="1044"/>
      <c r="CC8" s="1044"/>
      <c r="CD8" s="1044"/>
      <c r="CE8" s="1044"/>
      <c r="CF8" s="1044"/>
      <c r="CG8" s="1045"/>
      <c r="CH8" s="876"/>
      <c r="CI8" s="425"/>
      <c r="CJ8" s="425"/>
      <c r="CK8" s="425"/>
      <c r="CL8" s="425"/>
      <c r="CM8" s="425"/>
      <c r="CN8" s="425"/>
      <c r="CO8" s="425"/>
      <c r="CP8" s="425"/>
      <c r="CQ8" s="425"/>
      <c r="CR8" s="425"/>
      <c r="CS8" s="425"/>
    </row>
    <row r="9" spans="7:98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432"/>
      <c r="P9" s="1043" t="str">
        <f>IF(numberPr_ch="",IF(numberPr="","",numberPr),numberPr_ch)</f>
        <v>1155</v>
      </c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4"/>
      <c r="AI9" s="1044"/>
      <c r="AJ9" s="1044"/>
      <c r="AK9" s="1044"/>
      <c r="AL9" s="1044"/>
      <c r="AM9" s="1044"/>
      <c r="AN9" s="1044"/>
      <c r="AO9" s="1044"/>
      <c r="AP9" s="1044"/>
      <c r="AQ9" s="1044"/>
      <c r="AR9" s="1044"/>
      <c r="AS9" s="1044"/>
      <c r="AT9" s="1044"/>
      <c r="AU9" s="1044"/>
      <c r="AV9" s="1044"/>
      <c r="AW9" s="1044"/>
      <c r="AX9" s="1044"/>
      <c r="AY9" s="1044"/>
      <c r="AZ9" s="1044"/>
      <c r="BA9" s="1044"/>
      <c r="BB9" s="1044"/>
      <c r="BC9" s="1044"/>
      <c r="BD9" s="1044"/>
      <c r="BE9" s="1044"/>
      <c r="BF9" s="1044"/>
      <c r="BG9" s="1044"/>
      <c r="BH9" s="1044"/>
      <c r="BI9" s="1044"/>
      <c r="BJ9" s="1044"/>
      <c r="BK9" s="1044"/>
      <c r="BL9" s="1044"/>
      <c r="BM9" s="1044"/>
      <c r="BN9" s="1044"/>
      <c r="BO9" s="1044"/>
      <c r="BP9" s="1044"/>
      <c r="BQ9" s="1044"/>
      <c r="BR9" s="1044"/>
      <c r="BS9" s="1044"/>
      <c r="BT9" s="1044"/>
      <c r="BU9" s="1044"/>
      <c r="BV9" s="1044"/>
      <c r="BW9" s="1044"/>
      <c r="BX9" s="1044"/>
      <c r="BY9" s="1044"/>
      <c r="BZ9" s="1044"/>
      <c r="CA9" s="1044"/>
      <c r="CB9" s="1044"/>
      <c r="CC9" s="1044"/>
      <c r="CD9" s="1044"/>
      <c r="CE9" s="1044"/>
      <c r="CF9" s="1044"/>
      <c r="CG9" s="1045"/>
      <c r="CH9" s="876"/>
      <c r="CI9" s="425"/>
      <c r="CJ9" s="425"/>
      <c r="CK9" s="425"/>
      <c r="CL9" s="425"/>
      <c r="CM9" s="425"/>
      <c r="CN9" s="425"/>
      <c r="CO9" s="425"/>
      <c r="CP9" s="425"/>
      <c r="CQ9" s="425"/>
      <c r="CR9" s="425"/>
      <c r="CS9" s="425"/>
    </row>
    <row r="10" spans="7:98" s="819" customFormat="1" ht="6" hidden="1">
      <c r="G10" s="841"/>
      <c r="H10" s="841"/>
      <c r="L10" s="818"/>
      <c r="M10" s="730"/>
      <c r="N10" s="729"/>
      <c r="O10" s="729"/>
      <c r="P10" s="1042"/>
      <c r="Q10" s="1042"/>
      <c r="R10" s="1042"/>
      <c r="S10" s="1042"/>
      <c r="T10" s="1042"/>
      <c r="U10" s="1042"/>
      <c r="V10" s="1042"/>
      <c r="W10" s="1042"/>
      <c r="X10" s="1042"/>
      <c r="Y10" s="1042"/>
      <c r="Z10" s="1042"/>
      <c r="AA10" s="1042"/>
      <c r="AB10" s="1042"/>
      <c r="AC10" s="1042"/>
      <c r="AD10" s="1042"/>
      <c r="AE10" s="1042"/>
      <c r="AF10" s="1042"/>
      <c r="AG10" s="1042"/>
      <c r="AH10" s="1042"/>
      <c r="AI10" s="1042"/>
      <c r="AJ10" s="1042"/>
      <c r="AK10" s="1042"/>
      <c r="AL10" s="1042"/>
      <c r="AM10" s="1042"/>
      <c r="AN10" s="1042"/>
      <c r="AO10" s="1042"/>
      <c r="AP10" s="1042"/>
      <c r="AQ10" s="1042"/>
      <c r="AR10" s="1042"/>
      <c r="AS10" s="1042"/>
      <c r="AT10" s="1042"/>
      <c r="AU10" s="1042"/>
      <c r="AV10" s="1042"/>
      <c r="AW10" s="1042"/>
      <c r="AX10" s="1042"/>
      <c r="AY10" s="1042"/>
      <c r="AZ10" s="1042"/>
      <c r="BA10" s="1042"/>
      <c r="BB10" s="1042"/>
      <c r="BC10" s="1042"/>
      <c r="BD10" s="1042"/>
      <c r="BE10" s="1042"/>
      <c r="BF10" s="1042"/>
      <c r="BG10" s="1042"/>
      <c r="BH10" s="1042"/>
      <c r="BI10" s="1042"/>
      <c r="BJ10" s="1042"/>
      <c r="BK10" s="1042"/>
      <c r="BL10" s="1042"/>
      <c r="BM10" s="1042"/>
      <c r="BN10" s="1042"/>
      <c r="BO10" s="1042"/>
      <c r="BP10" s="1042"/>
      <c r="BQ10" s="1042"/>
      <c r="BR10" s="1042"/>
      <c r="BS10" s="1042"/>
      <c r="BT10" s="1042"/>
      <c r="BU10" s="1042"/>
      <c r="BV10" s="1042"/>
      <c r="BW10" s="1042"/>
      <c r="BX10" s="1042"/>
      <c r="BY10" s="1042"/>
      <c r="BZ10" s="1042"/>
      <c r="CA10" s="1042"/>
      <c r="CB10" s="1042"/>
      <c r="CC10" s="1042"/>
      <c r="CD10" s="1042"/>
      <c r="CE10" s="1042"/>
      <c r="CF10" s="1042"/>
      <c r="CG10" s="1042"/>
      <c r="CH10" s="815"/>
      <c r="CI10" s="816"/>
      <c r="CJ10" s="816"/>
      <c r="CK10" s="816"/>
      <c r="CL10" s="816"/>
      <c r="CM10" s="816"/>
      <c r="CN10" s="816"/>
      <c r="CO10" s="816"/>
      <c r="CP10" s="816"/>
      <c r="CQ10" s="816"/>
      <c r="CR10" s="816"/>
      <c r="CS10" s="816"/>
    </row>
    <row r="11" spans="7:98" s="237" customFormat="1" ht="18" hidden="1" customHeight="1">
      <c r="G11" s="236"/>
      <c r="H11" s="236"/>
      <c r="L11" s="1034"/>
      <c r="M11" s="1034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357</v>
      </c>
      <c r="AC11" s="764"/>
      <c r="AD11" s="764"/>
      <c r="AE11" s="764"/>
      <c r="AF11" s="764"/>
      <c r="AG11" s="764"/>
      <c r="AH11" s="764"/>
      <c r="AI11" s="764"/>
      <c r="AJ11" s="764"/>
      <c r="AK11" s="764"/>
      <c r="AL11" s="764"/>
      <c r="AM11" s="764"/>
      <c r="AN11" s="764"/>
      <c r="AO11" s="764"/>
      <c r="AP11" s="640" t="s">
        <v>357</v>
      </c>
      <c r="AQ11" s="764"/>
      <c r="AR11" s="764"/>
      <c r="AS11" s="764"/>
      <c r="AT11" s="764"/>
      <c r="AU11" s="764"/>
      <c r="AV11" s="764"/>
      <c r="AW11" s="764"/>
      <c r="AX11" s="764"/>
      <c r="AY11" s="764"/>
      <c r="AZ11" s="764"/>
      <c r="BA11" s="764"/>
      <c r="BB11" s="764"/>
      <c r="BC11" s="764"/>
      <c r="BD11" s="640" t="s">
        <v>357</v>
      </c>
      <c r="BE11" s="764"/>
      <c r="BF11" s="764"/>
      <c r="BG11" s="764"/>
      <c r="BH11" s="764"/>
      <c r="BI11" s="764"/>
      <c r="BJ11" s="764"/>
      <c r="BK11" s="764"/>
      <c r="BL11" s="764"/>
      <c r="BM11" s="764"/>
      <c r="BN11" s="764"/>
      <c r="BO11" s="764"/>
      <c r="BP11" s="764"/>
      <c r="BQ11" s="764"/>
      <c r="BR11" s="640" t="s">
        <v>357</v>
      </c>
      <c r="BS11" s="764"/>
      <c r="BT11" s="764"/>
      <c r="BU11" s="764"/>
      <c r="BV11" s="764"/>
      <c r="BW11" s="764"/>
      <c r="BX11" s="764"/>
      <c r="BY11" s="764"/>
      <c r="BZ11" s="764"/>
      <c r="CA11" s="764"/>
      <c r="CB11" s="764"/>
      <c r="CC11" s="764"/>
      <c r="CD11" s="764"/>
      <c r="CE11" s="764"/>
      <c r="CF11" s="640" t="s">
        <v>357</v>
      </c>
      <c r="CG11" s="627"/>
      <c r="CH11" s="627"/>
      <c r="CI11" s="642"/>
      <c r="CJ11" s="642"/>
      <c r="CK11" s="642"/>
      <c r="CL11" s="642"/>
      <c r="CM11" s="642"/>
      <c r="CN11" s="642"/>
      <c r="CO11" s="642"/>
      <c r="CP11" s="292"/>
      <c r="CQ11" s="292"/>
      <c r="CR11" s="292"/>
      <c r="CS11" s="292"/>
      <c r="CT11" s="292"/>
    </row>
    <row r="12" spans="7:98" s="237" customFormat="1">
      <c r="G12" s="236"/>
      <c r="H12" s="236"/>
      <c r="L12" s="202"/>
      <c r="M12" s="202"/>
      <c r="N12" s="202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1"/>
      <c r="Z12" s="1021"/>
      <c r="AA12" s="1021"/>
      <c r="AB12" s="1021"/>
      <c r="AC12" s="1021" t="s">
        <v>1417</v>
      </c>
      <c r="AD12" s="1021"/>
      <c r="AE12" s="1021"/>
      <c r="AF12" s="1021"/>
      <c r="AG12" s="1021"/>
      <c r="AH12" s="1021"/>
      <c r="AI12" s="1021"/>
      <c r="AJ12" s="1021"/>
      <c r="AK12" s="1021"/>
      <c r="AL12" s="1021"/>
      <c r="AM12" s="1021"/>
      <c r="AN12" s="1021"/>
      <c r="AO12" s="1021"/>
      <c r="AP12" s="1021"/>
      <c r="AQ12" s="1021" t="s">
        <v>1417</v>
      </c>
      <c r="AR12" s="1021"/>
      <c r="AS12" s="1021"/>
      <c r="AT12" s="1021"/>
      <c r="AU12" s="1021"/>
      <c r="AV12" s="1021"/>
      <c r="AW12" s="1021"/>
      <c r="AX12" s="1021"/>
      <c r="AY12" s="1021"/>
      <c r="AZ12" s="1021"/>
      <c r="BA12" s="1021"/>
      <c r="BB12" s="1021"/>
      <c r="BC12" s="1021"/>
      <c r="BD12" s="1021"/>
      <c r="BE12" s="1021" t="s">
        <v>1417</v>
      </c>
      <c r="BF12" s="1021"/>
      <c r="BG12" s="1021"/>
      <c r="BH12" s="1021"/>
      <c r="BI12" s="1021"/>
      <c r="BJ12" s="1021"/>
      <c r="BK12" s="1021"/>
      <c r="BL12" s="1021"/>
      <c r="BM12" s="1021"/>
      <c r="BN12" s="1021"/>
      <c r="BO12" s="1021"/>
      <c r="BP12" s="1021"/>
      <c r="BQ12" s="1021"/>
      <c r="BR12" s="1021"/>
      <c r="BS12" s="1021" t="s">
        <v>1417</v>
      </c>
      <c r="BT12" s="1021"/>
      <c r="BU12" s="1021"/>
      <c r="BV12" s="1021"/>
      <c r="BW12" s="1021"/>
      <c r="BX12" s="1021"/>
      <c r="BY12" s="1021"/>
      <c r="BZ12" s="1021"/>
      <c r="CA12" s="1021"/>
      <c r="CB12" s="1021"/>
      <c r="CC12" s="1021"/>
      <c r="CD12" s="1021"/>
      <c r="CE12" s="1021"/>
      <c r="CF12" s="1021"/>
      <c r="CG12" s="627"/>
      <c r="CH12" s="627"/>
      <c r="CI12" s="642"/>
      <c r="CJ12" s="642"/>
      <c r="CK12" s="642"/>
      <c r="CL12" s="642"/>
      <c r="CM12" s="642"/>
      <c r="CN12" s="642"/>
      <c r="CO12" s="642"/>
      <c r="CP12" s="292"/>
      <c r="CQ12" s="292"/>
      <c r="CR12" s="292"/>
      <c r="CS12" s="292"/>
    </row>
    <row r="13" spans="7:98" ht="15" customHeight="1">
      <c r="J13" s="83"/>
      <c r="K13" s="83"/>
      <c r="L13" s="940" t="s">
        <v>430</v>
      </c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0"/>
      <c r="AF13" s="940"/>
      <c r="AG13" s="940"/>
      <c r="AH13" s="940"/>
      <c r="AI13" s="940"/>
      <c r="AJ13" s="940"/>
      <c r="AK13" s="940"/>
      <c r="AL13" s="940"/>
      <c r="AM13" s="940"/>
      <c r="AN13" s="940"/>
      <c r="AO13" s="940"/>
      <c r="AP13" s="940"/>
      <c r="AQ13" s="940"/>
      <c r="AR13" s="940"/>
      <c r="AS13" s="940"/>
      <c r="AT13" s="940"/>
      <c r="AU13" s="940"/>
      <c r="AV13" s="940"/>
      <c r="AW13" s="940"/>
      <c r="AX13" s="940"/>
      <c r="AY13" s="940"/>
      <c r="AZ13" s="940"/>
      <c r="BA13" s="940"/>
      <c r="BB13" s="940"/>
      <c r="BC13" s="940"/>
      <c r="BD13" s="940"/>
      <c r="BE13" s="940"/>
      <c r="BF13" s="940"/>
      <c r="BG13" s="940"/>
      <c r="BH13" s="940"/>
      <c r="BI13" s="940"/>
      <c r="BJ13" s="940"/>
      <c r="BK13" s="940"/>
      <c r="BL13" s="940"/>
      <c r="BM13" s="940"/>
      <c r="BN13" s="940"/>
      <c r="BO13" s="940"/>
      <c r="BP13" s="940"/>
      <c r="BQ13" s="940"/>
      <c r="BR13" s="940"/>
      <c r="BS13" s="940"/>
      <c r="BT13" s="940"/>
      <c r="BU13" s="940"/>
      <c r="BV13" s="940"/>
      <c r="BW13" s="940"/>
      <c r="BX13" s="940"/>
      <c r="BY13" s="940"/>
      <c r="BZ13" s="940"/>
      <c r="CA13" s="940"/>
      <c r="CB13" s="940"/>
      <c r="CC13" s="940"/>
      <c r="CD13" s="940"/>
      <c r="CE13" s="940"/>
      <c r="CF13" s="940"/>
      <c r="CG13" s="940"/>
      <c r="CH13" s="940" t="s">
        <v>431</v>
      </c>
      <c r="CT13" s="34"/>
    </row>
    <row r="14" spans="7:98" ht="15" customHeight="1">
      <c r="J14" s="83"/>
      <c r="K14" s="83"/>
      <c r="L14" s="940" t="s">
        <v>82</v>
      </c>
      <c r="M14" s="940" t="s">
        <v>383</v>
      </c>
      <c r="N14" s="940"/>
      <c r="O14" s="1031" t="s">
        <v>439</v>
      </c>
      <c r="P14" s="1031"/>
      <c r="Q14" s="1031"/>
      <c r="R14" s="1031"/>
      <c r="S14" s="1031"/>
      <c r="T14" s="1031"/>
      <c r="U14" s="1031"/>
      <c r="V14" s="1031"/>
      <c r="W14" s="1031"/>
      <c r="X14" s="1031"/>
      <c r="Y14" s="1031"/>
      <c r="Z14" s="1031"/>
      <c r="AA14" s="1031"/>
      <c r="AB14" s="940" t="s">
        <v>319</v>
      </c>
      <c r="AC14" s="1031" t="s">
        <v>439</v>
      </c>
      <c r="AD14" s="1031"/>
      <c r="AE14" s="1031"/>
      <c r="AF14" s="1031"/>
      <c r="AG14" s="1031"/>
      <c r="AH14" s="1031"/>
      <c r="AI14" s="1031"/>
      <c r="AJ14" s="1031"/>
      <c r="AK14" s="1031"/>
      <c r="AL14" s="1031"/>
      <c r="AM14" s="1031"/>
      <c r="AN14" s="1031"/>
      <c r="AO14" s="1031"/>
      <c r="AP14" s="940" t="s">
        <v>319</v>
      </c>
      <c r="AQ14" s="1031" t="s">
        <v>439</v>
      </c>
      <c r="AR14" s="1031"/>
      <c r="AS14" s="1031"/>
      <c r="AT14" s="1031"/>
      <c r="AU14" s="1031"/>
      <c r="AV14" s="1031"/>
      <c r="AW14" s="1031"/>
      <c r="AX14" s="1031"/>
      <c r="AY14" s="1031"/>
      <c r="AZ14" s="1031"/>
      <c r="BA14" s="1031"/>
      <c r="BB14" s="1031"/>
      <c r="BC14" s="1031"/>
      <c r="BD14" s="940" t="s">
        <v>319</v>
      </c>
      <c r="BE14" s="1031" t="s">
        <v>439</v>
      </c>
      <c r="BF14" s="1031"/>
      <c r="BG14" s="1031"/>
      <c r="BH14" s="1031"/>
      <c r="BI14" s="1031"/>
      <c r="BJ14" s="1031"/>
      <c r="BK14" s="1031"/>
      <c r="BL14" s="1031"/>
      <c r="BM14" s="1031"/>
      <c r="BN14" s="1031"/>
      <c r="BO14" s="1031"/>
      <c r="BP14" s="1031"/>
      <c r="BQ14" s="1031"/>
      <c r="BR14" s="940" t="s">
        <v>319</v>
      </c>
      <c r="BS14" s="1031" t="s">
        <v>439</v>
      </c>
      <c r="BT14" s="1031"/>
      <c r="BU14" s="1031"/>
      <c r="BV14" s="1031"/>
      <c r="BW14" s="1031"/>
      <c r="BX14" s="1031"/>
      <c r="BY14" s="1031"/>
      <c r="BZ14" s="1031"/>
      <c r="CA14" s="1031"/>
      <c r="CB14" s="1031"/>
      <c r="CC14" s="1031"/>
      <c r="CD14" s="1031"/>
      <c r="CE14" s="1031"/>
      <c r="CF14" s="940" t="s">
        <v>319</v>
      </c>
      <c r="CG14" s="1035" t="s">
        <v>258</v>
      </c>
      <c r="CH14" s="940"/>
      <c r="CT14" s="34"/>
    </row>
    <row r="15" spans="7:98" ht="14.25" customHeight="1">
      <c r="J15" s="83"/>
      <c r="K15" s="83"/>
      <c r="L15" s="940"/>
      <c r="M15" s="940"/>
      <c r="N15" s="940"/>
      <c r="O15" s="626"/>
      <c r="P15" s="666" t="s">
        <v>440</v>
      </c>
      <c r="Q15" s="1032" t="s">
        <v>577</v>
      </c>
      <c r="R15" s="1032"/>
      <c r="S15" s="1032" t="s">
        <v>568</v>
      </c>
      <c r="T15" s="1032"/>
      <c r="U15" s="1040" t="s">
        <v>574</v>
      </c>
      <c r="V15" s="1041"/>
      <c r="W15" s="1041"/>
      <c r="X15" s="397"/>
      <c r="Y15" s="972" t="s">
        <v>441</v>
      </c>
      <c r="Z15" s="972"/>
      <c r="AA15" s="972"/>
      <c r="AB15" s="940"/>
      <c r="AC15" s="896"/>
      <c r="AD15" s="896" t="s">
        <v>440</v>
      </c>
      <c r="AE15" s="1032" t="s">
        <v>577</v>
      </c>
      <c r="AF15" s="1032"/>
      <c r="AG15" s="1032" t="s">
        <v>568</v>
      </c>
      <c r="AH15" s="1032"/>
      <c r="AI15" s="1040" t="s">
        <v>574</v>
      </c>
      <c r="AJ15" s="1041"/>
      <c r="AK15" s="1041"/>
      <c r="AL15" s="397"/>
      <c r="AM15" s="972" t="s">
        <v>441</v>
      </c>
      <c r="AN15" s="972"/>
      <c r="AO15" s="972"/>
      <c r="AP15" s="940"/>
      <c r="AQ15" s="896"/>
      <c r="AR15" s="896" t="s">
        <v>440</v>
      </c>
      <c r="AS15" s="1032" t="s">
        <v>577</v>
      </c>
      <c r="AT15" s="1032"/>
      <c r="AU15" s="1032" t="s">
        <v>568</v>
      </c>
      <c r="AV15" s="1032"/>
      <c r="AW15" s="1040" t="s">
        <v>574</v>
      </c>
      <c r="AX15" s="1041"/>
      <c r="AY15" s="1041"/>
      <c r="AZ15" s="397"/>
      <c r="BA15" s="972" t="s">
        <v>441</v>
      </c>
      <c r="BB15" s="972"/>
      <c r="BC15" s="972"/>
      <c r="BD15" s="940"/>
      <c r="BE15" s="896"/>
      <c r="BF15" s="896" t="s">
        <v>440</v>
      </c>
      <c r="BG15" s="1032" t="s">
        <v>577</v>
      </c>
      <c r="BH15" s="1032"/>
      <c r="BI15" s="1032" t="s">
        <v>568</v>
      </c>
      <c r="BJ15" s="1032"/>
      <c r="BK15" s="1040" t="s">
        <v>574</v>
      </c>
      <c r="BL15" s="1041"/>
      <c r="BM15" s="1041"/>
      <c r="BN15" s="397"/>
      <c r="BO15" s="972" t="s">
        <v>441</v>
      </c>
      <c r="BP15" s="972"/>
      <c r="BQ15" s="972"/>
      <c r="BR15" s="940"/>
      <c r="BS15" s="896"/>
      <c r="BT15" s="896" t="s">
        <v>440</v>
      </c>
      <c r="BU15" s="1032" t="s">
        <v>577</v>
      </c>
      <c r="BV15" s="1032"/>
      <c r="BW15" s="1032" t="s">
        <v>568</v>
      </c>
      <c r="BX15" s="1032"/>
      <c r="BY15" s="1040" t="s">
        <v>574</v>
      </c>
      <c r="BZ15" s="1041"/>
      <c r="CA15" s="1041"/>
      <c r="CB15" s="397"/>
      <c r="CC15" s="972" t="s">
        <v>441</v>
      </c>
      <c r="CD15" s="972"/>
      <c r="CE15" s="972"/>
      <c r="CF15" s="940"/>
      <c r="CG15" s="1035"/>
      <c r="CH15" s="940"/>
      <c r="CT15" s="34"/>
    </row>
    <row r="16" spans="7:98" ht="50.1" customHeight="1">
      <c r="J16" s="83"/>
      <c r="K16" s="83"/>
      <c r="L16" s="940"/>
      <c r="M16" s="940"/>
      <c r="N16" s="940"/>
      <c r="O16" s="572"/>
      <c r="P16" s="667" t="s">
        <v>442</v>
      </c>
      <c r="Q16" s="397" t="s">
        <v>698</v>
      </c>
      <c r="R16" s="397" t="s">
        <v>573</v>
      </c>
      <c r="S16" s="397" t="s">
        <v>569</v>
      </c>
      <c r="T16" s="397" t="s">
        <v>570</v>
      </c>
      <c r="U16" s="397" t="s">
        <v>571</v>
      </c>
      <c r="V16" s="397" t="s">
        <v>572</v>
      </c>
      <c r="W16" s="397" t="s">
        <v>573</v>
      </c>
      <c r="X16" s="397"/>
      <c r="Y16" s="573" t="s">
        <v>257</v>
      </c>
      <c r="Z16" s="1033" t="s">
        <v>256</v>
      </c>
      <c r="AA16" s="1033"/>
      <c r="AB16" s="940"/>
      <c r="AC16" s="898"/>
      <c r="AD16" s="898" t="s">
        <v>442</v>
      </c>
      <c r="AE16" s="397" t="s">
        <v>698</v>
      </c>
      <c r="AF16" s="397" t="s">
        <v>573</v>
      </c>
      <c r="AG16" s="397" t="s">
        <v>569</v>
      </c>
      <c r="AH16" s="397" t="s">
        <v>570</v>
      </c>
      <c r="AI16" s="397" t="s">
        <v>571</v>
      </c>
      <c r="AJ16" s="397" t="s">
        <v>572</v>
      </c>
      <c r="AK16" s="397" t="s">
        <v>573</v>
      </c>
      <c r="AL16" s="397"/>
      <c r="AM16" s="899" t="s">
        <v>257</v>
      </c>
      <c r="AN16" s="1033" t="s">
        <v>256</v>
      </c>
      <c r="AO16" s="1033"/>
      <c r="AP16" s="940"/>
      <c r="AQ16" s="898"/>
      <c r="AR16" s="898" t="s">
        <v>442</v>
      </c>
      <c r="AS16" s="397" t="s">
        <v>698</v>
      </c>
      <c r="AT16" s="397" t="s">
        <v>573</v>
      </c>
      <c r="AU16" s="397" t="s">
        <v>569</v>
      </c>
      <c r="AV16" s="397" t="s">
        <v>570</v>
      </c>
      <c r="AW16" s="397" t="s">
        <v>571</v>
      </c>
      <c r="AX16" s="397" t="s">
        <v>572</v>
      </c>
      <c r="AY16" s="397" t="s">
        <v>573</v>
      </c>
      <c r="AZ16" s="397"/>
      <c r="BA16" s="899" t="s">
        <v>257</v>
      </c>
      <c r="BB16" s="1033" t="s">
        <v>256</v>
      </c>
      <c r="BC16" s="1033"/>
      <c r="BD16" s="940"/>
      <c r="BE16" s="898"/>
      <c r="BF16" s="898" t="s">
        <v>442</v>
      </c>
      <c r="BG16" s="397" t="s">
        <v>698</v>
      </c>
      <c r="BH16" s="397" t="s">
        <v>573</v>
      </c>
      <c r="BI16" s="397" t="s">
        <v>569</v>
      </c>
      <c r="BJ16" s="397" t="s">
        <v>570</v>
      </c>
      <c r="BK16" s="397" t="s">
        <v>571</v>
      </c>
      <c r="BL16" s="397" t="s">
        <v>572</v>
      </c>
      <c r="BM16" s="397" t="s">
        <v>573</v>
      </c>
      <c r="BN16" s="397"/>
      <c r="BO16" s="899" t="s">
        <v>257</v>
      </c>
      <c r="BP16" s="1033" t="s">
        <v>256</v>
      </c>
      <c r="BQ16" s="1033"/>
      <c r="BR16" s="940"/>
      <c r="BS16" s="898"/>
      <c r="BT16" s="898" t="s">
        <v>442</v>
      </c>
      <c r="BU16" s="397" t="s">
        <v>698</v>
      </c>
      <c r="BV16" s="397" t="s">
        <v>573</v>
      </c>
      <c r="BW16" s="397" t="s">
        <v>569</v>
      </c>
      <c r="BX16" s="397" t="s">
        <v>570</v>
      </c>
      <c r="BY16" s="397" t="s">
        <v>571</v>
      </c>
      <c r="BZ16" s="397" t="s">
        <v>572</v>
      </c>
      <c r="CA16" s="397" t="s">
        <v>573</v>
      </c>
      <c r="CB16" s="397"/>
      <c r="CC16" s="899" t="s">
        <v>257</v>
      </c>
      <c r="CD16" s="1033" t="s">
        <v>256</v>
      </c>
      <c r="CE16" s="1033"/>
      <c r="CF16" s="940"/>
      <c r="CG16" s="1035"/>
      <c r="CH16" s="940"/>
      <c r="CT16" s="34"/>
    </row>
    <row r="17" spans="1:98" ht="12" customHeight="1">
      <c r="J17" s="83"/>
      <c r="K17" s="232">
        <v>1</v>
      </c>
      <c r="L17" s="663" t="s">
        <v>83</v>
      </c>
      <c r="M17" s="663" t="s">
        <v>49</v>
      </c>
      <c r="N17" s="698" t="str">
        <f ca="1">OFFSET(N17,0,-1)</f>
        <v>2</v>
      </c>
      <c r="O17" s="698" t="str">
        <f ca="1">OFFSET(O17,0,-1)</f>
        <v>2</v>
      </c>
      <c r="P17" s="668">
        <f t="shared" ref="P17:Z17" ca="1" si="0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39">
        <f t="shared" ca="1" si="0"/>
        <v>12</v>
      </c>
      <c r="AA17" s="1039"/>
      <c r="AB17" s="664">
        <f ca="1">OFFSET(AB17,0,-2)+1</f>
        <v>13</v>
      </c>
      <c r="AC17" s="698">
        <f ca="1">OFFSET(AC17,0,-1)</f>
        <v>13</v>
      </c>
      <c r="AD17" s="901">
        <f t="shared" ref="AD17:AN17" ca="1" si="1">OFFSET(AD17,0,-1)+1</f>
        <v>14</v>
      </c>
      <c r="AE17" s="901">
        <f t="shared" ca="1" si="1"/>
        <v>15</v>
      </c>
      <c r="AF17" s="901">
        <f t="shared" ca="1" si="1"/>
        <v>16</v>
      </c>
      <c r="AG17" s="901">
        <f t="shared" ca="1" si="1"/>
        <v>17</v>
      </c>
      <c r="AH17" s="901">
        <f t="shared" ca="1" si="1"/>
        <v>18</v>
      </c>
      <c r="AI17" s="901">
        <f t="shared" ca="1" si="1"/>
        <v>19</v>
      </c>
      <c r="AJ17" s="901">
        <f t="shared" ca="1" si="1"/>
        <v>20</v>
      </c>
      <c r="AK17" s="901">
        <f t="shared" ca="1" si="1"/>
        <v>21</v>
      </c>
      <c r="AL17" s="698">
        <f ca="1">OFFSET(AL17,0,-1)</f>
        <v>21</v>
      </c>
      <c r="AM17" s="901">
        <f t="shared" ca="1" si="1"/>
        <v>22</v>
      </c>
      <c r="AN17" s="1039">
        <f t="shared" ca="1" si="1"/>
        <v>23</v>
      </c>
      <c r="AO17" s="1039"/>
      <c r="AP17" s="901">
        <f ca="1">OFFSET(AP17,0,-2)+1</f>
        <v>24</v>
      </c>
      <c r="AQ17" s="698">
        <f ca="1">OFFSET(AQ17,0,-1)</f>
        <v>24</v>
      </c>
      <c r="AR17" s="901">
        <f t="shared" ref="AR17:BB17" ca="1" si="2">OFFSET(AR17,0,-1)+1</f>
        <v>25</v>
      </c>
      <c r="AS17" s="901">
        <f t="shared" ca="1" si="2"/>
        <v>26</v>
      </c>
      <c r="AT17" s="901">
        <f t="shared" ca="1" si="2"/>
        <v>27</v>
      </c>
      <c r="AU17" s="901">
        <f t="shared" ca="1" si="2"/>
        <v>28</v>
      </c>
      <c r="AV17" s="901">
        <f t="shared" ca="1" si="2"/>
        <v>29</v>
      </c>
      <c r="AW17" s="901">
        <f t="shared" ca="1" si="2"/>
        <v>30</v>
      </c>
      <c r="AX17" s="901">
        <f t="shared" ca="1" si="2"/>
        <v>31</v>
      </c>
      <c r="AY17" s="901">
        <f t="shared" ca="1" si="2"/>
        <v>32</v>
      </c>
      <c r="AZ17" s="698">
        <f ca="1">OFFSET(AZ17,0,-1)</f>
        <v>32</v>
      </c>
      <c r="BA17" s="901">
        <f t="shared" ca="1" si="2"/>
        <v>33</v>
      </c>
      <c r="BB17" s="1039">
        <f t="shared" ca="1" si="2"/>
        <v>34</v>
      </c>
      <c r="BC17" s="1039"/>
      <c r="BD17" s="901">
        <f ca="1">OFFSET(BD17,0,-2)+1</f>
        <v>35</v>
      </c>
      <c r="BE17" s="698">
        <f ca="1">OFFSET(BE17,0,-1)</f>
        <v>35</v>
      </c>
      <c r="BF17" s="901">
        <f t="shared" ref="BF17:BP17" ca="1" si="3">OFFSET(BF17,0,-1)+1</f>
        <v>36</v>
      </c>
      <c r="BG17" s="901">
        <f t="shared" ca="1" si="3"/>
        <v>37</v>
      </c>
      <c r="BH17" s="901">
        <f t="shared" ca="1" si="3"/>
        <v>38</v>
      </c>
      <c r="BI17" s="901">
        <f t="shared" ca="1" si="3"/>
        <v>39</v>
      </c>
      <c r="BJ17" s="901">
        <f t="shared" ca="1" si="3"/>
        <v>40</v>
      </c>
      <c r="BK17" s="901">
        <f t="shared" ca="1" si="3"/>
        <v>41</v>
      </c>
      <c r="BL17" s="901">
        <f t="shared" ca="1" si="3"/>
        <v>42</v>
      </c>
      <c r="BM17" s="901">
        <f t="shared" ca="1" si="3"/>
        <v>43</v>
      </c>
      <c r="BN17" s="698">
        <f ca="1">OFFSET(BN17,0,-1)</f>
        <v>43</v>
      </c>
      <c r="BO17" s="901">
        <f t="shared" ca="1" si="3"/>
        <v>44</v>
      </c>
      <c r="BP17" s="1039">
        <f t="shared" ca="1" si="3"/>
        <v>45</v>
      </c>
      <c r="BQ17" s="1039"/>
      <c r="BR17" s="901">
        <f ca="1">OFFSET(BR17,0,-2)+1</f>
        <v>46</v>
      </c>
      <c r="BS17" s="698">
        <f ca="1">OFFSET(BS17,0,-1)</f>
        <v>46</v>
      </c>
      <c r="BT17" s="901">
        <f t="shared" ref="BT17:CD17" ca="1" si="4">OFFSET(BT17,0,-1)+1</f>
        <v>47</v>
      </c>
      <c r="BU17" s="901">
        <f t="shared" ca="1" si="4"/>
        <v>48</v>
      </c>
      <c r="BV17" s="901">
        <f t="shared" ca="1" si="4"/>
        <v>49</v>
      </c>
      <c r="BW17" s="901">
        <f t="shared" ca="1" si="4"/>
        <v>50</v>
      </c>
      <c r="BX17" s="901">
        <f t="shared" ca="1" si="4"/>
        <v>51</v>
      </c>
      <c r="BY17" s="901">
        <f t="shared" ca="1" si="4"/>
        <v>52</v>
      </c>
      <c r="BZ17" s="901">
        <f t="shared" ca="1" si="4"/>
        <v>53</v>
      </c>
      <c r="CA17" s="901">
        <f t="shared" ca="1" si="4"/>
        <v>54</v>
      </c>
      <c r="CB17" s="698">
        <f ca="1">OFFSET(CB17,0,-1)</f>
        <v>54</v>
      </c>
      <c r="CC17" s="901">
        <f t="shared" ca="1" si="4"/>
        <v>55</v>
      </c>
      <c r="CD17" s="1039">
        <f t="shared" ca="1" si="4"/>
        <v>56</v>
      </c>
      <c r="CE17" s="1039"/>
      <c r="CF17" s="901">
        <f ca="1">OFFSET(CF17,0,-2)+1</f>
        <v>57</v>
      </c>
      <c r="CG17" s="665">
        <f ca="1">OFFSET(CG17,0,-1)</f>
        <v>57</v>
      </c>
      <c r="CH17" s="664">
        <f ca="1">OFFSET(CH17,0,-1)+1</f>
        <v>58</v>
      </c>
    </row>
    <row r="18" spans="1:98" ht="22.5">
      <c r="A18" s="1037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>
        <f>mergeValue(A18)</f>
        <v>1</v>
      </c>
      <c r="M18" s="588" t="s">
        <v>21</v>
      </c>
      <c r="N18" s="630"/>
      <c r="O18" s="1023" t="str">
        <f>IF('Перечень тарифов'!J21="","","" &amp; 'Перечень тарифов'!J21 &amp; "")</f>
        <v>Двухкомпонентный тариф на горячую воду в закрытой системе горячего водоснабжения</v>
      </c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3"/>
      <c r="AA18" s="1023"/>
      <c r="AB18" s="1023"/>
      <c r="AC18" s="1023"/>
      <c r="AD18" s="1023"/>
      <c r="AE18" s="1023"/>
      <c r="AF18" s="1023"/>
      <c r="AG18" s="1023"/>
      <c r="AH18" s="1023"/>
      <c r="AI18" s="1023"/>
      <c r="AJ18" s="1023"/>
      <c r="AK18" s="1023"/>
      <c r="AL18" s="1023"/>
      <c r="AM18" s="1023"/>
      <c r="AN18" s="1023"/>
      <c r="AO18" s="1023"/>
      <c r="AP18" s="1023"/>
      <c r="AQ18" s="1023"/>
      <c r="AR18" s="1023"/>
      <c r="AS18" s="1023"/>
      <c r="AT18" s="1023"/>
      <c r="AU18" s="1023"/>
      <c r="AV18" s="1023"/>
      <c r="AW18" s="1023"/>
      <c r="AX18" s="1023"/>
      <c r="AY18" s="1023"/>
      <c r="AZ18" s="1023"/>
      <c r="BA18" s="1023"/>
      <c r="BB18" s="1023"/>
      <c r="BC18" s="1023"/>
      <c r="BD18" s="1023"/>
      <c r="BE18" s="1023"/>
      <c r="BF18" s="1023"/>
      <c r="BG18" s="1023"/>
      <c r="BH18" s="1023"/>
      <c r="BI18" s="1023"/>
      <c r="BJ18" s="1023"/>
      <c r="BK18" s="1023"/>
      <c r="BL18" s="1023"/>
      <c r="BM18" s="1023"/>
      <c r="BN18" s="1023"/>
      <c r="BO18" s="1023"/>
      <c r="BP18" s="1023"/>
      <c r="BQ18" s="1023"/>
      <c r="BR18" s="1023"/>
      <c r="BS18" s="1023"/>
      <c r="BT18" s="1023"/>
      <c r="BU18" s="1023"/>
      <c r="BV18" s="1023"/>
      <c r="BW18" s="1023"/>
      <c r="BX18" s="1023"/>
      <c r="BY18" s="1023"/>
      <c r="BZ18" s="1023"/>
      <c r="CA18" s="1023"/>
      <c r="CB18" s="1023"/>
      <c r="CC18" s="1023"/>
      <c r="CD18" s="1023"/>
      <c r="CE18" s="1023"/>
      <c r="CF18" s="1023"/>
      <c r="CG18" s="1023"/>
      <c r="CH18" s="509" t="s">
        <v>448</v>
      </c>
    </row>
    <row r="19" spans="1:98" ht="22.5">
      <c r="A19" s="1037"/>
      <c r="B19" s="1037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str">
        <f>mergeValue(A19) &amp;"."&amp; mergeValue(B19)</f>
        <v>1.1</v>
      </c>
      <c r="M19" s="607" t="s">
        <v>16</v>
      </c>
      <c r="N19" s="630"/>
      <c r="O19" s="1023" t="str">
        <f>IF('Перечень тарифов'!N21="","","" &amp; 'Перечень тарифов'!N21 &amp; "")</f>
        <v>Город Орёл, Город Орёл (54701000);</v>
      </c>
      <c r="P19" s="1023"/>
      <c r="Q19" s="1023"/>
      <c r="R19" s="1023"/>
      <c r="S19" s="1023"/>
      <c r="T19" s="1023"/>
      <c r="U19" s="1023"/>
      <c r="V19" s="1023"/>
      <c r="W19" s="1023"/>
      <c r="X19" s="1023"/>
      <c r="Y19" s="1023"/>
      <c r="Z19" s="1023"/>
      <c r="AA19" s="1023"/>
      <c r="AB19" s="1023"/>
      <c r="AC19" s="1023"/>
      <c r="AD19" s="1023"/>
      <c r="AE19" s="1023"/>
      <c r="AF19" s="1023"/>
      <c r="AG19" s="1023"/>
      <c r="AH19" s="1023"/>
      <c r="AI19" s="1023"/>
      <c r="AJ19" s="1023"/>
      <c r="AK19" s="1023"/>
      <c r="AL19" s="1023"/>
      <c r="AM19" s="1023"/>
      <c r="AN19" s="1023"/>
      <c r="AO19" s="1023"/>
      <c r="AP19" s="1023"/>
      <c r="AQ19" s="1023"/>
      <c r="AR19" s="1023"/>
      <c r="AS19" s="1023"/>
      <c r="AT19" s="1023"/>
      <c r="AU19" s="1023"/>
      <c r="AV19" s="1023"/>
      <c r="AW19" s="1023"/>
      <c r="AX19" s="1023"/>
      <c r="AY19" s="1023"/>
      <c r="AZ19" s="1023"/>
      <c r="BA19" s="1023"/>
      <c r="BB19" s="1023"/>
      <c r="BC19" s="1023"/>
      <c r="BD19" s="1023"/>
      <c r="BE19" s="1023"/>
      <c r="BF19" s="1023"/>
      <c r="BG19" s="1023"/>
      <c r="BH19" s="1023"/>
      <c r="BI19" s="1023"/>
      <c r="BJ19" s="1023"/>
      <c r="BK19" s="1023"/>
      <c r="BL19" s="1023"/>
      <c r="BM19" s="1023"/>
      <c r="BN19" s="1023"/>
      <c r="BO19" s="1023"/>
      <c r="BP19" s="1023"/>
      <c r="BQ19" s="1023"/>
      <c r="BR19" s="1023"/>
      <c r="BS19" s="1023"/>
      <c r="BT19" s="1023"/>
      <c r="BU19" s="1023"/>
      <c r="BV19" s="1023"/>
      <c r="BW19" s="1023"/>
      <c r="BX19" s="1023"/>
      <c r="BY19" s="1023"/>
      <c r="BZ19" s="1023"/>
      <c r="CA19" s="1023"/>
      <c r="CB19" s="1023"/>
      <c r="CC19" s="1023"/>
      <c r="CD19" s="1023"/>
      <c r="CE19" s="1023"/>
      <c r="CF19" s="1023"/>
      <c r="CG19" s="1023"/>
      <c r="CH19" s="509" t="s">
        <v>449</v>
      </c>
    </row>
    <row r="20" spans="1:98" hidden="1">
      <c r="A20" s="1037"/>
      <c r="B20" s="1037"/>
      <c r="C20" s="1037">
        <v>1</v>
      </c>
      <c r="D20" s="646"/>
      <c r="E20" s="649"/>
      <c r="F20" s="648"/>
      <c r="G20" s="648"/>
      <c r="H20" s="648"/>
      <c r="I20" s="655"/>
      <c r="J20" s="618"/>
      <c r="K20" s="604"/>
      <c r="L20" s="662" t="str">
        <f>mergeValue(A20) &amp;"."&amp; mergeValue(B20)&amp;"."&amp; mergeValue(C20)</f>
        <v>1.1.1</v>
      </c>
      <c r="M20" s="608"/>
      <c r="N20" s="630"/>
      <c r="O20" s="1023"/>
      <c r="P20" s="1023"/>
      <c r="Q20" s="1023"/>
      <c r="R20" s="1023"/>
      <c r="S20" s="1023"/>
      <c r="T20" s="1023"/>
      <c r="U20" s="1023"/>
      <c r="V20" s="1023"/>
      <c r="W20" s="1023"/>
      <c r="X20" s="1023"/>
      <c r="Y20" s="1023"/>
      <c r="Z20" s="1023"/>
      <c r="AA20" s="1023"/>
      <c r="AB20" s="1023"/>
      <c r="AC20" s="1023"/>
      <c r="AD20" s="1023"/>
      <c r="AE20" s="1023"/>
      <c r="AF20" s="1023"/>
      <c r="AG20" s="1023"/>
      <c r="AH20" s="1023"/>
      <c r="AI20" s="1023"/>
      <c r="AJ20" s="1023"/>
      <c r="AK20" s="1023"/>
      <c r="AL20" s="1023"/>
      <c r="AM20" s="1023"/>
      <c r="AN20" s="1023"/>
      <c r="AO20" s="1023"/>
      <c r="AP20" s="1023"/>
      <c r="AQ20" s="1023"/>
      <c r="AR20" s="1023"/>
      <c r="AS20" s="1023"/>
      <c r="AT20" s="1023"/>
      <c r="AU20" s="1023"/>
      <c r="AV20" s="1023"/>
      <c r="AW20" s="1023"/>
      <c r="AX20" s="1023"/>
      <c r="AY20" s="1023"/>
      <c r="AZ20" s="1023"/>
      <c r="BA20" s="1023"/>
      <c r="BB20" s="1023"/>
      <c r="BC20" s="1023"/>
      <c r="BD20" s="1023"/>
      <c r="BE20" s="1023"/>
      <c r="BF20" s="1023"/>
      <c r="BG20" s="1023"/>
      <c r="BH20" s="1023"/>
      <c r="BI20" s="1023"/>
      <c r="BJ20" s="1023"/>
      <c r="BK20" s="1023"/>
      <c r="BL20" s="1023"/>
      <c r="BM20" s="1023"/>
      <c r="BN20" s="1023"/>
      <c r="BO20" s="1023"/>
      <c r="BP20" s="1023"/>
      <c r="BQ20" s="1023"/>
      <c r="BR20" s="1023"/>
      <c r="BS20" s="1023"/>
      <c r="BT20" s="1023"/>
      <c r="BU20" s="1023"/>
      <c r="BV20" s="1023"/>
      <c r="BW20" s="1023"/>
      <c r="BX20" s="1023"/>
      <c r="BY20" s="1023"/>
      <c r="BZ20" s="1023"/>
      <c r="CA20" s="1023"/>
      <c r="CB20" s="1023"/>
      <c r="CC20" s="1023"/>
      <c r="CD20" s="1023"/>
      <c r="CE20" s="1023"/>
      <c r="CF20" s="1023"/>
      <c r="CG20" s="1023"/>
      <c r="CH20" s="509"/>
      <c r="CL20" s="641"/>
    </row>
    <row r="21" spans="1:98" ht="33.75">
      <c r="A21" s="1037"/>
      <c r="B21" s="1037"/>
      <c r="C21" s="1037"/>
      <c r="D21" s="1037">
        <v>1</v>
      </c>
      <c r="E21" s="649"/>
      <c r="F21" s="648"/>
      <c r="G21" s="648"/>
      <c r="H21" s="1021"/>
      <c r="I21" s="618"/>
      <c r="J21" s="618"/>
      <c r="K21" s="604"/>
      <c r="L21" s="662" t="str">
        <f>mergeValue(A21) &amp;"."&amp; mergeValue(B21)&amp;"."&amp; mergeValue(C21)&amp;"."&amp; mergeValue(D21)</f>
        <v>1.1.1.1</v>
      </c>
      <c r="M21" s="609" t="s">
        <v>384</v>
      </c>
      <c r="N21" s="630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2"/>
      <c r="AI21" s="1022"/>
      <c r="AJ21" s="1022"/>
      <c r="AK21" s="1022"/>
      <c r="AL21" s="1022"/>
      <c r="AM21" s="1022"/>
      <c r="AN21" s="1022"/>
      <c r="AO21" s="1022"/>
      <c r="AP21" s="1022"/>
      <c r="AQ21" s="1022"/>
      <c r="AR21" s="1022"/>
      <c r="AS21" s="1022"/>
      <c r="AT21" s="1022"/>
      <c r="AU21" s="1022"/>
      <c r="AV21" s="1022"/>
      <c r="AW21" s="1022"/>
      <c r="AX21" s="1022"/>
      <c r="AY21" s="1022"/>
      <c r="AZ21" s="1022"/>
      <c r="BA21" s="1022"/>
      <c r="BB21" s="1022"/>
      <c r="BC21" s="1022"/>
      <c r="BD21" s="1022"/>
      <c r="BE21" s="1022"/>
      <c r="BF21" s="1022"/>
      <c r="BG21" s="1022"/>
      <c r="BH21" s="1022"/>
      <c r="BI21" s="1022"/>
      <c r="BJ21" s="1022"/>
      <c r="BK21" s="1022"/>
      <c r="BL21" s="1022"/>
      <c r="BM21" s="1022"/>
      <c r="BN21" s="1022"/>
      <c r="BO21" s="1022"/>
      <c r="BP21" s="1022"/>
      <c r="BQ21" s="1022"/>
      <c r="BR21" s="1022"/>
      <c r="BS21" s="1022"/>
      <c r="BT21" s="1022"/>
      <c r="BU21" s="1022"/>
      <c r="BV21" s="1022"/>
      <c r="BW21" s="1022"/>
      <c r="BX21" s="1022"/>
      <c r="BY21" s="1022"/>
      <c r="BZ21" s="1022"/>
      <c r="CA21" s="1022"/>
      <c r="CB21" s="1022"/>
      <c r="CC21" s="1022"/>
      <c r="CD21" s="1022"/>
      <c r="CE21" s="1022"/>
      <c r="CF21" s="1022"/>
      <c r="CG21" s="1022"/>
      <c r="CH21" s="509" t="s">
        <v>575</v>
      </c>
      <c r="CL21" s="641"/>
    </row>
    <row r="22" spans="1:98" ht="33.75">
      <c r="A22" s="1037"/>
      <c r="B22" s="1037"/>
      <c r="C22" s="1037"/>
      <c r="D22" s="1037"/>
      <c r="E22" s="1038" t="s">
        <v>83</v>
      </c>
      <c r="F22" s="646"/>
      <c r="G22" s="648"/>
      <c r="H22" s="1021"/>
      <c r="I22" s="1021"/>
      <c r="J22" s="718"/>
      <c r="K22" s="604"/>
      <c r="L22" s="662" t="str">
        <f>mergeValue(A22) &amp;"."&amp; mergeValue(B22)&amp;"."&amp; mergeValue(C22)&amp;"."&amp; mergeValue(D22)&amp;"."&amp; mergeValue(E22)</f>
        <v>1.1.1.1.1</v>
      </c>
      <c r="M22" s="613" t="s">
        <v>10</v>
      </c>
      <c r="N22" s="631"/>
      <c r="O22" s="1026" t="s">
        <v>715</v>
      </c>
      <c r="P22" s="1026"/>
      <c r="Q22" s="1026"/>
      <c r="R22" s="1026"/>
      <c r="S22" s="1026"/>
      <c r="T22" s="1026"/>
      <c r="U22" s="1026"/>
      <c r="V22" s="1026"/>
      <c r="W22" s="1026"/>
      <c r="X22" s="1026"/>
      <c r="Y22" s="1026"/>
      <c r="Z22" s="1026"/>
      <c r="AA22" s="1026"/>
      <c r="AB22" s="1026"/>
      <c r="AC22" s="1026"/>
      <c r="AD22" s="1026"/>
      <c r="AE22" s="1026"/>
      <c r="AF22" s="1026"/>
      <c r="AG22" s="1026"/>
      <c r="AH22" s="1026"/>
      <c r="AI22" s="1026"/>
      <c r="AJ22" s="1026"/>
      <c r="AK22" s="1026"/>
      <c r="AL22" s="1026"/>
      <c r="AM22" s="1026"/>
      <c r="AN22" s="1026"/>
      <c r="AO22" s="1026"/>
      <c r="AP22" s="1026"/>
      <c r="AQ22" s="1026"/>
      <c r="AR22" s="1026"/>
      <c r="AS22" s="1026"/>
      <c r="AT22" s="1026"/>
      <c r="AU22" s="1026"/>
      <c r="AV22" s="1026"/>
      <c r="AW22" s="1026"/>
      <c r="AX22" s="1026"/>
      <c r="AY22" s="1026"/>
      <c r="AZ22" s="1026"/>
      <c r="BA22" s="1026"/>
      <c r="BB22" s="1026"/>
      <c r="BC22" s="1026"/>
      <c r="BD22" s="1026"/>
      <c r="BE22" s="1026"/>
      <c r="BF22" s="1026"/>
      <c r="BG22" s="1026"/>
      <c r="BH22" s="1026"/>
      <c r="BI22" s="1026"/>
      <c r="BJ22" s="1026"/>
      <c r="BK22" s="1026"/>
      <c r="BL22" s="1026"/>
      <c r="BM22" s="1026"/>
      <c r="BN22" s="1026"/>
      <c r="BO22" s="1026"/>
      <c r="BP22" s="1026"/>
      <c r="BQ22" s="1026"/>
      <c r="BR22" s="1026"/>
      <c r="BS22" s="1026"/>
      <c r="BT22" s="1026"/>
      <c r="BU22" s="1026"/>
      <c r="BV22" s="1026"/>
      <c r="BW22" s="1026"/>
      <c r="BX22" s="1026"/>
      <c r="BY22" s="1026"/>
      <c r="BZ22" s="1026"/>
      <c r="CA22" s="1026"/>
      <c r="CB22" s="1026"/>
      <c r="CC22" s="1026"/>
      <c r="CD22" s="1026"/>
      <c r="CE22" s="1026"/>
      <c r="CF22" s="1026"/>
      <c r="CG22" s="1026"/>
      <c r="CH22" s="509" t="s">
        <v>450</v>
      </c>
      <c r="CJ22" s="641" t="str">
        <f>strCheckUnique(CK22:CK26)</f>
        <v/>
      </c>
      <c r="CL22" s="641"/>
    </row>
    <row r="23" spans="1:98" ht="39.950000000000003" customHeight="1">
      <c r="A23" s="1037"/>
      <c r="B23" s="1037"/>
      <c r="C23" s="1037"/>
      <c r="D23" s="1037"/>
      <c r="E23" s="1038"/>
      <c r="F23" s="1037">
        <v>1</v>
      </c>
      <c r="G23" s="646"/>
      <c r="H23" s="1021"/>
      <c r="I23" s="1021"/>
      <c r="J23" s="1021"/>
      <c r="K23" s="655"/>
      <c r="L23" s="662" t="str">
        <f>mergeValue(A23) &amp;"."&amp; mergeValue(B23)&amp;"."&amp; mergeValue(C23)&amp;"."&amp; mergeValue(D23)&amp;"."&amp; mergeValue(E23)&amp;"."&amp; mergeValue(F23)</f>
        <v>1.1.1.1.1.1</v>
      </c>
      <c r="M23" s="724"/>
      <c r="N23" s="1029"/>
      <c r="O23" s="620"/>
      <c r="P23" s="907">
        <v>168.3</v>
      </c>
      <c r="Q23" s="907">
        <v>17.96</v>
      </c>
      <c r="R23" s="907">
        <v>2386.38</v>
      </c>
      <c r="S23" s="620"/>
      <c r="T23" s="620"/>
      <c r="U23" s="620"/>
      <c r="V23" s="620"/>
      <c r="W23" s="691"/>
      <c r="X23" s="620"/>
      <c r="Y23" s="1024" t="s">
        <v>1250</v>
      </c>
      <c r="Z23" s="1046" t="s">
        <v>74</v>
      </c>
      <c r="AA23" s="1024" t="s">
        <v>1416</v>
      </c>
      <c r="AB23" s="1046" t="s">
        <v>74</v>
      </c>
      <c r="AC23" s="691"/>
      <c r="AD23" s="907">
        <v>168.3</v>
      </c>
      <c r="AE23" s="907">
        <v>17.96</v>
      </c>
      <c r="AF23" s="907">
        <v>2386.38</v>
      </c>
      <c r="AG23" s="691"/>
      <c r="AH23" s="691"/>
      <c r="AI23" s="691"/>
      <c r="AJ23" s="691"/>
      <c r="AK23" s="691"/>
      <c r="AL23" s="691"/>
      <c r="AM23" s="1024" t="s">
        <v>1418</v>
      </c>
      <c r="AN23" s="1046" t="s">
        <v>74</v>
      </c>
      <c r="AO23" s="1024" t="s">
        <v>1421</v>
      </c>
      <c r="AP23" s="1046" t="s">
        <v>74</v>
      </c>
      <c r="AQ23" s="691"/>
      <c r="AR23" s="907">
        <v>184.41</v>
      </c>
      <c r="AS23" s="907">
        <v>18.690000000000001</v>
      </c>
      <c r="AT23" s="907">
        <v>2630.48</v>
      </c>
      <c r="AU23" s="691"/>
      <c r="AV23" s="691"/>
      <c r="AW23" s="691"/>
      <c r="AX23" s="691"/>
      <c r="AY23" s="691"/>
      <c r="AZ23" s="691"/>
      <c r="BA23" s="1024" t="s">
        <v>1422</v>
      </c>
      <c r="BB23" s="1046" t="s">
        <v>74</v>
      </c>
      <c r="BC23" s="1024" t="s">
        <v>1419</v>
      </c>
      <c r="BD23" s="1046" t="s">
        <v>74</v>
      </c>
      <c r="BE23" s="691"/>
      <c r="BF23" s="907">
        <v>184.41</v>
      </c>
      <c r="BG23" s="907">
        <v>18.690000000000001</v>
      </c>
      <c r="BH23" s="907">
        <v>2630.48</v>
      </c>
      <c r="BI23" s="691"/>
      <c r="BJ23" s="691"/>
      <c r="BK23" s="691"/>
      <c r="BL23" s="691"/>
      <c r="BM23" s="691"/>
      <c r="BN23" s="691"/>
      <c r="BO23" s="1024" t="s">
        <v>1420</v>
      </c>
      <c r="BP23" s="1046" t="s">
        <v>74</v>
      </c>
      <c r="BQ23" s="1024" t="s">
        <v>1423</v>
      </c>
      <c r="BR23" s="1046" t="s">
        <v>74</v>
      </c>
      <c r="BS23" s="691"/>
      <c r="BT23" s="907">
        <v>189.07</v>
      </c>
      <c r="BU23" s="907">
        <v>19.440000000000001</v>
      </c>
      <c r="BV23" s="907">
        <v>2692.57</v>
      </c>
      <c r="BW23" s="691"/>
      <c r="BX23" s="691"/>
      <c r="BY23" s="691"/>
      <c r="BZ23" s="691"/>
      <c r="CA23" s="691"/>
      <c r="CB23" s="691"/>
      <c r="CC23" s="1024" t="s">
        <v>1424</v>
      </c>
      <c r="CD23" s="1046" t="s">
        <v>74</v>
      </c>
      <c r="CE23" s="1024" t="s">
        <v>1251</v>
      </c>
      <c r="CF23" s="1046" t="s">
        <v>75</v>
      </c>
      <c r="CG23" s="629"/>
      <c r="CH23" s="991" t="s">
        <v>629</v>
      </c>
      <c r="CI23" s="636" t="str">
        <f>strCheckDate(O24:CG24)</f>
        <v/>
      </c>
      <c r="CK23" s="641" t="str">
        <f>IF(M23="","",M23 )</f>
        <v/>
      </c>
      <c r="CL23" s="641"/>
      <c r="CM23" s="641"/>
      <c r="CN23" s="641"/>
    </row>
    <row r="24" spans="1:98" ht="39.950000000000003" hidden="1" customHeight="1">
      <c r="A24" s="1037"/>
      <c r="B24" s="1037"/>
      <c r="C24" s="1037"/>
      <c r="D24" s="1037"/>
      <c r="E24" s="1038"/>
      <c r="F24" s="1037"/>
      <c r="G24" s="646"/>
      <c r="H24" s="1021"/>
      <c r="I24" s="1021"/>
      <c r="J24" s="1021"/>
      <c r="K24" s="655"/>
      <c r="L24" s="612"/>
      <c r="M24" s="661"/>
      <c r="N24" s="1029"/>
      <c r="O24" s="637"/>
      <c r="P24" s="637"/>
      <c r="Q24" s="634"/>
      <c r="R24" s="635" t="str">
        <f>Y23 &amp; "-" &amp; AA23</f>
        <v>01.01.2023-31.12.2023</v>
      </c>
      <c r="S24" s="635"/>
      <c r="T24" s="635"/>
      <c r="U24" s="635"/>
      <c r="V24" s="635"/>
      <c r="W24" s="703"/>
      <c r="X24" s="635"/>
      <c r="Y24" s="1024"/>
      <c r="Z24" s="1046"/>
      <c r="AA24" s="1025"/>
      <c r="AB24" s="1046"/>
      <c r="AC24" s="705"/>
      <c r="AD24" s="705"/>
      <c r="AE24" s="702"/>
      <c r="AF24" s="703" t="str">
        <f>AM23 &amp; "-" &amp; AO23</f>
        <v>01.01.2024-30.06.2024</v>
      </c>
      <c r="AG24" s="703"/>
      <c r="AH24" s="703"/>
      <c r="AI24" s="703"/>
      <c r="AJ24" s="703"/>
      <c r="AK24" s="703"/>
      <c r="AL24" s="703"/>
      <c r="AM24" s="1024"/>
      <c r="AN24" s="1046"/>
      <c r="AO24" s="1025"/>
      <c r="AP24" s="1046"/>
      <c r="AQ24" s="705"/>
      <c r="AR24" s="705"/>
      <c r="AS24" s="702"/>
      <c r="AT24" s="703" t="str">
        <f>BA23 &amp; "-" &amp; BC23</f>
        <v>01.07.2024-31.12.2024</v>
      </c>
      <c r="AU24" s="703"/>
      <c r="AV24" s="703"/>
      <c r="AW24" s="703"/>
      <c r="AX24" s="703"/>
      <c r="AY24" s="703"/>
      <c r="AZ24" s="703"/>
      <c r="BA24" s="1024"/>
      <c r="BB24" s="1046"/>
      <c r="BC24" s="1025"/>
      <c r="BD24" s="1046"/>
      <c r="BE24" s="705"/>
      <c r="BF24" s="705"/>
      <c r="BG24" s="702"/>
      <c r="BH24" s="703" t="str">
        <f>BO23 &amp; "-" &amp; BQ23</f>
        <v>01.01.2025-30.06.2025</v>
      </c>
      <c r="BI24" s="703"/>
      <c r="BJ24" s="703"/>
      <c r="BK24" s="703"/>
      <c r="BL24" s="703"/>
      <c r="BM24" s="703"/>
      <c r="BN24" s="703"/>
      <c r="BO24" s="1024"/>
      <c r="BP24" s="1046"/>
      <c r="BQ24" s="1025"/>
      <c r="BR24" s="1046"/>
      <c r="BS24" s="705"/>
      <c r="BT24" s="705"/>
      <c r="BU24" s="702"/>
      <c r="BV24" s="703" t="str">
        <f>CC23 &amp; "-" &amp; CE23</f>
        <v>01.07.2025-31.12.2025</v>
      </c>
      <c r="BW24" s="703"/>
      <c r="BX24" s="703"/>
      <c r="BY24" s="703"/>
      <c r="BZ24" s="703"/>
      <c r="CA24" s="703"/>
      <c r="CB24" s="703"/>
      <c r="CC24" s="1024"/>
      <c r="CD24" s="1046"/>
      <c r="CE24" s="1025"/>
      <c r="CF24" s="1046"/>
      <c r="CG24" s="629"/>
      <c r="CH24" s="992"/>
      <c r="CL24" s="641"/>
    </row>
    <row r="25" spans="1:98" s="600" customFormat="1" ht="15" hidden="1" customHeight="1">
      <c r="A25" s="1037"/>
      <c r="B25" s="1037"/>
      <c r="C25" s="1037"/>
      <c r="D25" s="1037"/>
      <c r="E25" s="1038"/>
      <c r="F25" s="1037"/>
      <c r="G25" s="646"/>
      <c r="H25" s="1021"/>
      <c r="I25" s="1021"/>
      <c r="J25" s="1021"/>
      <c r="K25" s="655"/>
      <c r="L25" s="605"/>
      <c r="M25" s="615"/>
      <c r="N25" s="621"/>
      <c r="O25" s="606"/>
      <c r="P25" s="606"/>
      <c r="Q25" s="606"/>
      <c r="R25" s="606"/>
      <c r="S25" s="606"/>
      <c r="T25" s="606"/>
      <c r="U25" s="606"/>
      <c r="V25" s="606"/>
      <c r="W25" s="676"/>
      <c r="X25" s="606"/>
      <c r="Y25" s="628"/>
      <c r="Z25" s="622"/>
      <c r="AA25" s="622"/>
      <c r="AB25" s="622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97"/>
      <c r="AN25" s="843"/>
      <c r="AO25" s="843"/>
      <c r="AP25" s="843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97"/>
      <c r="BB25" s="843"/>
      <c r="BC25" s="843"/>
      <c r="BD25" s="843"/>
      <c r="BE25" s="676"/>
      <c r="BF25" s="676"/>
      <c r="BG25" s="676"/>
      <c r="BH25" s="676"/>
      <c r="BI25" s="676"/>
      <c r="BJ25" s="676"/>
      <c r="BK25" s="676"/>
      <c r="BL25" s="676"/>
      <c r="BM25" s="676"/>
      <c r="BN25" s="676"/>
      <c r="BO25" s="697"/>
      <c r="BP25" s="843"/>
      <c r="BQ25" s="843"/>
      <c r="BR25" s="843"/>
      <c r="BS25" s="676"/>
      <c r="BT25" s="676"/>
      <c r="BU25" s="676"/>
      <c r="BV25" s="676"/>
      <c r="BW25" s="676"/>
      <c r="BX25" s="676"/>
      <c r="BY25" s="676"/>
      <c r="BZ25" s="676"/>
      <c r="CA25" s="676"/>
      <c r="CB25" s="676"/>
      <c r="CC25" s="697"/>
      <c r="CD25" s="843"/>
      <c r="CE25" s="843"/>
      <c r="CF25" s="843"/>
      <c r="CG25" s="619"/>
      <c r="CH25" s="992"/>
      <c r="CI25" s="636"/>
      <c r="CJ25" s="636"/>
      <c r="CK25" s="636"/>
      <c r="CL25" s="641"/>
      <c r="CM25" s="636"/>
      <c r="CN25" s="636"/>
      <c r="CO25" s="636"/>
      <c r="CP25" s="636"/>
      <c r="CQ25" s="636"/>
      <c r="CR25" s="636"/>
      <c r="CS25" s="636"/>
      <c r="CT25" s="636"/>
    </row>
    <row r="26" spans="1:98" customFormat="1" ht="15" customHeight="1">
      <c r="A26" s="1037"/>
      <c r="B26" s="1037"/>
      <c r="C26" s="1037"/>
      <c r="D26" s="1037"/>
      <c r="E26" s="1038"/>
      <c r="F26" s="650"/>
      <c r="G26" s="648"/>
      <c r="H26" s="1021"/>
      <c r="I26" s="1021"/>
      <c r="J26" s="718"/>
      <c r="K26" s="624"/>
      <c r="L26" s="605"/>
      <c r="M26" s="614" t="s">
        <v>385</v>
      </c>
      <c r="N26" s="621"/>
      <c r="O26" s="606"/>
      <c r="P26" s="606"/>
      <c r="Q26" s="606"/>
      <c r="R26" s="606"/>
      <c r="S26" s="606"/>
      <c r="T26" s="606"/>
      <c r="U26" s="606"/>
      <c r="V26" s="606"/>
      <c r="W26" s="676"/>
      <c r="X26" s="606"/>
      <c r="Y26" s="628"/>
      <c r="Z26" s="622"/>
      <c r="AA26" s="622"/>
      <c r="AB26" s="622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97"/>
      <c r="AN26" s="843"/>
      <c r="AO26" s="843"/>
      <c r="AP26" s="843"/>
      <c r="AQ26" s="676"/>
      <c r="AR26" s="676"/>
      <c r="AS26" s="676"/>
      <c r="AT26" s="676"/>
      <c r="AU26" s="676"/>
      <c r="AV26" s="676"/>
      <c r="AW26" s="676"/>
      <c r="AX26" s="676"/>
      <c r="AY26" s="676"/>
      <c r="AZ26" s="676"/>
      <c r="BA26" s="697"/>
      <c r="BB26" s="843"/>
      <c r="BC26" s="843"/>
      <c r="BD26" s="843"/>
      <c r="BE26" s="676"/>
      <c r="BF26" s="676"/>
      <c r="BG26" s="676"/>
      <c r="BH26" s="676"/>
      <c r="BI26" s="676"/>
      <c r="BJ26" s="676"/>
      <c r="BK26" s="676"/>
      <c r="BL26" s="676"/>
      <c r="BM26" s="676"/>
      <c r="BN26" s="676"/>
      <c r="BO26" s="697"/>
      <c r="BP26" s="843"/>
      <c r="BQ26" s="843"/>
      <c r="BR26" s="843"/>
      <c r="BS26" s="676"/>
      <c r="BT26" s="676"/>
      <c r="BU26" s="676"/>
      <c r="BV26" s="676"/>
      <c r="BW26" s="676"/>
      <c r="BX26" s="676"/>
      <c r="BY26" s="676"/>
      <c r="BZ26" s="676"/>
      <c r="CA26" s="676"/>
      <c r="CB26" s="676"/>
      <c r="CC26" s="697"/>
      <c r="CD26" s="843"/>
      <c r="CE26" s="843"/>
      <c r="CF26" s="843"/>
      <c r="CG26" s="619"/>
      <c r="CH26" s="993"/>
      <c r="CI26" s="638"/>
      <c r="CJ26" s="638"/>
      <c r="CK26" s="638"/>
      <c r="CL26" s="641"/>
      <c r="CM26" s="638"/>
      <c r="CN26" s="636"/>
      <c r="CO26" s="636"/>
      <c r="CP26" s="280"/>
      <c r="CQ26" s="280"/>
      <c r="CR26" s="280"/>
      <c r="CS26" s="280"/>
      <c r="CT26" s="280"/>
    </row>
    <row r="27" spans="1:98" s="822" customFormat="1" ht="33.75">
      <c r="A27" s="1037"/>
      <c r="B27" s="1037"/>
      <c r="C27" s="1037"/>
      <c r="D27" s="1037"/>
      <c r="E27" s="1038" t="s">
        <v>49</v>
      </c>
      <c r="F27" s="709"/>
      <c r="G27" s="897"/>
      <c r="H27" s="1021"/>
      <c r="I27" s="1021" t="s">
        <v>1417</v>
      </c>
      <c r="J27" s="718"/>
      <c r="K27" s="674"/>
      <c r="L27" s="903" t="str">
        <f>mergeValue(A27) &amp;"."&amp; mergeValue(B27)&amp;"."&amp; mergeValue(C27)&amp;"."&amp; mergeValue(D27)&amp;"."&amp; mergeValue(E27)</f>
        <v>1.1.1.1.2</v>
      </c>
      <c r="M27" s="684" t="s">
        <v>10</v>
      </c>
      <c r="N27" s="763"/>
      <c r="O27" s="1026" t="s">
        <v>285</v>
      </c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1026"/>
      <c r="AF27" s="1026"/>
      <c r="AG27" s="1026"/>
      <c r="AH27" s="1026"/>
      <c r="AI27" s="1026"/>
      <c r="AJ27" s="1026"/>
      <c r="AK27" s="1026"/>
      <c r="AL27" s="1026"/>
      <c r="AM27" s="1026"/>
      <c r="AN27" s="1026"/>
      <c r="AO27" s="1026"/>
      <c r="AP27" s="1026"/>
      <c r="AQ27" s="1026"/>
      <c r="AR27" s="1026"/>
      <c r="AS27" s="1026"/>
      <c r="AT27" s="1026"/>
      <c r="AU27" s="1026"/>
      <c r="AV27" s="1026"/>
      <c r="AW27" s="1026"/>
      <c r="AX27" s="1026"/>
      <c r="AY27" s="1026"/>
      <c r="AZ27" s="1026"/>
      <c r="BA27" s="1026"/>
      <c r="BB27" s="1026"/>
      <c r="BC27" s="1026"/>
      <c r="BD27" s="1026"/>
      <c r="BE27" s="1026"/>
      <c r="BF27" s="1026"/>
      <c r="BG27" s="1026"/>
      <c r="BH27" s="1026"/>
      <c r="BI27" s="1026"/>
      <c r="BJ27" s="1026"/>
      <c r="BK27" s="1026"/>
      <c r="BL27" s="1026"/>
      <c r="BM27" s="1026"/>
      <c r="BN27" s="1026"/>
      <c r="BO27" s="1026"/>
      <c r="BP27" s="1026"/>
      <c r="BQ27" s="1026"/>
      <c r="BR27" s="1026"/>
      <c r="BS27" s="1026"/>
      <c r="BT27" s="1026"/>
      <c r="BU27" s="1026"/>
      <c r="BV27" s="1026"/>
      <c r="BW27" s="1026"/>
      <c r="BX27" s="1026"/>
      <c r="BY27" s="1026"/>
      <c r="BZ27" s="1026"/>
      <c r="CA27" s="1026"/>
      <c r="CB27" s="1026"/>
      <c r="CC27" s="1026"/>
      <c r="CD27" s="1026"/>
      <c r="CE27" s="1026"/>
      <c r="CF27" s="1026"/>
      <c r="CG27" s="1026"/>
      <c r="CH27" s="852" t="s">
        <v>450</v>
      </c>
      <c r="CI27" s="765"/>
      <c r="CJ27" s="829" t="str">
        <f>strCheckUnique(CK27:CK31)</f>
        <v/>
      </c>
      <c r="CK27" s="765"/>
      <c r="CL27" s="829"/>
      <c r="CM27" s="765"/>
      <c r="CN27" s="765"/>
      <c r="CO27" s="765"/>
      <c r="CP27" s="765"/>
      <c r="CQ27" s="765"/>
      <c r="CR27" s="765"/>
      <c r="CS27" s="765"/>
      <c r="CT27" s="765"/>
    </row>
    <row r="28" spans="1:98" s="822" customFormat="1" ht="66" customHeight="1">
      <c r="A28" s="1037"/>
      <c r="B28" s="1037"/>
      <c r="C28" s="1037"/>
      <c r="D28" s="1037"/>
      <c r="E28" s="1038"/>
      <c r="F28" s="1037">
        <v>1</v>
      </c>
      <c r="G28" s="709"/>
      <c r="H28" s="1021"/>
      <c r="I28" s="1021"/>
      <c r="J28" s="1021"/>
      <c r="K28" s="718"/>
      <c r="L28" s="903" t="str">
        <f>mergeValue(A28) &amp;"."&amp; mergeValue(B28)&amp;"."&amp; mergeValue(C28)&amp;"."&amp; mergeValue(D28)&amp;"."&amp; mergeValue(E28)&amp;"."&amp; mergeValue(F28)</f>
        <v>1.1.1.1.2.1</v>
      </c>
      <c r="M28" s="725"/>
      <c r="N28" s="1029"/>
      <c r="O28" s="691"/>
      <c r="P28" s="907">
        <v>168.3</v>
      </c>
      <c r="Q28" s="907">
        <v>17.96</v>
      </c>
      <c r="R28" s="907">
        <v>2386.38</v>
      </c>
      <c r="S28" s="691"/>
      <c r="T28" s="691"/>
      <c r="U28" s="691"/>
      <c r="V28" s="691"/>
      <c r="W28" s="691"/>
      <c r="X28" s="691"/>
      <c r="Y28" s="1024" t="s">
        <v>1250</v>
      </c>
      <c r="Z28" s="1046" t="s">
        <v>74</v>
      </c>
      <c r="AA28" s="1024" t="s">
        <v>1416</v>
      </c>
      <c r="AB28" s="1046" t="s">
        <v>74</v>
      </c>
      <c r="AC28" s="691"/>
      <c r="AD28" s="907">
        <v>180.23</v>
      </c>
      <c r="AE28" s="907">
        <v>17.96</v>
      </c>
      <c r="AF28" s="907">
        <v>2386.38</v>
      </c>
      <c r="AG28" s="691"/>
      <c r="AH28" s="691"/>
      <c r="AI28" s="691"/>
      <c r="AJ28" s="691"/>
      <c r="AK28" s="691"/>
      <c r="AL28" s="691"/>
      <c r="AM28" s="1024" t="s">
        <v>1418</v>
      </c>
      <c r="AN28" s="1046" t="s">
        <v>74</v>
      </c>
      <c r="AO28" s="1024" t="s">
        <v>1421</v>
      </c>
      <c r="AP28" s="1046" t="s">
        <v>74</v>
      </c>
      <c r="AQ28" s="691"/>
      <c r="AR28" s="907">
        <v>197.56</v>
      </c>
      <c r="AS28" s="907">
        <v>18.690000000000001</v>
      </c>
      <c r="AT28" s="907">
        <v>2630.48</v>
      </c>
      <c r="AU28" s="691"/>
      <c r="AV28" s="691"/>
      <c r="AW28" s="691"/>
      <c r="AX28" s="691"/>
      <c r="AY28" s="691"/>
      <c r="AZ28" s="691"/>
      <c r="BA28" s="1024" t="s">
        <v>1422</v>
      </c>
      <c r="BB28" s="1046" t="s">
        <v>74</v>
      </c>
      <c r="BC28" s="1024" t="s">
        <v>1419</v>
      </c>
      <c r="BD28" s="1046" t="s">
        <v>74</v>
      </c>
      <c r="BE28" s="691"/>
      <c r="BF28" s="907">
        <v>197.56</v>
      </c>
      <c r="BG28" s="907">
        <v>18.690000000000001</v>
      </c>
      <c r="BH28" s="907">
        <v>2630.48</v>
      </c>
      <c r="BI28" s="691"/>
      <c r="BJ28" s="691"/>
      <c r="BK28" s="691"/>
      <c r="BL28" s="691"/>
      <c r="BM28" s="691"/>
      <c r="BN28" s="691"/>
      <c r="BO28" s="1024" t="s">
        <v>1420</v>
      </c>
      <c r="BP28" s="1046" t="s">
        <v>74</v>
      </c>
      <c r="BQ28" s="1024" t="s">
        <v>1423</v>
      </c>
      <c r="BR28" s="1046" t="s">
        <v>74</v>
      </c>
      <c r="BS28" s="691"/>
      <c r="BT28" s="907">
        <v>202.53</v>
      </c>
      <c r="BU28" s="907">
        <v>19.440000000000001</v>
      </c>
      <c r="BV28" s="907">
        <v>2692.57</v>
      </c>
      <c r="BW28" s="691"/>
      <c r="BX28" s="691"/>
      <c r="BY28" s="691"/>
      <c r="BZ28" s="691"/>
      <c r="CA28" s="691"/>
      <c r="CB28" s="691"/>
      <c r="CC28" s="1024" t="s">
        <v>1424</v>
      </c>
      <c r="CD28" s="1046" t="s">
        <v>74</v>
      </c>
      <c r="CE28" s="1024" t="s">
        <v>1251</v>
      </c>
      <c r="CF28" s="1046" t="s">
        <v>75</v>
      </c>
      <c r="CG28" s="699"/>
      <c r="CH28" s="991" t="s">
        <v>629</v>
      </c>
      <c r="CI28" s="765" t="str">
        <f>strCheckDate(O29:CG29)</f>
        <v/>
      </c>
      <c r="CJ28" s="765"/>
      <c r="CK28" s="829" t="str">
        <f>IF(M28="","",M28 )</f>
        <v/>
      </c>
      <c r="CL28" s="829"/>
      <c r="CM28" s="829"/>
      <c r="CN28" s="829"/>
      <c r="CO28" s="765"/>
      <c r="CP28" s="765"/>
      <c r="CQ28" s="765"/>
      <c r="CR28" s="765"/>
      <c r="CS28" s="765"/>
      <c r="CT28" s="765"/>
    </row>
    <row r="29" spans="1:98" s="822" customFormat="1" ht="14.25" hidden="1" customHeight="1">
      <c r="A29" s="1037"/>
      <c r="B29" s="1037"/>
      <c r="C29" s="1037"/>
      <c r="D29" s="1037"/>
      <c r="E29" s="1038"/>
      <c r="F29" s="1037"/>
      <c r="G29" s="709"/>
      <c r="H29" s="1021"/>
      <c r="I29" s="1021"/>
      <c r="J29" s="1021"/>
      <c r="K29" s="718"/>
      <c r="L29" s="683"/>
      <c r="M29" s="721"/>
      <c r="N29" s="1029"/>
      <c r="O29" s="705"/>
      <c r="P29" s="705"/>
      <c r="Q29" s="702"/>
      <c r="R29" s="703" t="str">
        <f>Y28 &amp; "-" &amp; AA28</f>
        <v>01.01.2023-31.12.2023</v>
      </c>
      <c r="S29" s="703"/>
      <c r="T29" s="703"/>
      <c r="U29" s="703"/>
      <c r="V29" s="703"/>
      <c r="W29" s="703"/>
      <c r="X29" s="703"/>
      <c r="Y29" s="1024"/>
      <c r="Z29" s="1046"/>
      <c r="AA29" s="1025"/>
      <c r="AB29" s="1046"/>
      <c r="AC29" s="705"/>
      <c r="AD29" s="705"/>
      <c r="AE29" s="702"/>
      <c r="AF29" s="703" t="str">
        <f>AM28 &amp; "-" &amp; AO28</f>
        <v>01.01.2024-30.06.2024</v>
      </c>
      <c r="AG29" s="703"/>
      <c r="AH29" s="703"/>
      <c r="AI29" s="703"/>
      <c r="AJ29" s="703"/>
      <c r="AK29" s="703"/>
      <c r="AL29" s="703"/>
      <c r="AM29" s="1024"/>
      <c r="AN29" s="1046"/>
      <c r="AO29" s="1025"/>
      <c r="AP29" s="1046"/>
      <c r="AQ29" s="705"/>
      <c r="AR29" s="705"/>
      <c r="AS29" s="702"/>
      <c r="AT29" s="703" t="str">
        <f>BA28 &amp; "-" &amp; BC28</f>
        <v>01.07.2024-31.12.2024</v>
      </c>
      <c r="AU29" s="703"/>
      <c r="AV29" s="703"/>
      <c r="AW29" s="703"/>
      <c r="AX29" s="703"/>
      <c r="AY29" s="703"/>
      <c r="AZ29" s="703"/>
      <c r="BA29" s="1024"/>
      <c r="BB29" s="1046"/>
      <c r="BC29" s="1025"/>
      <c r="BD29" s="1046"/>
      <c r="BE29" s="705"/>
      <c r="BF29" s="705"/>
      <c r="BG29" s="702"/>
      <c r="BH29" s="703" t="str">
        <f>BO28 &amp; "-" &amp; BQ28</f>
        <v>01.01.2025-30.06.2025</v>
      </c>
      <c r="BI29" s="703"/>
      <c r="BJ29" s="703"/>
      <c r="BK29" s="703"/>
      <c r="BL29" s="703"/>
      <c r="BM29" s="703"/>
      <c r="BN29" s="703"/>
      <c r="BO29" s="1024"/>
      <c r="BP29" s="1046"/>
      <c r="BQ29" s="1025"/>
      <c r="BR29" s="1046"/>
      <c r="BS29" s="705"/>
      <c r="BT29" s="705"/>
      <c r="BU29" s="702"/>
      <c r="BV29" s="703" t="str">
        <f>CC28 &amp; "-" &amp; CE28</f>
        <v>01.07.2025-31.12.2025</v>
      </c>
      <c r="BW29" s="703"/>
      <c r="BX29" s="703"/>
      <c r="BY29" s="703"/>
      <c r="BZ29" s="703"/>
      <c r="CA29" s="703"/>
      <c r="CB29" s="703"/>
      <c r="CC29" s="1024"/>
      <c r="CD29" s="1046"/>
      <c r="CE29" s="1025"/>
      <c r="CF29" s="1046"/>
      <c r="CG29" s="699"/>
      <c r="CH29" s="992"/>
      <c r="CI29" s="765"/>
      <c r="CJ29" s="765"/>
      <c r="CK29" s="765"/>
      <c r="CL29" s="829"/>
      <c r="CM29" s="765"/>
      <c r="CN29" s="765"/>
      <c r="CO29" s="765"/>
      <c r="CP29" s="765"/>
      <c r="CQ29" s="765"/>
      <c r="CR29" s="765"/>
      <c r="CS29" s="765"/>
      <c r="CT29" s="765"/>
    </row>
    <row r="30" spans="1:98" s="822" customFormat="1" ht="14.25" hidden="1" customHeight="1">
      <c r="A30" s="1037"/>
      <c r="B30" s="1037"/>
      <c r="C30" s="1037"/>
      <c r="D30" s="1037"/>
      <c r="E30" s="1038"/>
      <c r="F30" s="1037"/>
      <c r="G30" s="709"/>
      <c r="H30" s="1021"/>
      <c r="I30" s="1021"/>
      <c r="J30" s="1021"/>
      <c r="K30" s="718"/>
      <c r="L30" s="675"/>
      <c r="M30" s="686"/>
      <c r="N30" s="692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97"/>
      <c r="Z30" s="843"/>
      <c r="AA30" s="843"/>
      <c r="AB30" s="843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97"/>
      <c r="AN30" s="843"/>
      <c r="AO30" s="843"/>
      <c r="AP30" s="843"/>
      <c r="AQ30" s="676"/>
      <c r="AR30" s="676"/>
      <c r="AS30" s="676"/>
      <c r="AT30" s="676"/>
      <c r="AU30" s="676"/>
      <c r="AV30" s="676"/>
      <c r="AW30" s="676"/>
      <c r="AX30" s="676"/>
      <c r="AY30" s="676"/>
      <c r="AZ30" s="676"/>
      <c r="BA30" s="697"/>
      <c r="BB30" s="843"/>
      <c r="BC30" s="843"/>
      <c r="BD30" s="843"/>
      <c r="BE30" s="676"/>
      <c r="BF30" s="676"/>
      <c r="BG30" s="676"/>
      <c r="BH30" s="676"/>
      <c r="BI30" s="676"/>
      <c r="BJ30" s="676"/>
      <c r="BK30" s="676"/>
      <c r="BL30" s="676"/>
      <c r="BM30" s="676"/>
      <c r="BN30" s="676"/>
      <c r="BO30" s="697"/>
      <c r="BP30" s="843"/>
      <c r="BQ30" s="843"/>
      <c r="BR30" s="843"/>
      <c r="BS30" s="676"/>
      <c r="BT30" s="676"/>
      <c r="BU30" s="676"/>
      <c r="BV30" s="676"/>
      <c r="BW30" s="676"/>
      <c r="BX30" s="676"/>
      <c r="BY30" s="676"/>
      <c r="BZ30" s="676"/>
      <c r="CA30" s="676"/>
      <c r="CB30" s="676"/>
      <c r="CC30" s="697"/>
      <c r="CD30" s="843"/>
      <c r="CE30" s="843"/>
      <c r="CF30" s="843"/>
      <c r="CG30" s="690"/>
      <c r="CH30" s="992"/>
      <c r="CI30" s="765"/>
      <c r="CJ30" s="765"/>
      <c r="CK30" s="765"/>
      <c r="CL30" s="829"/>
      <c r="CM30" s="765"/>
      <c r="CN30" s="765"/>
      <c r="CO30" s="765"/>
      <c r="CP30" s="765"/>
      <c r="CQ30" s="765"/>
      <c r="CR30" s="765"/>
      <c r="CS30" s="765"/>
      <c r="CT30" s="765"/>
    </row>
    <row r="31" spans="1:98" s="820" customFormat="1" ht="15" customHeight="1">
      <c r="A31" s="1037"/>
      <c r="B31" s="1037"/>
      <c r="C31" s="1037"/>
      <c r="D31" s="1037"/>
      <c r="E31" s="1038"/>
      <c r="F31" s="713" t="s">
        <v>236</v>
      </c>
      <c r="G31" s="897"/>
      <c r="H31" s="1021"/>
      <c r="I31" s="1021"/>
      <c r="J31" s="718"/>
      <c r="K31" s="695"/>
      <c r="L31" s="675"/>
      <c r="M31" s="685" t="s">
        <v>385</v>
      </c>
      <c r="N31" s="692"/>
      <c r="O31" s="676"/>
      <c r="P31" s="676"/>
      <c r="Q31" s="676"/>
      <c r="R31" s="676"/>
      <c r="S31" s="676"/>
      <c r="T31" s="676"/>
      <c r="U31" s="676"/>
      <c r="V31" s="676"/>
      <c r="W31" s="676"/>
      <c r="X31" s="676"/>
      <c r="Y31" s="697"/>
      <c r="Z31" s="843"/>
      <c r="AA31" s="843"/>
      <c r="AB31" s="843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97"/>
      <c r="AN31" s="843"/>
      <c r="AO31" s="843"/>
      <c r="AP31" s="843"/>
      <c r="AQ31" s="676"/>
      <c r="AR31" s="676"/>
      <c r="AS31" s="676"/>
      <c r="AT31" s="676"/>
      <c r="AU31" s="676"/>
      <c r="AV31" s="676"/>
      <c r="AW31" s="676"/>
      <c r="AX31" s="676"/>
      <c r="AY31" s="676"/>
      <c r="AZ31" s="676"/>
      <c r="BA31" s="697"/>
      <c r="BB31" s="843"/>
      <c r="BC31" s="843"/>
      <c r="BD31" s="843"/>
      <c r="BE31" s="676"/>
      <c r="BF31" s="676"/>
      <c r="BG31" s="676"/>
      <c r="BH31" s="676"/>
      <c r="BI31" s="676"/>
      <c r="BJ31" s="676"/>
      <c r="BK31" s="676"/>
      <c r="BL31" s="676"/>
      <c r="BM31" s="676"/>
      <c r="BN31" s="676"/>
      <c r="BO31" s="697"/>
      <c r="BP31" s="843"/>
      <c r="BQ31" s="843"/>
      <c r="BR31" s="843"/>
      <c r="BS31" s="676"/>
      <c r="BT31" s="676"/>
      <c r="BU31" s="676"/>
      <c r="BV31" s="676"/>
      <c r="BW31" s="676"/>
      <c r="BX31" s="676"/>
      <c r="BY31" s="676"/>
      <c r="BZ31" s="676"/>
      <c r="CA31" s="676"/>
      <c r="CB31" s="676"/>
      <c r="CC31" s="697"/>
      <c r="CD31" s="843"/>
      <c r="CE31" s="843"/>
      <c r="CF31" s="843"/>
      <c r="CG31" s="690"/>
      <c r="CH31" s="993"/>
      <c r="CI31" s="706"/>
      <c r="CJ31" s="706"/>
      <c r="CK31" s="706"/>
      <c r="CL31" s="829"/>
      <c r="CM31" s="706"/>
      <c r="CN31" s="765"/>
      <c r="CO31" s="765"/>
      <c r="CP31" s="706"/>
      <c r="CQ31" s="706"/>
      <c r="CR31" s="706"/>
      <c r="CS31" s="706"/>
      <c r="CT31" s="706"/>
    </row>
    <row r="32" spans="1:98" s="822" customFormat="1" ht="33.75">
      <c r="A32" s="1037"/>
      <c r="B32" s="1037"/>
      <c r="C32" s="1037"/>
      <c r="D32" s="1037"/>
      <c r="E32" s="1038" t="s">
        <v>50</v>
      </c>
      <c r="F32" s="709"/>
      <c r="G32" s="897"/>
      <c r="H32" s="1021"/>
      <c r="I32" s="1021" t="s">
        <v>1417</v>
      </c>
      <c r="J32" s="718"/>
      <c r="K32" s="674"/>
      <c r="L32" s="903" t="str">
        <f>mergeValue(A32) &amp;"."&amp; mergeValue(B32)&amp;"."&amp; mergeValue(C32)&amp;"."&amp; mergeValue(D32)&amp;"."&amp; mergeValue(E32)</f>
        <v>1.1.1.1.3</v>
      </c>
      <c r="M32" s="684" t="s">
        <v>10</v>
      </c>
      <c r="N32" s="763"/>
      <c r="O32" s="1026" t="s">
        <v>286</v>
      </c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6"/>
      <c r="BC32" s="1026"/>
      <c r="BD32" s="1026"/>
      <c r="BE32" s="1026"/>
      <c r="BF32" s="1026"/>
      <c r="BG32" s="1026"/>
      <c r="BH32" s="1026"/>
      <c r="BI32" s="1026"/>
      <c r="BJ32" s="1026"/>
      <c r="BK32" s="1026"/>
      <c r="BL32" s="1026"/>
      <c r="BM32" s="1026"/>
      <c r="BN32" s="1026"/>
      <c r="BO32" s="1026"/>
      <c r="BP32" s="1026"/>
      <c r="BQ32" s="1026"/>
      <c r="BR32" s="1026"/>
      <c r="BS32" s="1026"/>
      <c r="BT32" s="1026"/>
      <c r="BU32" s="1026"/>
      <c r="BV32" s="1026"/>
      <c r="BW32" s="1026"/>
      <c r="BX32" s="1026"/>
      <c r="BY32" s="1026"/>
      <c r="BZ32" s="1026"/>
      <c r="CA32" s="1026"/>
      <c r="CB32" s="1026"/>
      <c r="CC32" s="1026"/>
      <c r="CD32" s="1026"/>
      <c r="CE32" s="1026"/>
      <c r="CF32" s="1026"/>
      <c r="CG32" s="1026"/>
      <c r="CH32" s="852" t="s">
        <v>450</v>
      </c>
      <c r="CI32" s="765"/>
      <c r="CJ32" s="829" t="str">
        <f>strCheckUnique(CK32:CK36)</f>
        <v/>
      </c>
      <c r="CK32" s="765"/>
      <c r="CL32" s="829"/>
      <c r="CM32" s="765"/>
      <c r="CN32" s="765"/>
      <c r="CO32" s="765"/>
      <c r="CP32" s="765"/>
      <c r="CQ32" s="765"/>
      <c r="CR32" s="765"/>
      <c r="CS32" s="765"/>
      <c r="CT32" s="765"/>
    </row>
    <row r="33" spans="1:98" s="822" customFormat="1" ht="66" customHeight="1">
      <c r="A33" s="1037"/>
      <c r="B33" s="1037"/>
      <c r="C33" s="1037"/>
      <c r="D33" s="1037"/>
      <c r="E33" s="1038"/>
      <c r="F33" s="1037">
        <v>1</v>
      </c>
      <c r="G33" s="709"/>
      <c r="H33" s="1021"/>
      <c r="I33" s="1021"/>
      <c r="J33" s="1021"/>
      <c r="K33" s="718"/>
      <c r="L33" s="903" t="str">
        <f>mergeValue(A33) &amp;"."&amp; mergeValue(B33)&amp;"."&amp; mergeValue(C33)&amp;"."&amp; mergeValue(D33)&amp;"."&amp; mergeValue(E33)&amp;"."&amp; mergeValue(F33)</f>
        <v>1.1.1.1.3.1</v>
      </c>
      <c r="M33" s="725"/>
      <c r="N33" s="1029"/>
      <c r="O33" s="691"/>
      <c r="P33" s="907">
        <v>168.3</v>
      </c>
      <c r="Q33" s="907">
        <v>17.96</v>
      </c>
      <c r="R33" s="907">
        <v>2386.38</v>
      </c>
      <c r="S33" s="691"/>
      <c r="T33" s="691"/>
      <c r="U33" s="691"/>
      <c r="V33" s="691"/>
      <c r="W33" s="691"/>
      <c r="X33" s="691"/>
      <c r="Y33" s="1024" t="s">
        <v>1250</v>
      </c>
      <c r="Z33" s="1046" t="s">
        <v>74</v>
      </c>
      <c r="AA33" s="1024" t="s">
        <v>1416</v>
      </c>
      <c r="AB33" s="1046" t="s">
        <v>74</v>
      </c>
      <c r="AC33" s="691"/>
      <c r="AD33" s="907">
        <v>204.1</v>
      </c>
      <c r="AE33" s="907">
        <v>17.96</v>
      </c>
      <c r="AF33" s="907">
        <v>2386.38</v>
      </c>
      <c r="AG33" s="691"/>
      <c r="AH33" s="691"/>
      <c r="AI33" s="691"/>
      <c r="AJ33" s="691"/>
      <c r="AK33" s="691"/>
      <c r="AL33" s="691"/>
      <c r="AM33" s="1024" t="s">
        <v>1418</v>
      </c>
      <c r="AN33" s="1046" t="s">
        <v>74</v>
      </c>
      <c r="AO33" s="1024" t="s">
        <v>1421</v>
      </c>
      <c r="AP33" s="1046" t="s">
        <v>74</v>
      </c>
      <c r="AQ33" s="691"/>
      <c r="AR33" s="907">
        <v>223.87</v>
      </c>
      <c r="AS33" s="907">
        <v>18.690000000000001</v>
      </c>
      <c r="AT33" s="907">
        <v>2630.48</v>
      </c>
      <c r="AU33" s="691"/>
      <c r="AV33" s="691"/>
      <c r="AW33" s="691"/>
      <c r="AX33" s="691"/>
      <c r="AY33" s="691"/>
      <c r="AZ33" s="691"/>
      <c r="BA33" s="1024" t="s">
        <v>1422</v>
      </c>
      <c r="BB33" s="1046" t="s">
        <v>74</v>
      </c>
      <c r="BC33" s="1024" t="s">
        <v>1419</v>
      </c>
      <c r="BD33" s="1046" t="s">
        <v>74</v>
      </c>
      <c r="BE33" s="691"/>
      <c r="BF33" s="907">
        <v>223.87</v>
      </c>
      <c r="BG33" s="907">
        <v>18.690000000000001</v>
      </c>
      <c r="BH33" s="907">
        <v>2630.48</v>
      </c>
      <c r="BI33" s="691"/>
      <c r="BJ33" s="691"/>
      <c r="BK33" s="691"/>
      <c r="BL33" s="691"/>
      <c r="BM33" s="691"/>
      <c r="BN33" s="691"/>
      <c r="BO33" s="1024" t="s">
        <v>1420</v>
      </c>
      <c r="BP33" s="1046" t="s">
        <v>74</v>
      </c>
      <c r="BQ33" s="1024" t="s">
        <v>1423</v>
      </c>
      <c r="BR33" s="1046" t="s">
        <v>74</v>
      </c>
      <c r="BS33" s="691"/>
      <c r="BT33" s="907">
        <v>229.46</v>
      </c>
      <c r="BU33" s="907">
        <v>19.440000000000001</v>
      </c>
      <c r="BV33" s="907">
        <v>2692.57</v>
      </c>
      <c r="BW33" s="691"/>
      <c r="BX33" s="691"/>
      <c r="BY33" s="691"/>
      <c r="BZ33" s="691"/>
      <c r="CA33" s="691"/>
      <c r="CB33" s="691"/>
      <c r="CC33" s="1024" t="s">
        <v>1424</v>
      </c>
      <c r="CD33" s="1046" t="s">
        <v>74</v>
      </c>
      <c r="CE33" s="1024" t="s">
        <v>1251</v>
      </c>
      <c r="CF33" s="1046" t="s">
        <v>75</v>
      </c>
      <c r="CG33" s="699"/>
      <c r="CH33" s="991" t="s">
        <v>629</v>
      </c>
      <c r="CI33" s="765" t="str">
        <f>strCheckDate(O34:CG34)</f>
        <v/>
      </c>
      <c r="CJ33" s="765"/>
      <c r="CK33" s="829" t="str">
        <f>IF(M33="","",M33 )</f>
        <v/>
      </c>
      <c r="CL33" s="829"/>
      <c r="CM33" s="829"/>
      <c r="CN33" s="829"/>
      <c r="CO33" s="765"/>
      <c r="CP33" s="765"/>
      <c r="CQ33" s="765"/>
      <c r="CR33" s="765"/>
      <c r="CS33" s="765"/>
      <c r="CT33" s="765"/>
    </row>
    <row r="34" spans="1:98" s="822" customFormat="1" ht="14.25" hidden="1" customHeight="1">
      <c r="A34" s="1037"/>
      <c r="B34" s="1037"/>
      <c r="C34" s="1037"/>
      <c r="D34" s="1037"/>
      <c r="E34" s="1038"/>
      <c r="F34" s="1037"/>
      <c r="G34" s="709"/>
      <c r="H34" s="1021"/>
      <c r="I34" s="1021"/>
      <c r="J34" s="1021"/>
      <c r="K34" s="718"/>
      <c r="L34" s="683"/>
      <c r="M34" s="721"/>
      <c r="N34" s="1029"/>
      <c r="O34" s="705"/>
      <c r="P34" s="705"/>
      <c r="Q34" s="702"/>
      <c r="R34" s="703" t="str">
        <f>Y33 &amp; "-" &amp; AA33</f>
        <v>01.01.2023-31.12.2023</v>
      </c>
      <c r="S34" s="703"/>
      <c r="T34" s="703"/>
      <c r="U34" s="703"/>
      <c r="V34" s="703"/>
      <c r="W34" s="703"/>
      <c r="X34" s="703"/>
      <c r="Y34" s="1024"/>
      <c r="Z34" s="1046"/>
      <c r="AA34" s="1025"/>
      <c r="AB34" s="1046"/>
      <c r="AC34" s="705"/>
      <c r="AD34" s="705"/>
      <c r="AE34" s="702"/>
      <c r="AF34" s="703" t="str">
        <f>AM33 &amp; "-" &amp; AO33</f>
        <v>01.01.2024-30.06.2024</v>
      </c>
      <c r="AG34" s="703"/>
      <c r="AH34" s="703"/>
      <c r="AI34" s="703"/>
      <c r="AJ34" s="703"/>
      <c r="AK34" s="703"/>
      <c r="AL34" s="703"/>
      <c r="AM34" s="1024"/>
      <c r="AN34" s="1046"/>
      <c r="AO34" s="1025"/>
      <c r="AP34" s="1046"/>
      <c r="AQ34" s="705"/>
      <c r="AR34" s="705"/>
      <c r="AS34" s="702"/>
      <c r="AT34" s="703" t="str">
        <f>BA33 &amp; "-" &amp; BC33</f>
        <v>01.07.2024-31.12.2024</v>
      </c>
      <c r="AU34" s="703"/>
      <c r="AV34" s="703"/>
      <c r="AW34" s="703"/>
      <c r="AX34" s="703"/>
      <c r="AY34" s="703"/>
      <c r="AZ34" s="703"/>
      <c r="BA34" s="1024"/>
      <c r="BB34" s="1046"/>
      <c r="BC34" s="1025"/>
      <c r="BD34" s="1046"/>
      <c r="BE34" s="705"/>
      <c r="BF34" s="705"/>
      <c r="BG34" s="702"/>
      <c r="BH34" s="703" t="str">
        <f>BO33 &amp; "-" &amp; BQ33</f>
        <v>01.01.2025-30.06.2025</v>
      </c>
      <c r="BI34" s="703"/>
      <c r="BJ34" s="703"/>
      <c r="BK34" s="703"/>
      <c r="BL34" s="703"/>
      <c r="BM34" s="703"/>
      <c r="BN34" s="703"/>
      <c r="BO34" s="1024"/>
      <c r="BP34" s="1046"/>
      <c r="BQ34" s="1025"/>
      <c r="BR34" s="1046"/>
      <c r="BS34" s="705"/>
      <c r="BT34" s="705"/>
      <c r="BU34" s="702"/>
      <c r="BV34" s="703" t="str">
        <f>CC33 &amp; "-" &amp; CE33</f>
        <v>01.07.2025-31.12.2025</v>
      </c>
      <c r="BW34" s="703"/>
      <c r="BX34" s="703"/>
      <c r="BY34" s="703"/>
      <c r="BZ34" s="703"/>
      <c r="CA34" s="703"/>
      <c r="CB34" s="703"/>
      <c r="CC34" s="1024"/>
      <c r="CD34" s="1046"/>
      <c r="CE34" s="1025"/>
      <c r="CF34" s="1046"/>
      <c r="CG34" s="699"/>
      <c r="CH34" s="992"/>
      <c r="CI34" s="765"/>
      <c r="CJ34" s="765"/>
      <c r="CK34" s="765"/>
      <c r="CL34" s="829"/>
      <c r="CM34" s="765"/>
      <c r="CN34" s="765"/>
      <c r="CO34" s="765"/>
      <c r="CP34" s="765"/>
      <c r="CQ34" s="765"/>
      <c r="CR34" s="765"/>
      <c r="CS34" s="765"/>
      <c r="CT34" s="765"/>
    </row>
    <row r="35" spans="1:98" s="822" customFormat="1" ht="14.25" hidden="1" customHeight="1">
      <c r="A35" s="1037"/>
      <c r="B35" s="1037"/>
      <c r="C35" s="1037"/>
      <c r="D35" s="1037"/>
      <c r="E35" s="1038"/>
      <c r="F35" s="1037"/>
      <c r="G35" s="709"/>
      <c r="H35" s="1021"/>
      <c r="I35" s="1021"/>
      <c r="J35" s="1021"/>
      <c r="K35" s="718"/>
      <c r="L35" s="675"/>
      <c r="M35" s="686"/>
      <c r="N35" s="692"/>
      <c r="O35" s="676"/>
      <c r="P35" s="676"/>
      <c r="Q35" s="676"/>
      <c r="R35" s="676"/>
      <c r="S35" s="676"/>
      <c r="T35" s="676"/>
      <c r="U35" s="676"/>
      <c r="V35" s="676"/>
      <c r="W35" s="676"/>
      <c r="X35" s="676"/>
      <c r="Y35" s="697"/>
      <c r="Z35" s="843"/>
      <c r="AA35" s="843"/>
      <c r="AB35" s="843"/>
      <c r="AC35" s="676"/>
      <c r="AD35" s="676"/>
      <c r="AE35" s="676"/>
      <c r="AF35" s="676"/>
      <c r="AG35" s="676"/>
      <c r="AH35" s="676"/>
      <c r="AI35" s="676"/>
      <c r="AJ35" s="676"/>
      <c r="AK35" s="676"/>
      <c r="AL35" s="676"/>
      <c r="AM35" s="697"/>
      <c r="AN35" s="843"/>
      <c r="AO35" s="843"/>
      <c r="AP35" s="843"/>
      <c r="AQ35" s="676"/>
      <c r="AR35" s="676"/>
      <c r="AS35" s="676"/>
      <c r="AT35" s="676"/>
      <c r="AU35" s="676"/>
      <c r="AV35" s="676"/>
      <c r="AW35" s="676"/>
      <c r="AX35" s="676"/>
      <c r="AY35" s="676"/>
      <c r="AZ35" s="676"/>
      <c r="BA35" s="697"/>
      <c r="BB35" s="843"/>
      <c r="BC35" s="843"/>
      <c r="BD35" s="843"/>
      <c r="BE35" s="676"/>
      <c r="BF35" s="676"/>
      <c r="BG35" s="676"/>
      <c r="BH35" s="676"/>
      <c r="BI35" s="676"/>
      <c r="BJ35" s="676"/>
      <c r="BK35" s="676"/>
      <c r="BL35" s="676"/>
      <c r="BM35" s="676"/>
      <c r="BN35" s="676"/>
      <c r="BO35" s="697"/>
      <c r="BP35" s="843"/>
      <c r="BQ35" s="843"/>
      <c r="BR35" s="843"/>
      <c r="BS35" s="676"/>
      <c r="BT35" s="676"/>
      <c r="BU35" s="676"/>
      <c r="BV35" s="676"/>
      <c r="BW35" s="676"/>
      <c r="BX35" s="676"/>
      <c r="BY35" s="676"/>
      <c r="BZ35" s="676"/>
      <c r="CA35" s="676"/>
      <c r="CB35" s="676"/>
      <c r="CC35" s="697"/>
      <c r="CD35" s="843"/>
      <c r="CE35" s="843"/>
      <c r="CF35" s="843"/>
      <c r="CG35" s="690"/>
      <c r="CH35" s="992"/>
      <c r="CI35" s="765"/>
      <c r="CJ35" s="765"/>
      <c r="CK35" s="765"/>
      <c r="CL35" s="829"/>
      <c r="CM35" s="765"/>
      <c r="CN35" s="765"/>
      <c r="CO35" s="765"/>
      <c r="CP35" s="765"/>
      <c r="CQ35" s="765"/>
      <c r="CR35" s="765"/>
      <c r="CS35" s="765"/>
      <c r="CT35" s="765"/>
    </row>
    <row r="36" spans="1:98" s="820" customFormat="1" ht="15" customHeight="1">
      <c r="A36" s="1037"/>
      <c r="B36" s="1037"/>
      <c r="C36" s="1037"/>
      <c r="D36" s="1037"/>
      <c r="E36" s="1038"/>
      <c r="F36" s="713" t="s">
        <v>236</v>
      </c>
      <c r="G36" s="897"/>
      <c r="H36" s="1021"/>
      <c r="I36" s="1021"/>
      <c r="J36" s="718"/>
      <c r="K36" s="695"/>
      <c r="L36" s="675"/>
      <c r="M36" s="685" t="s">
        <v>385</v>
      </c>
      <c r="N36" s="692"/>
      <c r="O36" s="676"/>
      <c r="P36" s="676"/>
      <c r="Q36" s="676"/>
      <c r="R36" s="676"/>
      <c r="S36" s="676"/>
      <c r="T36" s="676"/>
      <c r="U36" s="676"/>
      <c r="V36" s="676"/>
      <c r="W36" s="676"/>
      <c r="X36" s="676"/>
      <c r="Y36" s="697"/>
      <c r="Z36" s="843"/>
      <c r="AA36" s="843"/>
      <c r="AB36" s="843"/>
      <c r="AC36" s="676"/>
      <c r="AD36" s="676"/>
      <c r="AE36" s="676"/>
      <c r="AF36" s="676"/>
      <c r="AG36" s="676"/>
      <c r="AH36" s="676"/>
      <c r="AI36" s="676"/>
      <c r="AJ36" s="676"/>
      <c r="AK36" s="676"/>
      <c r="AL36" s="676"/>
      <c r="AM36" s="697"/>
      <c r="AN36" s="843"/>
      <c r="AO36" s="843"/>
      <c r="AP36" s="843"/>
      <c r="AQ36" s="676"/>
      <c r="AR36" s="676"/>
      <c r="AS36" s="676"/>
      <c r="AT36" s="676"/>
      <c r="AU36" s="676"/>
      <c r="AV36" s="676"/>
      <c r="AW36" s="676"/>
      <c r="AX36" s="676"/>
      <c r="AY36" s="676"/>
      <c r="AZ36" s="676"/>
      <c r="BA36" s="697"/>
      <c r="BB36" s="843"/>
      <c r="BC36" s="843"/>
      <c r="BD36" s="843"/>
      <c r="BE36" s="676"/>
      <c r="BF36" s="676"/>
      <c r="BG36" s="676"/>
      <c r="BH36" s="676"/>
      <c r="BI36" s="676"/>
      <c r="BJ36" s="676"/>
      <c r="BK36" s="676"/>
      <c r="BL36" s="676"/>
      <c r="BM36" s="676"/>
      <c r="BN36" s="676"/>
      <c r="BO36" s="697"/>
      <c r="BP36" s="843"/>
      <c r="BQ36" s="843"/>
      <c r="BR36" s="843"/>
      <c r="BS36" s="676"/>
      <c r="BT36" s="676"/>
      <c r="BU36" s="676"/>
      <c r="BV36" s="676"/>
      <c r="BW36" s="676"/>
      <c r="BX36" s="676"/>
      <c r="BY36" s="676"/>
      <c r="BZ36" s="676"/>
      <c r="CA36" s="676"/>
      <c r="CB36" s="676"/>
      <c r="CC36" s="697"/>
      <c r="CD36" s="843"/>
      <c r="CE36" s="843"/>
      <c r="CF36" s="843"/>
      <c r="CG36" s="690"/>
      <c r="CH36" s="993"/>
      <c r="CI36" s="706"/>
      <c r="CJ36" s="706"/>
      <c r="CK36" s="706"/>
      <c r="CL36" s="829"/>
      <c r="CM36" s="706"/>
      <c r="CN36" s="765"/>
      <c r="CO36" s="765"/>
      <c r="CP36" s="706"/>
      <c r="CQ36" s="706"/>
      <c r="CR36" s="706"/>
      <c r="CS36" s="706"/>
      <c r="CT36" s="706"/>
    </row>
    <row r="37" spans="1:98" customFormat="1">
      <c r="A37" s="1037"/>
      <c r="B37" s="1037"/>
      <c r="C37" s="1037"/>
      <c r="D37" s="1037"/>
      <c r="E37" s="649"/>
      <c r="F37" s="650"/>
      <c r="G37" s="648"/>
      <c r="H37" s="1021"/>
      <c r="I37" s="603"/>
      <c r="J37" s="603"/>
      <c r="K37" s="624"/>
      <c r="L37" s="659"/>
      <c r="M37" s="255" t="s">
        <v>13</v>
      </c>
      <c r="N37" s="660"/>
      <c r="O37" s="658"/>
      <c r="P37" s="658"/>
      <c r="Q37" s="658"/>
      <c r="R37" s="658"/>
      <c r="S37" s="658"/>
      <c r="T37" s="658"/>
      <c r="U37" s="658"/>
      <c r="V37" s="658"/>
      <c r="W37" s="696"/>
      <c r="X37" s="658"/>
      <c r="Y37" s="657"/>
      <c r="Z37" s="154"/>
      <c r="AA37" s="154"/>
      <c r="AB37" s="660"/>
      <c r="AC37" s="696"/>
      <c r="AD37" s="696"/>
      <c r="AE37" s="696"/>
      <c r="AF37" s="696"/>
      <c r="AG37" s="696"/>
      <c r="AH37" s="696"/>
      <c r="AI37" s="696"/>
      <c r="AJ37" s="696"/>
      <c r="AK37" s="696"/>
      <c r="AL37" s="696"/>
      <c r="AM37" s="657"/>
      <c r="AN37" s="154"/>
      <c r="AO37" s="154"/>
      <c r="AP37" s="660"/>
      <c r="AQ37" s="696"/>
      <c r="AR37" s="696"/>
      <c r="AS37" s="696"/>
      <c r="AT37" s="696"/>
      <c r="AU37" s="696"/>
      <c r="AV37" s="696"/>
      <c r="AW37" s="696"/>
      <c r="AX37" s="696"/>
      <c r="AY37" s="696"/>
      <c r="AZ37" s="696"/>
      <c r="BA37" s="657"/>
      <c r="BB37" s="154"/>
      <c r="BC37" s="154"/>
      <c r="BD37" s="660"/>
      <c r="BE37" s="696"/>
      <c r="BF37" s="696"/>
      <c r="BG37" s="696"/>
      <c r="BH37" s="696"/>
      <c r="BI37" s="696"/>
      <c r="BJ37" s="696"/>
      <c r="BK37" s="696"/>
      <c r="BL37" s="696"/>
      <c r="BM37" s="696"/>
      <c r="BN37" s="696"/>
      <c r="BO37" s="657"/>
      <c r="BP37" s="154"/>
      <c r="BQ37" s="154"/>
      <c r="BR37" s="660"/>
      <c r="BS37" s="696"/>
      <c r="BT37" s="696"/>
      <c r="BU37" s="696"/>
      <c r="BV37" s="696"/>
      <c r="BW37" s="696"/>
      <c r="BX37" s="696"/>
      <c r="BY37" s="696"/>
      <c r="BZ37" s="696"/>
      <c r="CA37" s="696"/>
      <c r="CB37" s="696"/>
      <c r="CC37" s="657"/>
      <c r="CD37" s="154"/>
      <c r="CE37" s="154"/>
      <c r="CF37" s="660"/>
      <c r="CG37" s="154"/>
      <c r="CH37" s="182"/>
      <c r="CI37" s="638"/>
      <c r="CJ37" s="638"/>
      <c r="CK37" s="638"/>
      <c r="CL37" s="638"/>
      <c r="CM37" s="638"/>
      <c r="CN37" s="638"/>
      <c r="CO37" s="638"/>
      <c r="CP37" s="280"/>
      <c r="CQ37" s="280"/>
      <c r="CR37" s="280"/>
      <c r="CS37" s="280"/>
      <c r="CT37" s="280"/>
    </row>
    <row r="38" spans="1:98" customFormat="1">
      <c r="A38" s="1037"/>
      <c r="B38" s="1037"/>
      <c r="C38" s="1037"/>
      <c r="D38" s="651"/>
      <c r="E38" s="651"/>
      <c r="F38" s="652"/>
      <c r="G38" s="651"/>
      <c r="H38" s="648"/>
      <c r="I38" s="624"/>
      <c r="J38" s="603"/>
      <c r="K38" s="617"/>
      <c r="L38" s="109"/>
      <c r="M38" s="159" t="s">
        <v>386</v>
      </c>
      <c r="N38" s="158"/>
      <c r="O38" s="606"/>
      <c r="P38" s="606"/>
      <c r="Q38" s="606"/>
      <c r="R38" s="606"/>
      <c r="S38" s="606"/>
      <c r="T38" s="606"/>
      <c r="U38" s="606"/>
      <c r="V38" s="606"/>
      <c r="W38" s="676"/>
      <c r="X38" s="606"/>
      <c r="Y38" s="628"/>
      <c r="Z38" s="622"/>
      <c r="AA38" s="622"/>
      <c r="AB38" s="621"/>
      <c r="AC38" s="676"/>
      <c r="AD38" s="676"/>
      <c r="AE38" s="676"/>
      <c r="AF38" s="676"/>
      <c r="AG38" s="676"/>
      <c r="AH38" s="676"/>
      <c r="AI38" s="676"/>
      <c r="AJ38" s="676"/>
      <c r="AK38" s="676"/>
      <c r="AL38" s="676"/>
      <c r="AM38" s="697"/>
      <c r="AN38" s="843"/>
      <c r="AO38" s="843"/>
      <c r="AP38" s="692"/>
      <c r="AQ38" s="676"/>
      <c r="AR38" s="676"/>
      <c r="AS38" s="676"/>
      <c r="AT38" s="676"/>
      <c r="AU38" s="676"/>
      <c r="AV38" s="676"/>
      <c r="AW38" s="676"/>
      <c r="AX38" s="676"/>
      <c r="AY38" s="676"/>
      <c r="AZ38" s="676"/>
      <c r="BA38" s="697"/>
      <c r="BB38" s="843"/>
      <c r="BC38" s="843"/>
      <c r="BD38" s="692"/>
      <c r="BE38" s="676"/>
      <c r="BF38" s="676"/>
      <c r="BG38" s="676"/>
      <c r="BH38" s="676"/>
      <c r="BI38" s="676"/>
      <c r="BJ38" s="676"/>
      <c r="BK38" s="676"/>
      <c r="BL38" s="676"/>
      <c r="BM38" s="676"/>
      <c r="BN38" s="676"/>
      <c r="BO38" s="697"/>
      <c r="BP38" s="843"/>
      <c r="BQ38" s="843"/>
      <c r="BR38" s="692"/>
      <c r="BS38" s="676"/>
      <c r="BT38" s="676"/>
      <c r="BU38" s="676"/>
      <c r="BV38" s="676"/>
      <c r="BW38" s="676"/>
      <c r="BX38" s="676"/>
      <c r="BY38" s="676"/>
      <c r="BZ38" s="676"/>
      <c r="CA38" s="676"/>
      <c r="CB38" s="676"/>
      <c r="CC38" s="697"/>
      <c r="CD38" s="843"/>
      <c r="CE38" s="843"/>
      <c r="CF38" s="692"/>
      <c r="CG38" s="622"/>
      <c r="CH38" s="619"/>
      <c r="CI38" s="638"/>
      <c r="CJ38" s="638"/>
      <c r="CK38" s="638"/>
      <c r="CL38" s="638"/>
      <c r="CM38" s="638"/>
      <c r="CN38" s="638"/>
      <c r="CO38" s="638"/>
      <c r="CP38" s="280"/>
      <c r="CQ38" s="280"/>
      <c r="CR38" s="280"/>
      <c r="CS38" s="280"/>
      <c r="CT38" s="280"/>
    </row>
    <row r="39" spans="1:98" ht="3" customHeight="1">
      <c r="CT39" s="34"/>
    </row>
    <row r="40" spans="1:98" ht="48.95" customHeight="1">
      <c r="L40" s="580">
        <v>1</v>
      </c>
      <c r="M40" s="982" t="s">
        <v>700</v>
      </c>
      <c r="N40" s="982"/>
      <c r="O40" s="982"/>
      <c r="P40" s="982"/>
      <c r="Q40" s="982"/>
      <c r="R40" s="982"/>
      <c r="S40" s="982"/>
      <c r="T40" s="982"/>
      <c r="U40" s="982"/>
      <c r="V40" s="982"/>
      <c r="W40" s="982"/>
      <c r="X40" s="982"/>
      <c r="Y40" s="982"/>
      <c r="Z40" s="982"/>
      <c r="AA40" s="982"/>
      <c r="AB40" s="982"/>
      <c r="AC40" s="982"/>
      <c r="AD40" s="982"/>
      <c r="AE40" s="982"/>
      <c r="AF40" s="982"/>
      <c r="AG40" s="982"/>
      <c r="AH40" s="982"/>
      <c r="AI40" s="982"/>
      <c r="AJ40" s="982"/>
      <c r="AK40" s="982"/>
      <c r="AL40" s="982"/>
      <c r="AM40" s="982"/>
      <c r="AN40" s="982"/>
      <c r="AO40" s="982"/>
      <c r="AP40" s="982"/>
      <c r="AQ40" s="982"/>
      <c r="AR40" s="982"/>
      <c r="AS40" s="982"/>
      <c r="AT40" s="982"/>
      <c r="AU40" s="982"/>
      <c r="AV40" s="982"/>
      <c r="AW40" s="982"/>
      <c r="AX40" s="982"/>
      <c r="AY40" s="982"/>
      <c r="AZ40" s="982"/>
      <c r="BA40" s="982"/>
      <c r="BB40" s="982"/>
      <c r="BC40" s="982"/>
      <c r="BD40" s="982"/>
      <c r="BE40" s="982"/>
      <c r="BF40" s="982"/>
      <c r="BG40" s="982"/>
      <c r="BH40" s="982"/>
      <c r="BI40" s="982"/>
      <c r="BJ40" s="982"/>
      <c r="BK40" s="982"/>
      <c r="BL40" s="982"/>
      <c r="BM40" s="982"/>
      <c r="BN40" s="982"/>
      <c r="BO40" s="982"/>
      <c r="BP40" s="982"/>
      <c r="BQ40" s="982"/>
      <c r="BR40" s="982"/>
      <c r="BS40" s="982"/>
      <c r="BT40" s="982"/>
      <c r="BU40" s="982"/>
      <c r="BV40" s="982"/>
      <c r="BW40" s="982"/>
      <c r="BX40" s="982"/>
      <c r="BY40" s="982"/>
      <c r="BZ40" s="982"/>
      <c r="CA40" s="982"/>
      <c r="CB40" s="982"/>
      <c r="CC40" s="982"/>
      <c r="CD40" s="982"/>
      <c r="CE40" s="982"/>
      <c r="CF40" s="982"/>
      <c r="CG40" s="982"/>
      <c r="CT40" s="34"/>
    </row>
  </sheetData>
  <sheetProtection algorithmName="SHA-512" hashValue="4SQ+j/Mtq2Uv02gzWs2Y29VYEDoAfVCAdEXGF80l9knOViMgJAtAPhlae0ZWOLnUtbFfWikvHtX5d8VKcmLKOA==" saltValue="FZMILMSEAg+HloCRwUIUiA==" spinCount="100000" sheet="1" objects="1" scenarios="1" formatColumns="0" formatRows="0"/>
  <dataConsolidate leftLabels="1" link="1"/>
  <mergeCells count="148">
    <mergeCell ref="CF33:CF34"/>
    <mergeCell ref="CF23:CF24"/>
    <mergeCell ref="CC28:CC29"/>
    <mergeCell ref="CD28:CD29"/>
    <mergeCell ref="CE28:CE29"/>
    <mergeCell ref="CF28:CF29"/>
    <mergeCell ref="BO33:BO34"/>
    <mergeCell ref="BP33:BP34"/>
    <mergeCell ref="BQ33:BQ34"/>
    <mergeCell ref="BR33:BR34"/>
    <mergeCell ref="BS12:CF12"/>
    <mergeCell ref="BS14:CE14"/>
    <mergeCell ref="CF14:CF16"/>
    <mergeCell ref="BU15:BV15"/>
    <mergeCell ref="BW15:BX15"/>
    <mergeCell ref="BY15:CA15"/>
    <mergeCell ref="CC15:CE15"/>
    <mergeCell ref="CD16:CE16"/>
    <mergeCell ref="CD17:CE17"/>
    <mergeCell ref="CC23:CC24"/>
    <mergeCell ref="CD23:CD24"/>
    <mergeCell ref="CE23:CE24"/>
    <mergeCell ref="BR23:BR24"/>
    <mergeCell ref="BO28:BO29"/>
    <mergeCell ref="BP28:BP29"/>
    <mergeCell ref="BQ28:BQ29"/>
    <mergeCell ref="BR28:BR29"/>
    <mergeCell ref="CC33:CC34"/>
    <mergeCell ref="CD33:CD34"/>
    <mergeCell ref="CE33:CE34"/>
    <mergeCell ref="AN23:AN24"/>
    <mergeCell ref="AO23:AO24"/>
    <mergeCell ref="BA33:BA34"/>
    <mergeCell ref="BB33:BB34"/>
    <mergeCell ref="BC33:BC34"/>
    <mergeCell ref="BD33:BD34"/>
    <mergeCell ref="BE12:BR12"/>
    <mergeCell ref="BE14:BQ14"/>
    <mergeCell ref="BR14:BR16"/>
    <mergeCell ref="BG15:BH15"/>
    <mergeCell ref="BI15:BJ15"/>
    <mergeCell ref="BK15:BM15"/>
    <mergeCell ref="BO15:BQ15"/>
    <mergeCell ref="BP16:BQ16"/>
    <mergeCell ref="BP17:BQ17"/>
    <mergeCell ref="BO23:BO24"/>
    <mergeCell ref="BP23:BP24"/>
    <mergeCell ref="BQ23:BQ24"/>
    <mergeCell ref="BB17:BC17"/>
    <mergeCell ref="BA23:BA24"/>
    <mergeCell ref="BB23:BB24"/>
    <mergeCell ref="BC23:BC24"/>
    <mergeCell ref="BD23:BD24"/>
    <mergeCell ref="AQ12:BD12"/>
    <mergeCell ref="A18:A38"/>
    <mergeCell ref="B19:B38"/>
    <mergeCell ref="C20:C38"/>
    <mergeCell ref="D21:D37"/>
    <mergeCell ref="CH28:CH31"/>
    <mergeCell ref="E32:E36"/>
    <mergeCell ref="I32:I36"/>
    <mergeCell ref="O32:CG32"/>
    <mergeCell ref="F33:F35"/>
    <mergeCell ref="J33:J35"/>
    <mergeCell ref="N33:N34"/>
    <mergeCell ref="Y33:Y34"/>
    <mergeCell ref="Z33:Z34"/>
    <mergeCell ref="AA33:AA34"/>
    <mergeCell ref="AB33:AB34"/>
    <mergeCell ref="CH33:CH36"/>
    <mergeCell ref="AM33:AM34"/>
    <mergeCell ref="AN33:AN34"/>
    <mergeCell ref="AO33:AO34"/>
    <mergeCell ref="AP33:AP34"/>
    <mergeCell ref="E27:E31"/>
    <mergeCell ref="I27:I31"/>
    <mergeCell ref="O27:CG27"/>
    <mergeCell ref="F28:F30"/>
    <mergeCell ref="CH23:CH26"/>
    <mergeCell ref="Y23:Y24"/>
    <mergeCell ref="Z23:Z24"/>
    <mergeCell ref="AA23:AA24"/>
    <mergeCell ref="N23:N24"/>
    <mergeCell ref="AB23:AB24"/>
    <mergeCell ref="O20:CG20"/>
    <mergeCell ref="E22:E26"/>
    <mergeCell ref="O18:CG18"/>
    <mergeCell ref="H21:H37"/>
    <mergeCell ref="I22:I26"/>
    <mergeCell ref="F23:F25"/>
    <mergeCell ref="J23:J25"/>
    <mergeCell ref="AA28:AA29"/>
    <mergeCell ref="AB28:AB29"/>
    <mergeCell ref="BA28:BA29"/>
    <mergeCell ref="BB28:BB29"/>
    <mergeCell ref="BC28:BC29"/>
    <mergeCell ref="BD28:BD29"/>
    <mergeCell ref="J28:J30"/>
    <mergeCell ref="N28:N29"/>
    <mergeCell ref="Y28:Y29"/>
    <mergeCell ref="Z28:Z29"/>
    <mergeCell ref="AP23:AP24"/>
    <mergeCell ref="CH13:CH16"/>
    <mergeCell ref="O19:CG19"/>
    <mergeCell ref="CG14:CG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S15:AT15"/>
    <mergeCell ref="AU15:AV15"/>
    <mergeCell ref="AW15:AY15"/>
    <mergeCell ref="BA15:BC15"/>
    <mergeCell ref="BB16:BC16"/>
    <mergeCell ref="AM15:AO15"/>
    <mergeCell ref="AN16:AO16"/>
    <mergeCell ref="AN17:AO17"/>
    <mergeCell ref="AQ14:BC14"/>
    <mergeCell ref="BD14:BD16"/>
    <mergeCell ref="M40:CG40"/>
    <mergeCell ref="L5:AB5"/>
    <mergeCell ref="L14:L16"/>
    <mergeCell ref="M14:M16"/>
    <mergeCell ref="L11:M11"/>
    <mergeCell ref="AB14:AB16"/>
    <mergeCell ref="O22:CG22"/>
    <mergeCell ref="L13:CG13"/>
    <mergeCell ref="N14:N16"/>
    <mergeCell ref="Z16:AA16"/>
    <mergeCell ref="O21:CG21"/>
    <mergeCell ref="Z17:AA17"/>
    <mergeCell ref="Q15:R15"/>
    <mergeCell ref="S15:T15"/>
    <mergeCell ref="U15:W15"/>
    <mergeCell ref="P7:CG7"/>
    <mergeCell ref="P8:CG8"/>
    <mergeCell ref="P9:CG9"/>
    <mergeCell ref="P10:CG10"/>
    <mergeCell ref="AM28:AM29"/>
    <mergeCell ref="AN28:AN29"/>
    <mergeCell ref="AO28:AO29"/>
    <mergeCell ref="AP28:AP29"/>
    <mergeCell ref="AM23:AM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H7:CH10 O21:CG21" xr:uid="{00000000-0002-0000-0D00-000000000000}">
      <formula1>900</formula1>
    </dataValidation>
    <dataValidation allowBlank="1" promptTitle="checkPeriodRange" sqref="R24:X24 R29:X29 R34:X34 AF34:AL34 AF29:AL29 AF24:AL24 AT34:AZ34 AT24:AZ24 AT29:AZ29 BH29:BN29 BH24:BN24 BH34:BN34 BV34:CB34 BV29:CB29 BV24:CB24" xr:uid="{00000000-0002-0000-0D00-000001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 M33" xr:uid="{00000000-0002-0000-0D00-000002000000}">
      <formula1>900</formula1>
    </dataValidation>
    <dataValidation type="list" allowBlank="1" showInputMessage="1" showErrorMessage="1" errorTitle="Ошибка" error="Выберите значение из списка" sqref="O22:P22 O27:P27 O32:P32 AC22:AD22 AC27:AD27 AC32:AD32 AQ22:AR22 AQ27:AR27 AQ32:AR32 BE22:BF22 BE27:BF27 BE32:BF32 BS22:BT22 BS27:BT27 BS32:BT32" xr:uid="{00000000-0002-0000-0D00-000003000000}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8 AA28:AA29 Y33 AA33:AA34 AM28 AO28:AO29 AM33 AO33:AO34 AM23 AO23:AO24 BA33 BC33:BC34 BA23 BC23:BC24 BA28 BC28:BC29 BO23 BQ23:BQ24 BO28 BQ28:BQ29 BO33 BQ33:BQ34 CC28 CE28:CE29 CC33 CE33:CE34 CC23 CE23:CE24" xr:uid="{00000000-0002-0000-0D00-000004000000}"/>
    <dataValidation allowBlank="1" sqref="Z25:Z26 Z30:Z31 Z35:Z38 AN25:AN26 AN30:AN31 AN35:AN38 BB25:BB26 BB30:BB31 BB35:BB38 BP25:BP26 BP30:BP31 BP35:BP38 CD25:CD26 CD30:CD31 CD35:CD38" xr:uid="{00000000-0002-0000-0D00-000007000000}"/>
    <dataValidation type="decimal" allowBlank="1" showErrorMessage="1" errorTitle="Ошибка" error="Допускается ввод только действительных чисел!" sqref="P23:R23 P28:R28 P33:R33 AD28:AF28 AD33:AF33 AD23:AF23 AR33:AT33 AR23:AT23 AR28:AT28 BF23:BH23 BF28:BH28 BF33:BH33 BT28:BV28 BT33:BV33 BT23:BV23" xr:uid="{54EB5D4E-9227-42EF-A29C-02A00007C995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8:AB29 Z28:Z29 AB33:AB34 Z33:Z34 AB23:AB24 AP33:AP34 AN28:AN29 AP23:AP24 AN33:AN34 AN23:AN24 AP28:AP29 BD23:BD24 BB33:BB34 BB23:BB24 BD28:BD29 BB28:BB29 BD33:BD34 BP23:BP24 BR28:BR29 BR33:BR34 BP28:BP29 BP33:BP34 BR23:BR24 CF28:CF29 CD28:CD29 CF33:CF34 CD33:CD34 CD23:CD24 CF23:CF24" xr:uid="{00000000-0002-0000-0D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193</v>
      </c>
    </row>
    <row r="2" spans="1:20" ht="22.5">
      <c r="F2" s="983" t="s">
        <v>460</v>
      </c>
      <c r="G2" s="984"/>
      <c r="H2" s="985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6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6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7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7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7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7"/>
      <c r="B11" s="987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7"/>
      <c r="B12" s="987"/>
      <c r="C12" s="987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7"/>
      <c r="B13" s="987"/>
      <c r="C13" s="987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9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7"/>
      <c r="B14" s="987"/>
      <c r="C14" s="987"/>
      <c r="D14" s="440"/>
      <c r="F14" s="434"/>
      <c r="G14" s="159" t="s">
        <v>4</v>
      </c>
      <c r="H14" s="439"/>
      <c r="I14" s="1019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7"/>
      <c r="B15" s="987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7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2" t="s">
        <v>554</v>
      </c>
      <c r="H19" s="982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E00-000000000000}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76"/>
    <col min="42" max="42" width="13.42578125" style="276" customWidth="1"/>
    <col min="43" max="50" width="10.5703125" style="27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7:50" ht="26.1" customHeight="1">
      <c r="J5" s="83"/>
      <c r="K5" s="83"/>
      <c r="L5" s="988" t="s">
        <v>630</v>
      </c>
      <c r="M5" s="988"/>
      <c r="N5" s="988"/>
      <c r="O5" s="988"/>
      <c r="P5" s="988"/>
      <c r="Q5" s="988"/>
      <c r="R5" s="988"/>
      <c r="S5" s="988"/>
      <c r="T5" s="988"/>
      <c r="U5" s="988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7:50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50" s="819" customFormat="1" ht="6" hidden="1">
      <c r="G7" s="841"/>
      <c r="H7" s="841"/>
      <c r="L7" s="818"/>
      <c r="M7" s="728"/>
      <c r="N7" s="1047"/>
      <c r="O7" s="1047"/>
      <c r="P7" s="1047"/>
      <c r="Q7" s="1047"/>
      <c r="R7" s="1047"/>
      <c r="S7" s="1047"/>
      <c r="T7" s="1047"/>
      <c r="U7" s="1047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50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1013" t="str">
        <f>IF(datePr_ch="",IF(datePr="","",datePr),datePr_ch)</f>
        <v>13.10.2022</v>
      </c>
      <c r="O8" s="1013"/>
      <c r="P8" s="1013"/>
      <c r="Q8" s="1013"/>
      <c r="R8" s="1013"/>
      <c r="S8" s="1013"/>
      <c r="T8" s="1013"/>
      <c r="U8" s="1013"/>
      <c r="V8" s="876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50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1013" t="str">
        <f>IF(numberPr_ch="",IF(numberPr="","",numberPr),numberPr_ch)</f>
        <v>1155</v>
      </c>
      <c r="O9" s="1013"/>
      <c r="P9" s="1013"/>
      <c r="Q9" s="1013"/>
      <c r="R9" s="1013"/>
      <c r="S9" s="1013"/>
      <c r="T9" s="1013"/>
      <c r="U9" s="1013"/>
      <c r="V9" s="876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50" s="819" customFormat="1" ht="6" hidden="1">
      <c r="G10" s="841"/>
      <c r="H10" s="841"/>
      <c r="L10" s="818"/>
      <c r="M10" s="728"/>
      <c r="N10" s="1047"/>
      <c r="O10" s="1047"/>
      <c r="P10" s="1047"/>
      <c r="Q10" s="1047"/>
      <c r="R10" s="1047"/>
      <c r="S10" s="1047"/>
      <c r="T10" s="1047"/>
      <c r="U10" s="1047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50" s="292" customFormat="1" ht="9.75" hidden="1" customHeight="1">
      <c r="L11" s="1063"/>
      <c r="M11" s="1063"/>
      <c r="N11" s="311"/>
      <c r="O11" s="311"/>
      <c r="P11" s="311"/>
      <c r="Q11" s="311"/>
      <c r="R11" s="311"/>
      <c r="S11" s="1064"/>
      <c r="T11" s="1064"/>
      <c r="U11" s="1064"/>
      <c r="V11" s="1064"/>
      <c r="W11" s="1064"/>
      <c r="X11" s="1064"/>
      <c r="Y11" s="289"/>
      <c r="AD11" s="292" t="s">
        <v>394</v>
      </c>
      <c r="AE11" s="292" t="s">
        <v>395</v>
      </c>
      <c r="AF11" s="292" t="s">
        <v>394</v>
      </c>
      <c r="AG11" s="292" t="s">
        <v>395</v>
      </c>
    </row>
    <row r="12" spans="7:50" s="237" customFormat="1" ht="11.25" hidden="1">
      <c r="G12" s="236"/>
      <c r="H12" s="236"/>
      <c r="L12" s="1034"/>
      <c r="M12" s="1034"/>
      <c r="N12" s="202"/>
      <c r="O12" s="202"/>
      <c r="P12" s="202"/>
      <c r="Q12" s="202"/>
      <c r="R12" s="202"/>
      <c r="S12" s="1065"/>
      <c r="T12" s="1065"/>
      <c r="U12" s="1065"/>
      <c r="V12" s="1065"/>
      <c r="W12" s="1065"/>
      <c r="X12" s="1065"/>
      <c r="Y12" s="117"/>
      <c r="AK12" s="288" t="s">
        <v>357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7:50">
      <c r="J13" s="83"/>
      <c r="K13" s="83"/>
      <c r="L13" s="35"/>
      <c r="M13" s="35"/>
      <c r="N13" s="35"/>
      <c r="O13" s="35"/>
      <c r="P13" s="35"/>
      <c r="Q13" s="35"/>
      <c r="R13" s="35"/>
      <c r="S13" s="1066"/>
      <c r="T13" s="1066"/>
      <c r="U13" s="1066"/>
      <c r="V13" s="1066"/>
      <c r="W13" s="1066"/>
      <c r="X13" s="1066"/>
      <c r="Y13" s="386"/>
      <c r="AD13" s="1066"/>
      <c r="AE13" s="1066"/>
      <c r="AF13" s="1066"/>
      <c r="AG13" s="1066"/>
      <c r="AH13" s="1066"/>
      <c r="AI13" s="1066"/>
      <c r="AJ13" s="1066"/>
      <c r="AK13" s="1066"/>
    </row>
    <row r="14" spans="7:50">
      <c r="J14" s="83"/>
      <c r="K14" s="83"/>
      <c r="L14" s="989" t="s">
        <v>430</v>
      </c>
      <c r="M14" s="989"/>
      <c r="N14" s="989"/>
      <c r="O14" s="989"/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  <c r="AJ14" s="989"/>
      <c r="AK14" s="989"/>
      <c r="AL14" s="989"/>
      <c r="AM14" s="940" t="s">
        <v>431</v>
      </c>
    </row>
    <row r="15" spans="7:50" ht="14.25" customHeight="1">
      <c r="J15" s="83"/>
      <c r="K15" s="83"/>
      <c r="L15" s="989" t="s">
        <v>82</v>
      </c>
      <c r="M15" s="989" t="s">
        <v>452</v>
      </c>
      <c r="N15" s="989" t="s">
        <v>390</v>
      </c>
      <c r="O15" s="989"/>
      <c r="P15" s="989"/>
      <c r="Q15" s="989"/>
      <c r="R15" s="1067" t="s">
        <v>367</v>
      </c>
      <c r="S15" s="1067"/>
      <c r="T15" s="1067"/>
      <c r="U15" s="1067"/>
      <c r="V15" s="1067" t="s">
        <v>391</v>
      </c>
      <c r="W15" s="1067"/>
      <c r="X15" s="1067"/>
      <c r="Y15" s="1067"/>
      <c r="Z15" s="1067" t="s">
        <v>370</v>
      </c>
      <c r="AA15" s="1067"/>
      <c r="AB15" s="1067"/>
      <c r="AC15" s="1067"/>
      <c r="AD15" s="1067" t="s">
        <v>439</v>
      </c>
      <c r="AE15" s="1067"/>
      <c r="AF15" s="1067"/>
      <c r="AG15" s="1067"/>
      <c r="AH15" s="1067"/>
      <c r="AI15" s="1067"/>
      <c r="AJ15" s="1067"/>
      <c r="AK15" s="989" t="s">
        <v>319</v>
      </c>
      <c r="AL15" s="1035" t="s">
        <v>258</v>
      </c>
      <c r="AM15" s="940"/>
    </row>
    <row r="16" spans="7:50" ht="26.25" customHeight="1">
      <c r="J16" s="83"/>
      <c r="K16" s="83"/>
      <c r="L16" s="989"/>
      <c r="M16" s="989"/>
      <c r="N16" s="989"/>
      <c r="O16" s="989"/>
      <c r="P16" s="989"/>
      <c r="Q16" s="989"/>
      <c r="R16" s="1067"/>
      <c r="S16" s="1067"/>
      <c r="T16" s="1067"/>
      <c r="U16" s="1067"/>
      <c r="V16" s="1067"/>
      <c r="W16" s="1067"/>
      <c r="X16" s="1067"/>
      <c r="Y16" s="1067"/>
      <c r="Z16" s="1067"/>
      <c r="AA16" s="1067"/>
      <c r="AB16" s="1067"/>
      <c r="AC16" s="1067"/>
      <c r="AD16" s="1067" t="s">
        <v>578</v>
      </c>
      <c r="AE16" s="1067"/>
      <c r="AF16" s="940" t="s">
        <v>393</v>
      </c>
      <c r="AG16" s="940"/>
      <c r="AH16" s="1069" t="s">
        <v>441</v>
      </c>
      <c r="AI16" s="1069"/>
      <c r="AJ16" s="1069"/>
      <c r="AK16" s="989"/>
      <c r="AL16" s="1035"/>
      <c r="AM16" s="940"/>
    </row>
    <row r="17" spans="1:53" ht="14.25" customHeight="1">
      <c r="J17" s="83"/>
      <c r="K17" s="83"/>
      <c r="L17" s="989"/>
      <c r="M17" s="989"/>
      <c r="N17" s="989"/>
      <c r="O17" s="989"/>
      <c r="P17" s="989"/>
      <c r="Q17" s="989"/>
      <c r="R17" s="1067"/>
      <c r="S17" s="1067"/>
      <c r="T17" s="1067"/>
      <c r="U17" s="1067"/>
      <c r="V17" s="1067"/>
      <c r="W17" s="1067"/>
      <c r="X17" s="1067"/>
      <c r="Y17" s="1067"/>
      <c r="Z17" s="1067"/>
      <c r="AA17" s="1067"/>
      <c r="AB17" s="1067"/>
      <c r="AC17" s="1067"/>
      <c r="AD17" s="383" t="s">
        <v>323</v>
      </c>
      <c r="AE17" s="383" t="s">
        <v>322</v>
      </c>
      <c r="AF17" s="383" t="s">
        <v>323</v>
      </c>
      <c r="AG17" s="383" t="s">
        <v>322</v>
      </c>
      <c r="AH17" s="103" t="s">
        <v>368</v>
      </c>
      <c r="AI17" s="1068" t="s">
        <v>369</v>
      </c>
      <c r="AJ17" s="1068"/>
      <c r="AK17" s="989"/>
      <c r="AL17" s="1035"/>
      <c r="AM17" s="940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36">
        <f ca="1">OFFSET(N18,0,-1)+1</f>
        <v>3</v>
      </c>
      <c r="O18" s="1036"/>
      <c r="P18" s="1036"/>
      <c r="Q18" s="1036"/>
      <c r="R18" s="1036">
        <f ca="1">OFFSET(R18,0,-4)+1</f>
        <v>4</v>
      </c>
      <c r="S18" s="1036"/>
      <c r="T18" s="1036"/>
      <c r="U18" s="1036"/>
      <c r="V18" s="1036">
        <f ca="1">OFFSET(V18,0,-4)+1</f>
        <v>5</v>
      </c>
      <c r="W18" s="1036"/>
      <c r="X18" s="1036"/>
      <c r="Y18" s="1036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ref="AE18:AJ18" ca="1" si="0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53" ht="22.5">
      <c r="A19" s="1056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>
        <f>mergeValue(A19)</f>
        <v>1</v>
      </c>
      <c r="M19" s="536" t="s">
        <v>21</v>
      </c>
      <c r="N19" s="1058"/>
      <c r="O19" s="1058"/>
      <c r="P19" s="1058"/>
      <c r="Q19" s="1058"/>
      <c r="R19" s="1058"/>
      <c r="S19" s="1058"/>
      <c r="T19" s="1058"/>
      <c r="U19" s="1058"/>
      <c r="V19" s="1058"/>
      <c r="W19" s="1058"/>
      <c r="X19" s="1058"/>
      <c r="Y19" s="1058"/>
      <c r="Z19" s="1058"/>
      <c r="AA19" s="1058"/>
      <c r="AB19" s="1058"/>
      <c r="AC19" s="1058"/>
      <c r="AD19" s="1058"/>
      <c r="AE19" s="1058"/>
      <c r="AF19" s="1058"/>
      <c r="AG19" s="1058"/>
      <c r="AH19" s="1058"/>
      <c r="AI19" s="1058"/>
      <c r="AJ19" s="1058"/>
      <c r="AK19" s="1058"/>
      <c r="AL19" s="1058"/>
      <c r="AM19" s="548" t="s">
        <v>627</v>
      </c>
    </row>
    <row r="20" spans="1:53" ht="22.5">
      <c r="A20" s="1056"/>
      <c r="B20" s="1056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57"/>
      <c r="O20" s="1057"/>
      <c r="P20" s="1057"/>
      <c r="Q20" s="1057"/>
      <c r="R20" s="1057"/>
      <c r="S20" s="1057"/>
      <c r="T20" s="1057"/>
      <c r="U20" s="1057"/>
      <c r="V20" s="1057"/>
      <c r="W20" s="1057"/>
      <c r="X20" s="1057"/>
      <c r="Y20" s="1057"/>
      <c r="Z20" s="1057"/>
      <c r="AA20" s="1057"/>
      <c r="AB20" s="1057"/>
      <c r="AC20" s="1057"/>
      <c r="AD20" s="1057"/>
      <c r="AE20" s="1057"/>
      <c r="AF20" s="1057"/>
      <c r="AG20" s="1057"/>
      <c r="AH20" s="1057"/>
      <c r="AI20" s="1057"/>
      <c r="AJ20" s="1057"/>
      <c r="AK20" s="1057"/>
      <c r="AL20" s="1057"/>
      <c r="AM20" s="511" t="s">
        <v>449</v>
      </c>
    </row>
    <row r="21" spans="1:53" ht="45">
      <c r="A21" s="1056"/>
      <c r="B21" s="1056"/>
      <c r="C21" s="1056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57"/>
      <c r="O21" s="1057"/>
      <c r="P21" s="1057"/>
      <c r="Q21" s="1057"/>
      <c r="R21" s="1057"/>
      <c r="S21" s="1057"/>
      <c r="T21" s="1057"/>
      <c r="U21" s="1057"/>
      <c r="V21" s="1057"/>
      <c r="W21" s="1057"/>
      <c r="X21" s="1057"/>
      <c r="Y21" s="1057"/>
      <c r="Z21" s="1057"/>
      <c r="AA21" s="1057"/>
      <c r="AB21" s="1057"/>
      <c r="AC21" s="1057"/>
      <c r="AD21" s="1057"/>
      <c r="AE21" s="1057"/>
      <c r="AF21" s="1057"/>
      <c r="AG21" s="1057"/>
      <c r="AH21" s="1057"/>
      <c r="AI21" s="1057"/>
      <c r="AJ21" s="1057"/>
      <c r="AK21" s="1057"/>
      <c r="AL21" s="1057"/>
      <c r="AM21" s="511" t="s">
        <v>561</v>
      </c>
    </row>
    <row r="22" spans="1:53" ht="20.100000000000001" customHeight="1">
      <c r="A22" s="1056"/>
      <c r="B22" s="1056"/>
      <c r="C22" s="1056"/>
      <c r="D22" s="1056">
        <v>1</v>
      </c>
      <c r="E22" s="276"/>
      <c r="F22" s="320"/>
      <c r="G22" s="321"/>
      <c r="H22" s="321"/>
      <c r="I22" s="1059"/>
      <c r="J22" s="1060"/>
      <c r="K22" s="1021"/>
      <c r="L22" s="1061" t="str">
        <f>mergeValue(A22) &amp;"."&amp; mergeValue(B22)&amp;"."&amp; mergeValue(C22)&amp;"."&amp; mergeValue(D22)</f>
        <v>1.1.1.1</v>
      </c>
      <c r="M22" s="1062"/>
      <c r="N22" s="1028" t="s">
        <v>74</v>
      </c>
      <c r="O22" s="1048"/>
      <c r="P22" s="1051" t="s">
        <v>83</v>
      </c>
      <c r="Q22" s="1052"/>
      <c r="R22" s="1028" t="s">
        <v>75</v>
      </c>
      <c r="S22" s="1048"/>
      <c r="T22" s="1049">
        <v>1</v>
      </c>
      <c r="U22" s="1053"/>
      <c r="V22" s="1028" t="s">
        <v>75</v>
      </c>
      <c r="W22" s="1048"/>
      <c r="X22" s="1049">
        <v>1</v>
      </c>
      <c r="Y22" s="1050"/>
      <c r="Z22" s="1028" t="s">
        <v>75</v>
      </c>
      <c r="AA22" s="186"/>
      <c r="AB22" s="110">
        <v>1</v>
      </c>
      <c r="AC22" s="389"/>
      <c r="AD22" s="855"/>
      <c r="AE22" s="855"/>
      <c r="AF22" s="855"/>
      <c r="AG22" s="855"/>
      <c r="AH22" s="857"/>
      <c r="AI22" s="530" t="s">
        <v>74</v>
      </c>
      <c r="AJ22" s="857"/>
      <c r="AK22" s="547" t="s">
        <v>75</v>
      </c>
      <c r="AL22" s="261"/>
      <c r="AM22" s="1019" t="s">
        <v>631</v>
      </c>
      <c r="AN22" s="276" t="str">
        <f>strCheckDateOnDP(V22:AL22,List06_9_DP)</f>
        <v/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53" ht="20.100000000000001" customHeight="1">
      <c r="A23" s="1056"/>
      <c r="B23" s="1056"/>
      <c r="C23" s="1056"/>
      <c r="D23" s="1056"/>
      <c r="E23" s="276"/>
      <c r="F23" s="320"/>
      <c r="G23" s="321"/>
      <c r="H23" s="321"/>
      <c r="I23" s="1059"/>
      <c r="J23" s="1060"/>
      <c r="K23" s="1021"/>
      <c r="L23" s="1061"/>
      <c r="M23" s="1062"/>
      <c r="N23" s="1028"/>
      <c r="O23" s="1048"/>
      <c r="P23" s="1051"/>
      <c r="Q23" s="1052"/>
      <c r="R23" s="1028"/>
      <c r="S23" s="1048"/>
      <c r="T23" s="1049"/>
      <c r="U23" s="1054"/>
      <c r="V23" s="1028"/>
      <c r="W23" s="1048"/>
      <c r="X23" s="1049"/>
      <c r="Y23" s="1050"/>
      <c r="Z23" s="1028"/>
      <c r="AA23" s="403"/>
      <c r="AB23" s="201"/>
      <c r="AC23" s="201"/>
      <c r="AD23" s="243"/>
      <c r="AE23" s="243"/>
      <c r="AF23" s="243"/>
      <c r="AG23" s="278" t="str">
        <f>AH22 &amp; "-" &amp; AJ22</f>
        <v>-</v>
      </c>
      <c r="AH23" s="278"/>
      <c r="AI23" s="278"/>
      <c r="AJ23" s="278"/>
      <c r="AK23" s="278" t="s">
        <v>75</v>
      </c>
      <c r="AL23" s="406"/>
      <c r="AM23" s="1019"/>
      <c r="AO23" s="290"/>
      <c r="AP23" s="290"/>
      <c r="AQ23" s="290"/>
      <c r="AR23" s="290"/>
      <c r="AS23" s="290"/>
      <c r="AT23" s="290"/>
    </row>
    <row r="24" spans="1:53" ht="20.100000000000001" customHeight="1">
      <c r="A24" s="1056"/>
      <c r="B24" s="1056"/>
      <c r="C24" s="1056"/>
      <c r="D24" s="1056"/>
      <c r="E24" s="276"/>
      <c r="F24" s="320"/>
      <c r="G24" s="321"/>
      <c r="H24" s="321"/>
      <c r="I24" s="1059"/>
      <c r="J24" s="1060"/>
      <c r="K24" s="1021"/>
      <c r="L24" s="1061"/>
      <c r="M24" s="1062"/>
      <c r="N24" s="1028"/>
      <c r="O24" s="1048"/>
      <c r="P24" s="1051"/>
      <c r="Q24" s="1052"/>
      <c r="R24" s="1028"/>
      <c r="S24" s="1048"/>
      <c r="T24" s="1049"/>
      <c r="U24" s="1055"/>
      <c r="V24" s="1028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19"/>
      <c r="AO24" s="290"/>
      <c r="AP24" s="290"/>
      <c r="AQ24" s="290"/>
      <c r="AR24" s="290"/>
      <c r="AS24" s="290"/>
      <c r="AT24" s="290"/>
    </row>
    <row r="25" spans="1:53" ht="20.100000000000001" customHeight="1">
      <c r="A25" s="1056"/>
      <c r="B25" s="1056"/>
      <c r="C25" s="1056"/>
      <c r="D25" s="1056"/>
      <c r="E25" s="276"/>
      <c r="F25" s="320"/>
      <c r="G25" s="321"/>
      <c r="H25" s="321"/>
      <c r="I25" s="1059"/>
      <c r="J25" s="1060"/>
      <c r="K25" s="1021"/>
      <c r="L25" s="1061"/>
      <c r="M25" s="1062"/>
      <c r="N25" s="1028"/>
      <c r="O25" s="1048"/>
      <c r="P25" s="1051"/>
      <c r="Q25" s="1052"/>
      <c r="R25" s="1028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19"/>
      <c r="AO25" s="290"/>
      <c r="AP25" s="290"/>
      <c r="AQ25" s="290"/>
      <c r="AR25" s="290"/>
      <c r="AS25" s="290"/>
      <c r="AT25" s="290"/>
    </row>
    <row r="26" spans="1:53" customFormat="1" ht="20.100000000000001" customHeight="1">
      <c r="A26" s="1056"/>
      <c r="B26" s="1056"/>
      <c r="C26" s="1056"/>
      <c r="D26" s="1056"/>
      <c r="E26" s="322"/>
      <c r="F26" s="323"/>
      <c r="G26" s="322"/>
      <c r="H26" s="322"/>
      <c r="I26" s="1059"/>
      <c r="J26" s="1060"/>
      <c r="K26" s="1021"/>
      <c r="L26" s="1061"/>
      <c r="M26" s="1062"/>
      <c r="N26" s="1028"/>
      <c r="O26" s="404"/>
      <c r="P26" s="160"/>
      <c r="Q26" s="201" t="s">
        <v>371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19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3" customFormat="1" ht="15" customHeight="1">
      <c r="A27" s="1056"/>
      <c r="B27" s="1056"/>
      <c r="C27" s="1056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19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3" customFormat="1" ht="15" customHeight="1">
      <c r="A28" s="1056"/>
      <c r="B28" s="1056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3" customFormat="1" ht="15" customHeight="1">
      <c r="A29" s="1056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spans="1:53" ht="3" customHeight="1"/>
    <row r="32" spans="1:53" ht="14.25" customHeight="1">
      <c r="L32" s="580">
        <v>1</v>
      </c>
      <c r="M32" s="207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dataConsolidate leftLabels="1" link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 xr:uid="{00000000-0002-0000-0F00-000000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 xr:uid="{00000000-0002-0000-0F00-000001000000}"/>
    <dataValidation allowBlank="1" promptTitle="checkPeriodRange" sqref="AG23:AL23" xr:uid="{00000000-0002-0000-0F00-000002000000}"/>
    <dataValidation type="decimal" allowBlank="1" showErrorMessage="1" errorTitle="Ошибка" error="Допускается ввод только действительных чисел!" sqref="AD22:AG22 Q22:Q25" xr:uid="{00000000-0002-0000-0F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 xr:uid="{00000000-0002-0000-0F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194</v>
      </c>
    </row>
    <row r="2" spans="1:20" ht="22.5">
      <c r="F2" s="983" t="s">
        <v>460</v>
      </c>
      <c r="G2" s="984"/>
      <c r="H2" s="985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6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6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7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7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7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7"/>
      <c r="B11" s="987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7"/>
      <c r="B12" s="987"/>
      <c r="C12" s="987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7"/>
      <c r="B13" s="987"/>
      <c r="C13" s="987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9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7"/>
      <c r="B14" s="987"/>
      <c r="C14" s="987"/>
      <c r="D14" s="440"/>
      <c r="F14" s="434"/>
      <c r="G14" s="159" t="s">
        <v>4</v>
      </c>
      <c r="H14" s="439"/>
      <c r="I14" s="1019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7"/>
      <c r="B15" s="987"/>
      <c r="C15" s="440"/>
      <c r="D15" s="440"/>
      <c r="F15" s="434"/>
      <c r="G15" s="158" t="s">
        <v>407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7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2" t="s">
        <v>554</v>
      </c>
      <c r="H19" s="982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1000-000000000000}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76"/>
    <col min="41" max="41" width="13.42578125" style="276" customWidth="1"/>
    <col min="42" max="49" width="10.5703125" style="27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7:49" ht="26.1" customHeight="1">
      <c r="J5" s="83"/>
      <c r="K5" s="83"/>
      <c r="L5" s="988" t="s">
        <v>630</v>
      </c>
      <c r="M5" s="988"/>
      <c r="N5" s="988"/>
      <c r="O5" s="988"/>
      <c r="P5" s="988"/>
      <c r="Q5" s="988"/>
      <c r="R5" s="988"/>
      <c r="S5" s="988"/>
      <c r="T5" s="988"/>
      <c r="U5" s="988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7:49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49" s="819" customFormat="1" ht="6" hidden="1">
      <c r="G7" s="841"/>
      <c r="H7" s="841"/>
      <c r="L7" s="818"/>
      <c r="M7" s="730"/>
      <c r="N7" s="1042"/>
      <c r="O7" s="1042"/>
      <c r="P7" s="1042"/>
      <c r="Q7" s="1042"/>
      <c r="R7" s="1042"/>
      <c r="S7" s="1042"/>
      <c r="T7" s="1042"/>
      <c r="U7" s="815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49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1013" t="str">
        <f>IF(datePr_ch="",IF(datePr="","",datePr),datePr_ch)</f>
        <v>13.10.2022</v>
      </c>
      <c r="O8" s="1013"/>
      <c r="P8" s="1013"/>
      <c r="Q8" s="1013"/>
      <c r="R8" s="1013"/>
      <c r="S8" s="1013"/>
      <c r="T8" s="1013"/>
      <c r="U8" s="876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49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1013" t="str">
        <f>IF(numberPr_ch="",IF(numberPr="","",numberPr),numberPr_ch)</f>
        <v>1155</v>
      </c>
      <c r="O9" s="1013"/>
      <c r="P9" s="1013"/>
      <c r="Q9" s="1013"/>
      <c r="R9" s="1013"/>
      <c r="S9" s="1013"/>
      <c r="T9" s="1013"/>
      <c r="U9" s="876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49" s="819" customFormat="1" ht="6" hidden="1">
      <c r="G10" s="841"/>
      <c r="H10" s="841"/>
      <c r="L10" s="818"/>
      <c r="M10" s="727"/>
      <c r="N10" s="1070"/>
      <c r="O10" s="1070"/>
      <c r="P10" s="1070"/>
      <c r="Q10" s="1070"/>
      <c r="R10" s="1070"/>
      <c r="S10" s="1070"/>
      <c r="T10" s="1070"/>
      <c r="U10" s="815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49" s="237" customFormat="1" ht="11.25" hidden="1">
      <c r="G11" s="236"/>
      <c r="H11" s="236"/>
      <c r="L11" s="1034"/>
      <c r="M11" s="1034"/>
      <c r="N11" s="202"/>
      <c r="O11" s="202"/>
      <c r="P11" s="202"/>
      <c r="Q11" s="202"/>
      <c r="R11" s="1065"/>
      <c r="S11" s="1065"/>
      <c r="T11" s="1065"/>
      <c r="U11" s="1065"/>
      <c r="V11" s="1065"/>
      <c r="W11" s="1065"/>
      <c r="X11" s="117"/>
      <c r="AC11" s="292" t="s">
        <v>394</v>
      </c>
      <c r="AD11" s="292" t="s">
        <v>395</v>
      </c>
      <c r="AE11" s="292" t="s">
        <v>394</v>
      </c>
      <c r="AF11" s="292" t="s">
        <v>395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34"/>
      <c r="M12" s="1034"/>
      <c r="N12" s="202"/>
      <c r="O12" s="202"/>
      <c r="P12" s="202"/>
      <c r="Q12" s="202"/>
      <c r="R12" s="1065"/>
      <c r="S12" s="1065"/>
      <c r="T12" s="1065"/>
      <c r="U12" s="1065"/>
      <c r="V12" s="1065"/>
      <c r="W12" s="1065"/>
      <c r="X12" s="117"/>
      <c r="AJ12" s="288" t="s">
        <v>357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7:49">
      <c r="J13" s="83"/>
      <c r="K13" s="83"/>
      <c r="L13" s="35"/>
      <c r="M13" s="35"/>
      <c r="N13" s="35"/>
      <c r="O13" s="35"/>
      <c r="P13" s="35"/>
      <c r="Q13" s="35"/>
      <c r="R13" s="1066"/>
      <c r="S13" s="1066"/>
      <c r="T13" s="1066"/>
      <c r="U13" s="1066"/>
      <c r="V13" s="1066"/>
      <c r="W13" s="1066"/>
      <c r="X13" s="386"/>
      <c r="AC13" s="1066"/>
      <c r="AD13" s="1066"/>
      <c r="AE13" s="1066"/>
      <c r="AF13" s="1066"/>
      <c r="AG13" s="1066"/>
      <c r="AH13" s="1066"/>
      <c r="AI13" s="1066"/>
      <c r="AJ13" s="1066"/>
    </row>
    <row r="14" spans="7:49" ht="14.25" customHeight="1">
      <c r="J14" s="83"/>
      <c r="K14" s="83"/>
      <c r="L14" s="989" t="s">
        <v>430</v>
      </c>
      <c r="M14" s="989"/>
      <c r="N14" s="989"/>
      <c r="O14" s="989"/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  <c r="AJ14" s="989"/>
      <c r="AK14" s="989"/>
      <c r="AL14" s="940" t="s">
        <v>431</v>
      </c>
    </row>
    <row r="15" spans="7:49" ht="14.25" customHeight="1">
      <c r="J15" s="83"/>
      <c r="K15" s="83"/>
      <c r="L15" s="989" t="s">
        <v>82</v>
      </c>
      <c r="M15" s="989" t="s">
        <v>452</v>
      </c>
      <c r="N15" s="989" t="s">
        <v>390</v>
      </c>
      <c r="O15" s="989"/>
      <c r="P15" s="989"/>
      <c r="Q15" s="1067" t="s">
        <v>367</v>
      </c>
      <c r="R15" s="1067"/>
      <c r="S15" s="1067"/>
      <c r="T15" s="1067"/>
      <c r="U15" s="1067" t="s">
        <v>391</v>
      </c>
      <c r="V15" s="1067"/>
      <c r="W15" s="1067"/>
      <c r="X15" s="1067"/>
      <c r="Y15" s="1067" t="s">
        <v>370</v>
      </c>
      <c r="Z15" s="1067"/>
      <c r="AA15" s="1067"/>
      <c r="AB15" s="1067"/>
      <c r="AC15" s="1067" t="s">
        <v>439</v>
      </c>
      <c r="AD15" s="1067"/>
      <c r="AE15" s="1067"/>
      <c r="AF15" s="1067"/>
      <c r="AG15" s="1067"/>
      <c r="AH15" s="1067"/>
      <c r="AI15" s="1067"/>
      <c r="AJ15" s="989" t="s">
        <v>319</v>
      </c>
      <c r="AK15" s="1035" t="s">
        <v>258</v>
      </c>
      <c r="AL15" s="940"/>
    </row>
    <row r="16" spans="7:49" ht="27.95" customHeight="1">
      <c r="J16" s="83"/>
      <c r="K16" s="83"/>
      <c r="L16" s="989"/>
      <c r="M16" s="989"/>
      <c r="N16" s="989"/>
      <c r="O16" s="989"/>
      <c r="P16" s="989"/>
      <c r="Q16" s="1067"/>
      <c r="R16" s="1067"/>
      <c r="S16" s="1067"/>
      <c r="T16" s="1067"/>
      <c r="U16" s="1067"/>
      <c r="V16" s="1067"/>
      <c r="W16" s="1067"/>
      <c r="X16" s="1067"/>
      <c r="Y16" s="1067"/>
      <c r="Z16" s="1067"/>
      <c r="AA16" s="1067"/>
      <c r="AB16" s="1067"/>
      <c r="AC16" s="1067" t="s">
        <v>392</v>
      </c>
      <c r="AD16" s="1067"/>
      <c r="AE16" s="940" t="s">
        <v>393</v>
      </c>
      <c r="AF16" s="940"/>
      <c r="AG16" s="1069" t="s">
        <v>441</v>
      </c>
      <c r="AH16" s="1069"/>
      <c r="AI16" s="1069"/>
      <c r="AJ16" s="989"/>
      <c r="AK16" s="1035"/>
      <c r="AL16" s="940"/>
    </row>
    <row r="17" spans="1:53" ht="14.25" customHeight="1">
      <c r="J17" s="83"/>
      <c r="K17" s="83"/>
      <c r="L17" s="989"/>
      <c r="M17" s="989"/>
      <c r="N17" s="989"/>
      <c r="O17" s="989"/>
      <c r="P17" s="989"/>
      <c r="Q17" s="1067"/>
      <c r="R17" s="1067"/>
      <c r="S17" s="1067"/>
      <c r="T17" s="1067"/>
      <c r="U17" s="1067"/>
      <c r="V17" s="1067"/>
      <c r="W17" s="1067"/>
      <c r="X17" s="1067"/>
      <c r="Y17" s="1067"/>
      <c r="Z17" s="1067"/>
      <c r="AA17" s="1067"/>
      <c r="AB17" s="1067"/>
      <c r="AC17" s="383" t="s">
        <v>323</v>
      </c>
      <c r="AD17" s="383" t="s">
        <v>322</v>
      </c>
      <c r="AE17" s="383" t="s">
        <v>323</v>
      </c>
      <c r="AF17" s="383" t="s">
        <v>322</v>
      </c>
      <c r="AG17" s="103" t="s">
        <v>368</v>
      </c>
      <c r="AH17" s="1068" t="s">
        <v>369</v>
      </c>
      <c r="AI17" s="1068"/>
      <c r="AJ17" s="989"/>
      <c r="AK17" s="1035"/>
      <c r="AL17" s="940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36">
        <f ca="1">OFFSET(N18,0,-1)+1</f>
        <v>3</v>
      </c>
      <c r="O18" s="1036"/>
      <c r="P18" s="1036"/>
      <c r="Q18" s="1036">
        <f ca="1">OFFSET(Q18,0,-3)+1</f>
        <v>4</v>
      </c>
      <c r="R18" s="1036"/>
      <c r="S18" s="1036"/>
      <c r="T18" s="1036"/>
      <c r="U18" s="1036">
        <f ca="1">OFFSET(U18,0,-4)+1</f>
        <v>5</v>
      </c>
      <c r="V18" s="1036"/>
      <c r="W18" s="1036"/>
      <c r="X18" s="1036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ref="AC18:AJ18" ca="1" si="0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53" ht="22.5">
      <c r="A19" s="1056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>
        <f>mergeValue(A19)</f>
        <v>1</v>
      </c>
      <c r="M19" s="200" t="s">
        <v>21</v>
      </c>
      <c r="N19" s="1081"/>
      <c r="O19" s="1082"/>
      <c r="P19" s="1082"/>
      <c r="Q19" s="1082"/>
      <c r="R19" s="1082"/>
      <c r="S19" s="1082"/>
      <c r="T19" s="1082"/>
      <c r="U19" s="1082"/>
      <c r="V19" s="1082"/>
      <c r="W19" s="1082"/>
      <c r="X19" s="1082"/>
      <c r="Y19" s="1082"/>
      <c r="Z19" s="1082"/>
      <c r="AA19" s="1082"/>
      <c r="AB19" s="1082"/>
      <c r="AC19" s="1082"/>
      <c r="AD19" s="1082"/>
      <c r="AE19" s="1082"/>
      <c r="AF19" s="1082"/>
      <c r="AG19" s="1082"/>
      <c r="AH19" s="1082"/>
      <c r="AI19" s="1082"/>
      <c r="AJ19" s="1082"/>
      <c r="AK19" s="1082"/>
      <c r="AL19" s="861" t="s">
        <v>627</v>
      </c>
    </row>
    <row r="20" spans="1:53" ht="22.5">
      <c r="A20" s="1056"/>
      <c r="B20" s="1056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72"/>
      <c r="O20" s="1057"/>
      <c r="P20" s="1057"/>
      <c r="Q20" s="1057"/>
      <c r="R20" s="1057"/>
      <c r="S20" s="1057"/>
      <c r="T20" s="1057"/>
      <c r="U20" s="1057"/>
      <c r="V20" s="1057"/>
      <c r="W20" s="1057"/>
      <c r="X20" s="1057"/>
      <c r="Y20" s="1057"/>
      <c r="Z20" s="1057"/>
      <c r="AA20" s="1057"/>
      <c r="AB20" s="1057"/>
      <c r="AC20" s="1057"/>
      <c r="AD20" s="1057"/>
      <c r="AE20" s="1057"/>
      <c r="AF20" s="1057"/>
      <c r="AG20" s="1057"/>
      <c r="AH20" s="1057"/>
      <c r="AI20" s="1057"/>
      <c r="AJ20" s="1057"/>
      <c r="AK20" s="1057"/>
      <c r="AL20" s="860" t="s">
        <v>449</v>
      </c>
    </row>
    <row r="21" spans="1:53" ht="45">
      <c r="A21" s="1056"/>
      <c r="B21" s="1056"/>
      <c r="C21" s="1056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72"/>
      <c r="O21" s="1057"/>
      <c r="P21" s="1057"/>
      <c r="Q21" s="1057"/>
      <c r="R21" s="1057"/>
      <c r="S21" s="1057"/>
      <c r="T21" s="1057"/>
      <c r="U21" s="1057"/>
      <c r="V21" s="1057"/>
      <c r="W21" s="1057"/>
      <c r="X21" s="1057"/>
      <c r="Y21" s="1057"/>
      <c r="Z21" s="1057"/>
      <c r="AA21" s="1057"/>
      <c r="AB21" s="1057"/>
      <c r="AC21" s="1057"/>
      <c r="AD21" s="1057"/>
      <c r="AE21" s="1057"/>
      <c r="AF21" s="1057"/>
      <c r="AG21" s="1057"/>
      <c r="AH21" s="1057"/>
      <c r="AI21" s="1057"/>
      <c r="AJ21" s="1057"/>
      <c r="AK21" s="1057"/>
      <c r="AL21" s="860" t="s">
        <v>561</v>
      </c>
    </row>
    <row r="22" spans="1:53" ht="20.100000000000001" customHeight="1">
      <c r="A22" s="1056"/>
      <c r="B22" s="1056"/>
      <c r="C22" s="1056"/>
      <c r="D22" s="1056">
        <v>1</v>
      </c>
      <c r="E22" s="276"/>
      <c r="F22" s="320"/>
      <c r="G22" s="321"/>
      <c r="H22" s="321"/>
      <c r="I22" s="1059"/>
      <c r="J22" s="1060"/>
      <c r="K22" s="1021"/>
      <c r="L22" s="1071" t="str">
        <f>mergeValue(A22) &amp;"."&amp; mergeValue(B22)&amp;"."&amp; mergeValue(C22)&amp;"."&amp; mergeValue(D22)</f>
        <v>1.1.1.1</v>
      </c>
      <c r="M22" s="1073"/>
      <c r="N22" s="1075"/>
      <c r="O22" s="1051" t="s">
        <v>83</v>
      </c>
      <c r="P22" s="1052"/>
      <c r="Q22" s="1028" t="s">
        <v>75</v>
      </c>
      <c r="R22" s="1048"/>
      <c r="S22" s="1049">
        <v>1</v>
      </c>
      <c r="T22" s="1076"/>
      <c r="U22" s="1028" t="s">
        <v>75</v>
      </c>
      <c r="V22" s="1048"/>
      <c r="W22" s="1049" t="s">
        <v>83</v>
      </c>
      <c r="X22" s="1079"/>
      <c r="Y22" s="1028" t="s">
        <v>75</v>
      </c>
      <c r="Z22" s="186"/>
      <c r="AA22" s="110">
        <v>1</v>
      </c>
      <c r="AB22" s="555"/>
      <c r="AC22" s="855"/>
      <c r="AD22" s="855"/>
      <c r="AE22" s="856"/>
      <c r="AF22" s="855"/>
      <c r="AG22" s="857"/>
      <c r="AH22" s="530" t="s">
        <v>74</v>
      </c>
      <c r="AI22" s="857"/>
      <c r="AJ22" s="547" t="s">
        <v>75</v>
      </c>
      <c r="AK22" s="261"/>
      <c r="AL22" s="1019" t="s">
        <v>631</v>
      </c>
      <c r="AM22" s="276" t="str">
        <f>strCheckDateOnDP(AC22:AK22,List06_10_DP)</f>
        <v/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53" ht="20.100000000000001" customHeight="1">
      <c r="A23" s="1056"/>
      <c r="B23" s="1056"/>
      <c r="C23" s="1056"/>
      <c r="D23" s="1056"/>
      <c r="E23" s="276"/>
      <c r="F23" s="320"/>
      <c r="G23" s="321"/>
      <c r="H23" s="321"/>
      <c r="I23" s="1059"/>
      <c r="J23" s="1060"/>
      <c r="K23" s="1021"/>
      <c r="L23" s="1061"/>
      <c r="M23" s="1074"/>
      <c r="N23" s="1075"/>
      <c r="O23" s="1051"/>
      <c r="P23" s="1052"/>
      <c r="Q23" s="1028"/>
      <c r="R23" s="1048"/>
      <c r="S23" s="1049"/>
      <c r="T23" s="1077"/>
      <c r="U23" s="1028"/>
      <c r="V23" s="1048"/>
      <c r="W23" s="1049"/>
      <c r="X23" s="1080"/>
      <c r="Y23" s="1028"/>
      <c r="Z23" s="403"/>
      <c r="AA23" s="201"/>
      <c r="AB23" s="201"/>
      <c r="AC23" s="243"/>
      <c r="AD23" s="243"/>
      <c r="AE23" s="243"/>
      <c r="AF23" s="278" t="str">
        <f>AG22 &amp; "-" &amp; AI22</f>
        <v>-</v>
      </c>
      <c r="AG23" s="278"/>
      <c r="AH23" s="278"/>
      <c r="AI23" s="278"/>
      <c r="AJ23" s="278" t="s">
        <v>75</v>
      </c>
      <c r="AK23" s="406"/>
      <c r="AL23" s="1019"/>
      <c r="AN23" s="290"/>
      <c r="AO23" s="290"/>
      <c r="AP23" s="290"/>
      <c r="AQ23" s="290"/>
      <c r="AR23" s="290"/>
      <c r="AS23" s="290"/>
    </row>
    <row r="24" spans="1:53" ht="20.100000000000001" customHeight="1">
      <c r="A24" s="1056"/>
      <c r="B24" s="1056"/>
      <c r="C24" s="1056"/>
      <c r="D24" s="1056"/>
      <c r="E24" s="276"/>
      <c r="F24" s="320"/>
      <c r="G24" s="321"/>
      <c r="H24" s="321"/>
      <c r="I24" s="1059"/>
      <c r="J24" s="1060"/>
      <c r="K24" s="1021"/>
      <c r="L24" s="1061"/>
      <c r="M24" s="1074"/>
      <c r="N24" s="1075"/>
      <c r="O24" s="1051"/>
      <c r="P24" s="1052"/>
      <c r="Q24" s="1028"/>
      <c r="R24" s="1048"/>
      <c r="S24" s="1049"/>
      <c r="T24" s="1078"/>
      <c r="U24" s="1028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19"/>
      <c r="AN24" s="290"/>
      <c r="AO24" s="290"/>
      <c r="AP24" s="290"/>
      <c r="AQ24" s="290"/>
      <c r="AR24" s="290"/>
      <c r="AS24" s="290"/>
    </row>
    <row r="25" spans="1:53" ht="20.100000000000001" customHeight="1">
      <c r="A25" s="1056"/>
      <c r="B25" s="1056"/>
      <c r="C25" s="1056"/>
      <c r="D25" s="1056"/>
      <c r="E25" s="276"/>
      <c r="F25" s="320"/>
      <c r="G25" s="321"/>
      <c r="H25" s="321"/>
      <c r="I25" s="1059"/>
      <c r="J25" s="1060"/>
      <c r="K25" s="1021"/>
      <c r="L25" s="1061"/>
      <c r="M25" s="1074"/>
      <c r="N25" s="1075"/>
      <c r="O25" s="1051"/>
      <c r="P25" s="1052"/>
      <c r="Q25" s="1028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19"/>
      <c r="AN25" s="290"/>
      <c r="AO25" s="290"/>
      <c r="AP25" s="290"/>
      <c r="AQ25" s="290"/>
      <c r="AR25" s="290"/>
      <c r="AS25" s="290"/>
    </row>
    <row r="26" spans="1:53" customFormat="1" ht="20.100000000000001" customHeight="1">
      <c r="A26" s="1056"/>
      <c r="B26" s="1056"/>
      <c r="C26" s="1056"/>
      <c r="D26" s="1056"/>
      <c r="E26" s="322"/>
      <c r="F26" s="323"/>
      <c r="G26" s="322"/>
      <c r="H26" s="322"/>
      <c r="I26" s="1059"/>
      <c r="J26" s="1060"/>
      <c r="K26" s="1021"/>
      <c r="L26" s="1061"/>
      <c r="M26" s="1074"/>
      <c r="N26" s="404"/>
      <c r="O26" s="160"/>
      <c r="P26" s="201" t="s">
        <v>371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19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53" customFormat="1" ht="15" customHeight="1">
      <c r="A27" s="1056"/>
      <c r="B27" s="1056"/>
      <c r="C27" s="1056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19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53" customFormat="1" ht="15" customHeight="1">
      <c r="A28" s="1056"/>
      <c r="B28" s="1056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53" customFormat="1" ht="15" customHeight="1">
      <c r="A29" s="1056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1:53" ht="3" customHeight="1">
      <c r="AM31" s="34"/>
      <c r="AX31" s="276"/>
    </row>
    <row r="32" spans="1:53" ht="14.25" customHeight="1">
      <c r="L32" s="580">
        <v>1</v>
      </c>
      <c r="M32" s="844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dataConsolidate leftLabels="1" link="1"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 xr:uid="{00000000-0002-0000-1100-000000000000}">
      <formula1>900</formula1>
    </dataValidation>
    <dataValidation allowBlank="1" promptTitle="checkPeriodRange" sqref="AF23:AK23" xr:uid="{00000000-0002-0000-1100-000001000000}"/>
    <dataValidation allowBlank="1" showInputMessage="1" showErrorMessage="1" prompt="Для выбора выполните двойной щелчок левой клавиши мыши по соответствующей ячейке." sqref="Y22 Q22 U22 AH22 AJ22" xr:uid="{00000000-0002-0000-1100-000002000000}"/>
    <dataValidation type="decimal" allowBlank="1" showErrorMessage="1" errorTitle="Ошибка" error="Допускается ввод только действительных чисел!" sqref="AC22:AF22 P22" xr:uid="{00000000-0002-0000-11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 xr:uid="{00000000-0002-0000-11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29" hidden="1" customWidth="1"/>
    <col min="2" max="2" width="9.140625" style="130" hidden="1" customWidth="1"/>
    <col min="3" max="3" width="3.7109375" style="131" customWidth="1"/>
    <col min="4" max="4" width="7" style="132" bestFit="1" customWidth="1"/>
    <col min="5" max="5" width="11.28515625" style="132" customWidth="1"/>
    <col min="6" max="6" width="41" style="132" customWidth="1"/>
    <col min="7" max="7" width="18" style="132" customWidth="1"/>
    <col min="8" max="8" width="13.140625" style="132" customWidth="1"/>
    <col min="9" max="9" width="11.42578125" style="132" customWidth="1"/>
    <col min="10" max="10" width="42.140625" style="132" customWidth="1"/>
    <col min="11" max="11" width="115.7109375" style="132" customWidth="1"/>
    <col min="12" max="12" width="3.7109375" style="132" customWidth="1"/>
    <col min="13" max="16384" width="9.140625" style="132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6"/>
      <c r="C5" s="45"/>
      <c r="D5" s="1083" t="s">
        <v>453</v>
      </c>
      <c r="E5" s="1083"/>
      <c r="F5" s="1083"/>
      <c r="G5" s="1083"/>
      <c r="H5" s="1083"/>
      <c r="I5" s="1083"/>
      <c r="J5" s="1083"/>
      <c r="K5" s="551"/>
    </row>
    <row r="6" spans="1:14" ht="3" hidden="1" customHeight="1">
      <c r="D6" s="133"/>
      <c r="E6" s="133"/>
      <c r="G6" s="133"/>
      <c r="H6" s="133"/>
      <c r="I6" s="133"/>
      <c r="J6" s="133"/>
      <c r="K6" s="133"/>
    </row>
    <row r="7" spans="1:14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1:14">
      <c r="D8" s="1085" t="s">
        <v>430</v>
      </c>
      <c r="E8" s="1085"/>
      <c r="F8" s="1085"/>
      <c r="G8" s="1085"/>
      <c r="H8" s="1085"/>
      <c r="I8" s="1085"/>
      <c r="J8" s="1085"/>
      <c r="K8" s="1085" t="s">
        <v>431</v>
      </c>
    </row>
    <row r="9" spans="1:14">
      <c r="D9" s="1085" t="s">
        <v>82</v>
      </c>
      <c r="E9" s="1085" t="s">
        <v>455</v>
      </c>
      <c r="F9" s="1085"/>
      <c r="G9" s="1085" t="s">
        <v>456</v>
      </c>
      <c r="H9" s="1085"/>
      <c r="I9" s="1085"/>
      <c r="J9" s="1085"/>
      <c r="K9" s="1085"/>
    </row>
    <row r="10" spans="1:14" ht="22.5">
      <c r="D10" s="1085"/>
      <c r="E10" s="138" t="s">
        <v>457</v>
      </c>
      <c r="F10" s="138" t="s">
        <v>404</v>
      </c>
      <c r="G10" s="138" t="s">
        <v>404</v>
      </c>
      <c r="H10" s="138" t="s">
        <v>457</v>
      </c>
      <c r="I10" s="138" t="s">
        <v>458</v>
      </c>
      <c r="J10" s="138" t="s">
        <v>432</v>
      </c>
      <c r="K10" s="1085"/>
    </row>
    <row r="11" spans="1:14" ht="12" customHeight="1">
      <c r="D11" s="40" t="s">
        <v>83</v>
      </c>
      <c r="E11" s="40" t="s">
        <v>49</v>
      </c>
      <c r="F11" s="40" t="s">
        <v>50</v>
      </c>
      <c r="G11" s="40" t="s">
        <v>51</v>
      </c>
      <c r="H11" s="40" t="s">
        <v>63</v>
      </c>
      <c r="I11" s="40" t="s">
        <v>64</v>
      </c>
      <c r="J11" s="40" t="s">
        <v>169</v>
      </c>
      <c r="K11" s="40" t="s">
        <v>170</v>
      </c>
    </row>
    <row r="12" spans="1:14" s="128" customFormat="1" ht="57" customHeight="1">
      <c r="A12" s="230" t="s">
        <v>50</v>
      </c>
      <c r="B12" s="136" t="s">
        <v>236</v>
      </c>
      <c r="C12" s="137"/>
      <c r="D12" s="139" t="s">
        <v>83</v>
      </c>
      <c r="E12" s="858"/>
      <c r="F12" s="847"/>
      <c r="G12" s="847"/>
      <c r="H12" s="847"/>
      <c r="I12" s="880"/>
      <c r="J12" s="848"/>
      <c r="K12" s="991" t="s">
        <v>459</v>
      </c>
      <c r="M12" s="568" t="str">
        <f>IF(ISERROR(INDEX(kind_of_nameforms,MATCH(E12,kind_of_forms,0),1)),"",INDEX(kind_of_nameforms,MATCH(E12,kind_of_forms,0),1))</f>
        <v/>
      </c>
      <c r="N12" s="569"/>
    </row>
    <row r="13" spans="1:14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93"/>
    </row>
    <row r="14" spans="1:14" ht="3" customHeight="1">
      <c r="A14" s="132"/>
      <c r="B14" s="132"/>
      <c r="C14" s="132"/>
    </row>
    <row r="15" spans="1:14" ht="27.75" customHeight="1">
      <c r="E15" s="1084" t="s">
        <v>555</v>
      </c>
      <c r="F15" s="1084"/>
      <c r="G15" s="1084"/>
      <c r="H15" s="1084"/>
      <c r="I15" s="1084"/>
      <c r="J15" s="1084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 xr:uid="{00000000-0002-0000-12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12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12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12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949" t="s">
        <v>296</v>
      </c>
      <c r="E7" s="951"/>
      <c r="F7" s="553"/>
    </row>
    <row r="8" spans="3:9" ht="3" customHeight="1">
      <c r="C8" s="48"/>
      <c r="D8" s="13"/>
      <c r="E8" s="13"/>
    </row>
    <row r="9" spans="3:9" ht="15.95" customHeight="1">
      <c r="C9" s="48"/>
      <c r="D9" s="101" t="s">
        <v>82</v>
      </c>
      <c r="E9" s="522" t="s">
        <v>295</v>
      </c>
    </row>
    <row r="10" spans="3:9" ht="12" customHeight="1">
      <c r="C10" s="48"/>
      <c r="D10" s="40" t="s">
        <v>83</v>
      </c>
      <c r="E10" s="40" t="s">
        <v>49</v>
      </c>
    </row>
    <row r="11" spans="3:9" ht="11.25" hidden="1" customHeight="1">
      <c r="C11" s="48"/>
      <c r="D11" s="241">
        <v>0</v>
      </c>
      <c r="E11" s="523"/>
    </row>
    <row r="12" spans="3:9" ht="15" customHeight="1">
      <c r="C12" s="210"/>
      <c r="D12" s="124">
        <v>1</v>
      </c>
      <c r="E12" s="845"/>
    </row>
    <row r="13" spans="3:9" ht="12" customHeight="1">
      <c r="C13" s="48"/>
      <c r="D13" s="524"/>
      <c r="E13" s="525" t="s">
        <v>167</v>
      </c>
    </row>
    <row r="14" spans="3:9" ht="3" customHeight="1"/>
    <row r="15" spans="3:9" ht="22.5" customHeight="1">
      <c r="C15" s="212"/>
      <c r="D15" s="1086" t="s">
        <v>297</v>
      </c>
      <c r="E15" s="1086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13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26"/>
    </row>
    <row r="2" spans="3:12" hidden="1"/>
    <row r="3" spans="3:12" hidden="1"/>
    <row r="4" spans="3:12" hidden="1"/>
    <row r="5" spans="3:12" hidden="1"/>
    <row r="6" spans="3:12" ht="3" customHeight="1">
      <c r="C6" s="48"/>
      <c r="D6" s="13"/>
      <c r="E6" s="13"/>
    </row>
    <row r="7" spans="3:12" ht="22.5">
      <c r="C7" s="48"/>
      <c r="D7" s="1083" t="s">
        <v>55</v>
      </c>
      <c r="E7" s="1083"/>
      <c r="F7" s="553"/>
    </row>
    <row r="8" spans="3:12" ht="3" customHeight="1">
      <c r="C8" s="48"/>
      <c r="D8" s="13"/>
      <c r="E8" s="13"/>
    </row>
    <row r="9" spans="3:12" ht="15.95" customHeight="1">
      <c r="C9" s="48"/>
      <c r="D9" s="101" t="s">
        <v>82</v>
      </c>
      <c r="E9" s="113" t="s">
        <v>166</v>
      </c>
    </row>
    <row r="10" spans="3:12" ht="12" customHeight="1">
      <c r="C10" s="48"/>
      <c r="D10" s="40" t="s">
        <v>83</v>
      </c>
      <c r="E10" s="40" t="s">
        <v>49</v>
      </c>
    </row>
    <row r="11" spans="3:12" ht="15" hidden="1" customHeight="1">
      <c r="C11" s="48"/>
      <c r="D11" s="124">
        <v>0</v>
      </c>
      <c r="E11" s="240"/>
    </row>
    <row r="12" spans="3:12">
      <c r="C12" s="48"/>
      <c r="D12" s="114"/>
      <c r="E12" s="112" t="s">
        <v>167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1400-000000000000}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4" customWidth="1"/>
    <col min="2" max="2" width="34.5703125" style="44" customWidth="1"/>
    <col min="3" max="3" width="85.5703125" style="44" customWidth="1"/>
    <col min="4" max="4" width="17.7109375" style="44" customWidth="1"/>
    <col min="5" max="16384" width="9.140625" style="44"/>
  </cols>
  <sheetData>
    <row r="1" spans="2:5" ht="3" customHeight="1"/>
    <row r="2" spans="2:5" ht="22.5">
      <c r="B2" s="1087" t="s">
        <v>56</v>
      </c>
      <c r="C2" s="1087"/>
      <c r="D2" s="1087"/>
      <c r="E2" s="554"/>
    </row>
    <row r="3" spans="2:5" ht="3" customHeight="1"/>
    <row r="4" spans="2:5" ht="21.75" customHeight="1" thickBot="1">
      <c r="B4" s="912" t="s">
        <v>1</v>
      </c>
      <c r="C4" s="912" t="s">
        <v>81</v>
      </c>
      <c r="D4" s="912" t="s">
        <v>67</v>
      </c>
    </row>
    <row r="5" spans="2:5" ht="12" thickTop="1"/>
  </sheetData>
  <sheetProtection algorithmName="SHA-512" hashValue="rtCmssk0wLLs/n5kq9My9UeBe64exFtnuyc//YWr5WKxUkqfmyWP+J8OJViVJTYU8KA44WH5ACZfT3qzzTXyzQ==" saltValue="Yq2Tzf4dJPLV9W90k0H9yw==" spinCount="100000" sheet="1" objects="1" scenarios="1" formatColumns="0" formatRows="0" autoFilter="0"/>
  <autoFilter ref="B4:D4" xr:uid="{00000000-0001-0000-1500-000000000000}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SH_et_union_hor">
    <tabColor indexed="47"/>
  </sheetPr>
  <dimension ref="A2:CT32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165</v>
      </c>
    </row>
    <row r="4" spans="1:19" s="12" customFormat="1" ht="17.100000000000001" customHeight="1">
      <c r="C4" s="46"/>
      <c r="D4" s="124"/>
      <c r="E4" s="125"/>
    </row>
    <row r="7" spans="1:19" s="33" customFormat="1" ht="17.100000000000001" customHeight="1">
      <c r="A7" s="33" t="s">
        <v>0</v>
      </c>
    </row>
    <row r="8" spans="1:19" ht="17.100000000000001" customHeight="1">
      <c r="G8" s="92"/>
      <c r="H8" s="92"/>
      <c r="I8" s="92"/>
      <c r="M8" s="41"/>
    </row>
    <row r="9" spans="1:19" s="100" customFormat="1" ht="17.100000000000001" customHeight="1">
      <c r="A9" s="281"/>
      <c r="C9" s="179"/>
      <c r="D9" s="959">
        <v>1</v>
      </c>
      <c r="E9" s="1121"/>
      <c r="F9" s="1125"/>
      <c r="G9" s="1129" t="s">
        <v>75</v>
      </c>
      <c r="H9" s="959"/>
      <c r="I9" s="959">
        <v>1</v>
      </c>
      <c r="J9" s="1123"/>
      <c r="K9" s="1028" t="s">
        <v>75</v>
      </c>
      <c r="L9" s="964"/>
      <c r="M9" s="964" t="s">
        <v>83</v>
      </c>
      <c r="N9" s="1119"/>
      <c r="O9" s="1028" t="s">
        <v>75</v>
      </c>
      <c r="P9" s="304"/>
      <c r="Q9" s="304" t="s">
        <v>83</v>
      </c>
      <c r="R9" s="892"/>
      <c r="S9" s="399"/>
    </row>
    <row r="10" spans="1:19" s="100" customFormat="1" ht="17.100000000000001" customHeight="1">
      <c r="A10" s="281"/>
      <c r="C10" s="179"/>
      <c r="D10" s="960"/>
      <c r="E10" s="1122"/>
      <c r="F10" s="1126"/>
      <c r="G10" s="960"/>
      <c r="H10" s="960"/>
      <c r="I10" s="960"/>
      <c r="J10" s="1124"/>
      <c r="K10" s="960"/>
      <c r="L10" s="960"/>
      <c r="M10" s="960"/>
      <c r="N10" s="1120"/>
      <c r="O10" s="960"/>
      <c r="P10" s="305"/>
      <c r="Q10" s="119"/>
      <c r="R10" s="119" t="s">
        <v>579</v>
      </c>
      <c r="S10" s="120"/>
    </row>
    <row r="11" spans="1:19" s="100" customFormat="1" ht="17.100000000000001" customHeight="1">
      <c r="A11" s="281"/>
      <c r="C11" s="179"/>
      <c r="D11" s="960"/>
      <c r="E11" s="1122"/>
      <c r="F11" s="1126"/>
      <c r="G11" s="960"/>
      <c r="H11" s="960"/>
      <c r="I11" s="960"/>
      <c r="J11" s="1124"/>
      <c r="K11" s="960"/>
      <c r="L11" s="118"/>
      <c r="M11" s="119"/>
      <c r="N11" s="119" t="s">
        <v>416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60"/>
      <c r="E12" s="1122"/>
      <c r="F12" s="1126"/>
      <c r="G12" s="960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7.100000000000001" customHeight="1">
      <c r="A13" s="282"/>
    </row>
    <row r="14" spans="1:19" ht="16.5" customHeight="1">
      <c r="A14" s="281"/>
      <c r="B14" s="100"/>
      <c r="C14" s="179"/>
      <c r="D14" s="1131"/>
      <c r="E14" s="1127"/>
      <c r="F14" s="1128"/>
      <c r="G14" s="1130"/>
      <c r="H14" s="959"/>
      <c r="I14" s="959">
        <v>1</v>
      </c>
      <c r="J14" s="1123"/>
      <c r="K14" s="1028" t="s">
        <v>75</v>
      </c>
      <c r="L14" s="964"/>
      <c r="M14" s="964" t="s">
        <v>83</v>
      </c>
      <c r="N14" s="1119"/>
      <c r="O14" s="1028" t="s">
        <v>75</v>
      </c>
      <c r="P14" s="304"/>
      <c r="Q14" s="304" t="s">
        <v>83</v>
      </c>
      <c r="R14" s="892"/>
      <c r="S14" s="399"/>
    </row>
    <row r="15" spans="1:19" ht="17.100000000000001" customHeight="1">
      <c r="A15" s="281"/>
      <c r="B15" s="100"/>
      <c r="C15" s="179"/>
      <c r="D15" s="1131"/>
      <c r="E15" s="1127"/>
      <c r="F15" s="1128"/>
      <c r="G15" s="1130"/>
      <c r="H15" s="959"/>
      <c r="I15" s="959"/>
      <c r="J15" s="1124"/>
      <c r="K15" s="1028"/>
      <c r="L15" s="964"/>
      <c r="M15" s="964"/>
      <c r="N15" s="1120"/>
      <c r="O15" s="1028"/>
      <c r="P15" s="305"/>
      <c r="Q15" s="119"/>
      <c r="R15" s="119" t="s">
        <v>579</v>
      </c>
      <c r="S15" s="120"/>
    </row>
    <row r="16" spans="1:19" ht="17.100000000000001" customHeight="1">
      <c r="A16" s="281"/>
      <c r="B16" s="100"/>
      <c r="C16" s="179"/>
      <c r="D16" s="1131"/>
      <c r="E16" s="1127"/>
      <c r="F16" s="1128"/>
      <c r="G16" s="1130"/>
      <c r="H16" s="959"/>
      <c r="I16" s="959"/>
      <c r="J16" s="1124"/>
      <c r="K16" s="1028"/>
      <c r="L16" s="118"/>
      <c r="M16" s="119"/>
      <c r="N16" s="119" t="s">
        <v>416</v>
      </c>
      <c r="O16" s="119"/>
      <c r="P16" s="119"/>
      <c r="Q16" s="119"/>
      <c r="R16" s="119"/>
      <c r="S16" s="120"/>
    </row>
    <row r="17" spans="1:36" ht="17.100000000000001" customHeight="1">
      <c r="A17" s="281"/>
      <c r="B17" s="100"/>
      <c r="C17" s="179"/>
      <c r="D17" s="1131"/>
      <c r="E17" s="1127"/>
      <c r="F17" s="1128"/>
      <c r="G17" s="1130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36" ht="17.100000000000001" customHeight="1">
      <c r="A18" s="282"/>
    </row>
    <row r="19" spans="1:36" s="33" customFormat="1" ht="17.100000000000001" hidden="1" customHeight="1">
      <c r="A19" s="33" t="s">
        <v>15</v>
      </c>
      <c r="C19" s="33" t="s">
        <v>83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1067" t="s">
        <v>280</v>
      </c>
      <c r="P25" s="1067"/>
      <c r="Q25" s="1067"/>
      <c r="R25" s="1069" t="s">
        <v>253</v>
      </c>
      <c r="S25" s="1069"/>
      <c r="T25" s="1069"/>
      <c r="U25" s="989" t="s">
        <v>319</v>
      </c>
      <c r="W25" s="1113"/>
    </row>
    <row r="26" spans="1:36" ht="17.100000000000001" hidden="1" customHeight="1">
      <c r="O26" s="1114" t="s">
        <v>696</v>
      </c>
      <c r="P26" s="1114" t="s">
        <v>254</v>
      </c>
      <c r="Q26" s="1114"/>
      <c r="R26" s="1069"/>
      <c r="S26" s="1069"/>
      <c r="T26" s="1069"/>
      <c r="U26" s="989"/>
      <c r="W26" s="1113"/>
    </row>
    <row r="27" spans="1:36" ht="37.5" hidden="1" customHeight="1">
      <c r="O27" s="1114"/>
      <c r="P27" s="102" t="s">
        <v>697</v>
      </c>
      <c r="Q27" s="102" t="s">
        <v>6</v>
      </c>
      <c r="R27" s="103" t="s">
        <v>257</v>
      </c>
      <c r="S27" s="1068" t="s">
        <v>256</v>
      </c>
      <c r="T27" s="1068"/>
      <c r="U27" s="989"/>
      <c r="W27" s="1113"/>
    </row>
    <row r="28" spans="1:36" ht="17.100000000000001" hidden="1" customHeight="1">
      <c r="G28" s="175"/>
      <c r="H28" s="175"/>
      <c r="I28" s="175"/>
      <c r="J28" s="175"/>
      <c r="K28" s="175"/>
      <c r="L28" s="123"/>
      <c r="M28" s="545" t="s">
        <v>169</v>
      </c>
      <c r="N28" s="546"/>
      <c r="O28" s="1118"/>
      <c r="P28" s="1118"/>
      <c r="Q28" s="1118"/>
      <c r="R28" s="1118"/>
      <c r="S28" s="1118"/>
      <c r="T28" s="1118"/>
      <c r="U28" s="1118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6" s="34" customFormat="1" ht="22.5" hidden="1">
      <c r="A29" s="1037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>
        <f>mergeValue(A29)</f>
        <v>1</v>
      </c>
      <c r="M29" s="544" t="s">
        <v>21</v>
      </c>
      <c r="N29" s="528"/>
      <c r="O29" s="1088"/>
      <c r="P29" s="1089"/>
      <c r="Q29" s="1089"/>
      <c r="R29" s="1089"/>
      <c r="S29" s="1089"/>
      <c r="T29" s="1089"/>
      <c r="U29" s="1089"/>
      <c r="V29" s="1090"/>
      <c r="W29" s="556" t="s">
        <v>448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6" s="34" customFormat="1" ht="22.5" hidden="1">
      <c r="A30" s="1037"/>
      <c r="B30" s="1037">
        <v>1</v>
      </c>
      <c r="C30" s="313"/>
      <c r="D30" s="313"/>
      <c r="E30" s="447"/>
      <c r="F30" s="447"/>
      <c r="G30" s="447"/>
      <c r="H30" s="447"/>
      <c r="I30" s="192"/>
      <c r="J30" s="176"/>
      <c r="L30" s="312" t="str">
        <f>mergeValue(A30) &amp;"."&amp; mergeValue(B30)</f>
        <v>1.1</v>
      </c>
      <c r="M30" s="155" t="s">
        <v>16</v>
      </c>
      <c r="N30" s="264"/>
      <c r="O30" s="1088"/>
      <c r="P30" s="1089"/>
      <c r="Q30" s="1089"/>
      <c r="R30" s="1089"/>
      <c r="S30" s="1089"/>
      <c r="T30" s="1089"/>
      <c r="U30" s="1089"/>
      <c r="V30" s="1090"/>
      <c r="W30" s="265" t="s">
        <v>449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6" s="34" customFormat="1" ht="45" hidden="1">
      <c r="A31" s="1037"/>
      <c r="B31" s="1037"/>
      <c r="C31" s="1037">
        <v>1</v>
      </c>
      <c r="D31" s="313"/>
      <c r="E31" s="447"/>
      <c r="F31" s="447"/>
      <c r="G31" s="447"/>
      <c r="H31" s="447"/>
      <c r="I31" s="316"/>
      <c r="J31" s="176"/>
      <c r="K31" s="98"/>
      <c r="L31" s="312" t="str">
        <f>mergeValue(A31) &amp;"."&amp; mergeValue(B31)&amp;"."&amp; mergeValue(C31)</f>
        <v>1.1.1</v>
      </c>
      <c r="M31" s="156" t="s">
        <v>560</v>
      </c>
      <c r="N31" s="264"/>
      <c r="O31" s="1088"/>
      <c r="P31" s="1089"/>
      <c r="Q31" s="1089"/>
      <c r="R31" s="1089"/>
      <c r="S31" s="1089"/>
      <c r="T31" s="1089"/>
      <c r="U31" s="1089"/>
      <c r="V31" s="1090"/>
      <c r="W31" s="265" t="s">
        <v>561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6" s="34" customFormat="1" ht="33.75" hidden="1">
      <c r="A32" s="1037"/>
      <c r="B32" s="1037"/>
      <c r="C32" s="1037"/>
      <c r="D32" s="1037">
        <v>1</v>
      </c>
      <c r="E32" s="447"/>
      <c r="F32" s="447"/>
      <c r="G32" s="447"/>
      <c r="H32" s="447"/>
      <c r="I32" s="1021"/>
      <c r="J32" s="176"/>
      <c r="K32" s="98"/>
      <c r="L32" s="312" t="str">
        <f>mergeValue(A32) &amp;"."&amp; mergeValue(B32)&amp;"."&amp; mergeValue(C32)&amp;"."&amp; mergeValue(D32)</f>
        <v>1.1.1.1</v>
      </c>
      <c r="M32" s="157" t="s">
        <v>384</v>
      </c>
      <c r="N32" s="264"/>
      <c r="O32" s="1110"/>
      <c r="P32" s="1111"/>
      <c r="Q32" s="1111"/>
      <c r="R32" s="1111"/>
      <c r="S32" s="1111"/>
      <c r="T32" s="1111"/>
      <c r="U32" s="1111"/>
      <c r="V32" s="1112"/>
      <c r="W32" s="265" t="s">
        <v>556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6" s="34" customFormat="1" ht="33.75" hidden="1" customHeight="1">
      <c r="A33" s="1037"/>
      <c r="B33" s="1037"/>
      <c r="C33" s="1037"/>
      <c r="D33" s="1037"/>
      <c r="E33" s="1037">
        <v>1</v>
      </c>
      <c r="F33" s="447"/>
      <c r="G33" s="447"/>
      <c r="H33" s="447"/>
      <c r="I33" s="1021"/>
      <c r="J33" s="1021"/>
      <c r="K33" s="98"/>
      <c r="L33" s="312" t="str">
        <f>mergeValue(A33) &amp;"."&amp; mergeValue(B33)&amp;"."&amp; mergeValue(C33)&amp;"."&amp; mergeValue(D33)&amp;"."&amp; mergeValue(E33)</f>
        <v>1.1.1.1.1</v>
      </c>
      <c r="M33" s="167" t="s">
        <v>10</v>
      </c>
      <c r="N33" s="265"/>
      <c r="O33" s="1105"/>
      <c r="P33" s="1106"/>
      <c r="Q33" s="1106"/>
      <c r="R33" s="1106"/>
      <c r="S33" s="1106"/>
      <c r="T33" s="1106"/>
      <c r="U33" s="1106"/>
      <c r="V33" s="1107"/>
      <c r="W33" s="265" t="s">
        <v>450</v>
      </c>
      <c r="X33" s="276"/>
      <c r="Y33" s="290" t="str">
        <f>strCheckUnique(Z33:Z36)</f>
        <v/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6" s="34" customFormat="1" ht="66" hidden="1" customHeight="1">
      <c r="A34" s="1037"/>
      <c r="B34" s="1037"/>
      <c r="C34" s="1037"/>
      <c r="D34" s="1037"/>
      <c r="E34" s="1037"/>
      <c r="F34" s="313">
        <v>1</v>
      </c>
      <c r="G34" s="313"/>
      <c r="H34" s="313"/>
      <c r="I34" s="1021"/>
      <c r="J34" s="1021"/>
      <c r="K34" s="316"/>
      <c r="L34" s="312" t="str">
        <f>mergeValue(A34) &amp;"."&amp; mergeValue(B34)&amp;"."&amp; mergeValue(C34)&amp;"."&amp; mergeValue(D34)&amp;"."&amp; mergeValue(E34)&amp;"."&amp; mergeValue(F34)</f>
        <v>1.1.1.1.1.1</v>
      </c>
      <c r="M34" s="306"/>
      <c r="N34" s="1029"/>
      <c r="O34" s="187"/>
      <c r="P34" s="187"/>
      <c r="Q34" s="187"/>
      <c r="R34" s="1024"/>
      <c r="S34" s="1028" t="s">
        <v>74</v>
      </c>
      <c r="T34" s="1024"/>
      <c r="U34" s="1028" t="s">
        <v>75</v>
      </c>
      <c r="V34" s="261"/>
      <c r="W34" s="1115" t="s">
        <v>451</v>
      </c>
      <c r="X34" s="276" t="str">
        <f>strCheckDate(O35:V35)</f>
        <v/>
      </c>
      <c r="Y34" s="276"/>
      <c r="Z34" s="290" t="str">
        <f>IF(M34="","",M34 )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6" s="34" customFormat="1" ht="14.25" hidden="1" customHeight="1">
      <c r="A35" s="1037"/>
      <c r="B35" s="1037"/>
      <c r="C35" s="1037"/>
      <c r="D35" s="1037"/>
      <c r="E35" s="1037"/>
      <c r="F35" s="313"/>
      <c r="G35" s="313"/>
      <c r="H35" s="313"/>
      <c r="I35" s="1021"/>
      <c r="J35" s="1021"/>
      <c r="K35" s="316"/>
      <c r="L35" s="166"/>
      <c r="M35" s="196"/>
      <c r="N35" s="1029"/>
      <c r="O35" s="277"/>
      <c r="P35" s="274"/>
      <c r="Q35" s="275" t="str">
        <f>R34 &amp; "-" &amp; T34</f>
        <v>-</v>
      </c>
      <c r="R35" s="1024"/>
      <c r="S35" s="1028"/>
      <c r="T35" s="1025"/>
      <c r="U35" s="1028"/>
      <c r="V35" s="261"/>
      <c r="W35" s="1116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6" ht="15" hidden="1" customHeight="1">
      <c r="A36" s="1037"/>
      <c r="B36" s="1037"/>
      <c r="C36" s="1037"/>
      <c r="D36" s="1037"/>
      <c r="E36" s="1037"/>
      <c r="F36" s="313"/>
      <c r="G36" s="313"/>
      <c r="H36" s="313"/>
      <c r="I36" s="1021"/>
      <c r="J36" s="1021"/>
      <c r="K36" s="193"/>
      <c r="L36" s="109"/>
      <c r="M36" s="170" t="s">
        <v>385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117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6" ht="15" hidden="1" customHeight="1">
      <c r="A37" s="1037"/>
      <c r="B37" s="1037"/>
      <c r="C37" s="1037"/>
      <c r="D37" s="1037"/>
      <c r="E37" s="313"/>
      <c r="F37" s="447"/>
      <c r="G37" s="447"/>
      <c r="H37" s="447"/>
      <c r="I37" s="1021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6" ht="15" hidden="1" customHeight="1">
      <c r="A38" s="1037"/>
      <c r="B38" s="1037"/>
      <c r="C38" s="1037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386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6" ht="15" hidden="1" customHeight="1">
      <c r="A39" s="1037"/>
      <c r="B39" s="1037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365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6" ht="15" hidden="1" customHeight="1">
      <c r="A40" s="1037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6" ht="15" hidden="1" customHeight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291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1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00000000000001" customHeight="1">
      <c r="A43" s="33" t="s">
        <v>15</v>
      </c>
      <c r="C43" s="33" t="s">
        <v>49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:36" ht="17.10000000000000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6" s="600" customFormat="1" ht="22.5">
      <c r="A45" s="1037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>
        <f>mergeValue(A45)</f>
        <v>1</v>
      </c>
      <c r="M45" s="588" t="s">
        <v>21</v>
      </c>
      <c r="N45" s="630"/>
      <c r="O45" s="1135"/>
      <c r="P45" s="1089"/>
      <c r="Q45" s="1089"/>
      <c r="R45" s="1089"/>
      <c r="S45" s="1089"/>
      <c r="T45" s="1089"/>
      <c r="U45" s="1089"/>
      <c r="V45" s="1089"/>
      <c r="W45" s="852" t="s">
        <v>627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6" s="600" customFormat="1" ht="22.5">
      <c r="A46" s="1037"/>
      <c r="B46" s="1037">
        <v>1</v>
      </c>
      <c r="C46" s="646"/>
      <c r="D46" s="646"/>
      <c r="E46" s="649"/>
      <c r="F46" s="648"/>
      <c r="G46" s="648"/>
      <c r="H46" s="648"/>
      <c r="I46" s="623"/>
      <c r="J46" s="618"/>
      <c r="L46" s="644" t="str">
        <f>mergeValue(A46) &amp;"."&amp; mergeValue(B46)</f>
        <v>1.1</v>
      </c>
      <c r="M46" s="607" t="s">
        <v>16</v>
      </c>
      <c r="N46" s="630"/>
      <c r="O46" s="1135"/>
      <c r="P46" s="1089"/>
      <c r="Q46" s="1089"/>
      <c r="R46" s="1089"/>
      <c r="S46" s="1089"/>
      <c r="T46" s="1089"/>
      <c r="U46" s="1089"/>
      <c r="V46" s="1089"/>
      <c r="W46" s="852" t="s">
        <v>449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6" s="600" customFormat="1" ht="45">
      <c r="A47" s="1037"/>
      <c r="B47" s="1037"/>
      <c r="C47" s="1037">
        <v>1</v>
      </c>
      <c r="D47" s="646"/>
      <c r="E47" s="649"/>
      <c r="F47" s="648"/>
      <c r="G47" s="648"/>
      <c r="H47" s="648"/>
      <c r="I47" s="655"/>
      <c r="J47" s="618"/>
      <c r="K47" s="604"/>
      <c r="L47" s="644" t="str">
        <f>mergeValue(A47) &amp;"."&amp; mergeValue(B47)&amp;"."&amp; mergeValue(C47)</f>
        <v>1.1.1</v>
      </c>
      <c r="M47" s="608" t="s">
        <v>560</v>
      </c>
      <c r="N47" s="630"/>
      <c r="O47" s="1135"/>
      <c r="P47" s="1089"/>
      <c r="Q47" s="1089"/>
      <c r="R47" s="1089"/>
      <c r="S47" s="1089"/>
      <c r="T47" s="1089"/>
      <c r="U47" s="1089"/>
      <c r="V47" s="1089"/>
      <c r="W47" s="852" t="s">
        <v>561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6" s="600" customFormat="1" ht="33.75">
      <c r="A48" s="1037"/>
      <c r="B48" s="1037"/>
      <c r="C48" s="1037"/>
      <c r="D48" s="1037">
        <v>1</v>
      </c>
      <c r="E48" s="649"/>
      <c r="F48" s="648"/>
      <c r="G48" s="648"/>
      <c r="H48" s="1021"/>
      <c r="I48" s="1030"/>
      <c r="J48" s="618"/>
      <c r="K48" s="604"/>
      <c r="L48" s="644" t="str">
        <f>mergeValue(A48) &amp;"."&amp; mergeValue(B48)&amp;"."&amp; mergeValue(C48)&amp;"."&amp; mergeValue(D48)</f>
        <v>1.1.1.1</v>
      </c>
      <c r="M48" s="609" t="s">
        <v>384</v>
      </c>
      <c r="N48" s="630"/>
      <c r="O48" s="1110"/>
      <c r="P48" s="1111"/>
      <c r="Q48" s="1111"/>
      <c r="R48" s="1111"/>
      <c r="S48" s="1111"/>
      <c r="T48" s="1111"/>
      <c r="U48" s="1111"/>
      <c r="V48" s="1111"/>
      <c r="W48" s="852" t="s">
        <v>575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6" s="600" customFormat="1" ht="33.75" customHeight="1">
      <c r="A49" s="1037"/>
      <c r="B49" s="1037"/>
      <c r="C49" s="1037"/>
      <c r="D49" s="1037"/>
      <c r="E49" s="1038" t="s">
        <v>83</v>
      </c>
      <c r="F49" s="646"/>
      <c r="G49" s="648"/>
      <c r="H49" s="1021"/>
      <c r="I49" s="1030"/>
      <c r="J49" s="1021"/>
      <c r="K49" s="604"/>
      <c r="L49" s="644" t="str">
        <f>mergeValue(A49) &amp;"."&amp; mergeValue(B49)&amp;"."&amp; mergeValue(C49)&amp;"."&amp; mergeValue(D49)&amp;"."&amp; mergeValue(E49)</f>
        <v>1.1.1.1.1</v>
      </c>
      <c r="M49" s="613" t="s">
        <v>10</v>
      </c>
      <c r="N49" s="631"/>
      <c r="O49" s="1105"/>
      <c r="P49" s="1106"/>
      <c r="Q49" s="1106"/>
      <c r="R49" s="1106"/>
      <c r="S49" s="1106"/>
      <c r="T49" s="1106"/>
      <c r="U49" s="1106"/>
      <c r="V49" s="1106"/>
      <c r="W49" s="852" t="s">
        <v>450</v>
      </c>
      <c r="X49" s="636"/>
      <c r="Y49" s="641" t="str">
        <f>strCheckUnique(Z49:Z52)</f>
        <v/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6" s="600" customFormat="1" ht="168" customHeight="1">
      <c r="A50" s="1037"/>
      <c r="B50" s="1037"/>
      <c r="C50" s="1037"/>
      <c r="D50" s="1037"/>
      <c r="E50" s="1038"/>
      <c r="F50" s="646">
        <v>1</v>
      </c>
      <c r="G50" s="646"/>
      <c r="H50" s="1021"/>
      <c r="I50" s="1030"/>
      <c r="J50" s="1021"/>
      <c r="K50" s="655"/>
      <c r="L50" s="644" t="str">
        <f>mergeValue(A50) &amp;"."&amp; mergeValue(B50)&amp;"."&amp; mergeValue(C50)&amp;"."&amp; mergeValue(D50)&amp;"."&amp; mergeValue(E50)&amp;"."&amp; mergeValue(F50)</f>
        <v>1.1.1.1.1.1</v>
      </c>
      <c r="M50" s="643"/>
      <c r="N50" s="1029"/>
      <c r="O50" s="620"/>
      <c r="P50" s="620"/>
      <c r="Q50" s="620"/>
      <c r="R50" s="1024"/>
      <c r="S50" s="1046" t="s">
        <v>74</v>
      </c>
      <c r="T50" s="1024"/>
      <c r="U50" s="1046" t="s">
        <v>75</v>
      </c>
      <c r="V50" s="814"/>
      <c r="W50" s="1019" t="s">
        <v>628</v>
      </c>
      <c r="X50" s="636" t="str">
        <f>strCheckDate(O51:V51)</f>
        <v/>
      </c>
      <c r="Y50" s="636"/>
      <c r="Z50" s="641" t="str">
        <f>IF(M50="","",M50 )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6" s="600" customFormat="1" ht="14.25" hidden="1" customHeight="1">
      <c r="A51" s="1037"/>
      <c r="B51" s="1037"/>
      <c r="C51" s="1037"/>
      <c r="D51" s="1037"/>
      <c r="E51" s="1038"/>
      <c r="F51" s="646"/>
      <c r="G51" s="646"/>
      <c r="H51" s="1021"/>
      <c r="I51" s="1030"/>
      <c r="J51" s="1021"/>
      <c r="K51" s="655"/>
      <c r="L51" s="612"/>
      <c r="M51" s="661"/>
      <c r="N51" s="1029"/>
      <c r="O51" s="637"/>
      <c r="P51" s="634"/>
      <c r="Q51" s="635" t="str">
        <f>R50 &amp; "-" &amp; T50</f>
        <v>-</v>
      </c>
      <c r="R51" s="1024"/>
      <c r="S51" s="1046"/>
      <c r="T51" s="1025"/>
      <c r="U51" s="1046"/>
      <c r="V51" s="814"/>
      <c r="W51" s="1019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6" s="599" customFormat="1" ht="15" customHeight="1">
      <c r="A52" s="1037"/>
      <c r="B52" s="1037"/>
      <c r="C52" s="1037"/>
      <c r="D52" s="1037"/>
      <c r="E52" s="1038"/>
      <c r="F52" s="650"/>
      <c r="G52" s="648"/>
      <c r="H52" s="1021"/>
      <c r="I52" s="1030"/>
      <c r="J52" s="1021"/>
      <c r="K52" s="624"/>
      <c r="L52" s="605"/>
      <c r="M52" s="614" t="s">
        <v>385</v>
      </c>
      <c r="N52" s="621"/>
      <c r="O52" s="606"/>
      <c r="P52" s="606"/>
      <c r="Q52" s="606"/>
      <c r="R52" s="628"/>
      <c r="S52" s="622"/>
      <c r="T52" s="622"/>
      <c r="U52" s="622"/>
      <c r="V52" s="843"/>
      <c r="W52" s="1019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6" s="599" customFormat="1" ht="15" customHeight="1">
      <c r="A53" s="1037"/>
      <c r="B53" s="1037"/>
      <c r="C53" s="1037"/>
      <c r="D53" s="1037"/>
      <c r="E53" s="649"/>
      <c r="F53" s="650"/>
      <c r="G53" s="648"/>
      <c r="H53" s="1021"/>
      <c r="I53" s="1030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2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6" s="599" customFormat="1" ht="15" customHeight="1">
      <c r="A54" s="1037"/>
      <c r="B54" s="1037"/>
      <c r="C54" s="1037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386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6" s="599" customFormat="1" ht="15" customHeight="1">
      <c r="A55" s="1037"/>
      <c r="B55" s="1037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365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6" s="599" customFormat="1" ht="15" customHeight="1">
      <c r="A56" s="1037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6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291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1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00000000000001" hidden="1" customHeight="1">
      <c r="A59" s="33" t="s">
        <v>15</v>
      </c>
      <c r="C59" s="33" t="s">
        <v>50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:36" ht="17.100000000000001" hidden="1" customHeight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6" s="34" customFormat="1" ht="22.5" hidden="1">
      <c r="A61" s="1037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>
        <f>mergeValue(A61)</f>
        <v>1</v>
      </c>
      <c r="M61" s="544" t="s">
        <v>21</v>
      </c>
      <c r="N61" s="528"/>
      <c r="O61" s="1023"/>
      <c r="P61" s="1023"/>
      <c r="Q61" s="1023"/>
      <c r="R61" s="1023"/>
      <c r="S61" s="1023"/>
      <c r="T61" s="1023"/>
      <c r="U61" s="1023"/>
      <c r="V61" s="1023"/>
      <c r="W61" s="556" t="s">
        <v>448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6" s="34" customFormat="1" ht="22.5" hidden="1">
      <c r="A62" s="1037"/>
      <c r="B62" s="1037">
        <v>1</v>
      </c>
      <c r="C62" s="313"/>
      <c r="D62" s="313"/>
      <c r="E62" s="447"/>
      <c r="F62" s="447"/>
      <c r="G62" s="447"/>
      <c r="H62" s="447"/>
      <c r="I62" s="192"/>
      <c r="J62" s="176"/>
      <c r="L62" s="312" t="str">
        <f>mergeValue(A62) &amp;"."&amp; mergeValue(B62)</f>
        <v>1.1</v>
      </c>
      <c r="M62" s="155" t="s">
        <v>16</v>
      </c>
      <c r="N62" s="264"/>
      <c r="O62" s="1023"/>
      <c r="P62" s="1023"/>
      <c r="Q62" s="1023"/>
      <c r="R62" s="1023"/>
      <c r="S62" s="1023"/>
      <c r="T62" s="1023"/>
      <c r="U62" s="1023"/>
      <c r="V62" s="1023"/>
      <c r="W62" s="265" t="s">
        <v>449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6" s="34" customFormat="1" ht="45" hidden="1">
      <c r="A63" s="1037"/>
      <c r="B63" s="1037"/>
      <c r="C63" s="1037">
        <v>1</v>
      </c>
      <c r="D63" s="313"/>
      <c r="E63" s="447"/>
      <c r="F63" s="447"/>
      <c r="G63" s="447"/>
      <c r="H63" s="447"/>
      <c r="I63" s="316"/>
      <c r="J63" s="176"/>
      <c r="K63" s="98"/>
      <c r="L63" s="312" t="str">
        <f>mergeValue(A63) &amp;"."&amp; mergeValue(B63)&amp;"."&amp; mergeValue(C63)</f>
        <v>1.1.1</v>
      </c>
      <c r="M63" s="156" t="s">
        <v>560</v>
      </c>
      <c r="N63" s="264"/>
      <c r="O63" s="1023"/>
      <c r="P63" s="1023"/>
      <c r="Q63" s="1023"/>
      <c r="R63" s="1023"/>
      <c r="S63" s="1023"/>
      <c r="T63" s="1023"/>
      <c r="U63" s="1023"/>
      <c r="V63" s="1023"/>
      <c r="W63" s="265" t="s">
        <v>561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6" s="34" customFormat="1" ht="33.75" hidden="1">
      <c r="A64" s="1037"/>
      <c r="B64" s="1037"/>
      <c r="C64" s="1037"/>
      <c r="D64" s="1037">
        <v>1</v>
      </c>
      <c r="E64" s="447"/>
      <c r="F64" s="447"/>
      <c r="G64" s="447"/>
      <c r="H64" s="447"/>
      <c r="I64" s="1021"/>
      <c r="J64" s="176"/>
      <c r="K64" s="98"/>
      <c r="L64" s="312" t="str">
        <f>mergeValue(A64) &amp;"."&amp; mergeValue(B64)&amp;"."&amp; mergeValue(C64)&amp;"."&amp; mergeValue(D64)</f>
        <v>1.1.1.1</v>
      </c>
      <c r="M64" s="157" t="s">
        <v>384</v>
      </c>
      <c r="N64" s="264"/>
      <c r="O64" s="1022"/>
      <c r="P64" s="1022"/>
      <c r="Q64" s="1022"/>
      <c r="R64" s="1022"/>
      <c r="S64" s="1022"/>
      <c r="T64" s="1022"/>
      <c r="U64" s="1022"/>
      <c r="V64" s="1022"/>
      <c r="W64" s="265" t="s">
        <v>556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6" s="34" customFormat="1" ht="45" hidden="1">
      <c r="A65" s="1037"/>
      <c r="B65" s="1037"/>
      <c r="C65" s="1037"/>
      <c r="D65" s="1037"/>
      <c r="E65" s="1037">
        <v>1</v>
      </c>
      <c r="F65" s="447"/>
      <c r="G65" s="447"/>
      <c r="H65" s="447"/>
      <c r="I65" s="1021"/>
      <c r="J65" s="1021"/>
      <c r="K65" s="98"/>
      <c r="L65" s="312" t="str">
        <f>mergeValue(A65) &amp;"."&amp; mergeValue(B65)&amp;"."&amp; mergeValue(C65)&amp;"."&amp; mergeValue(D65)&amp;"."&amp; mergeValue(E65)</f>
        <v>1.1.1.1.1</v>
      </c>
      <c r="M65" s="167" t="s">
        <v>10</v>
      </c>
      <c r="N65" s="265"/>
      <c r="O65" s="1026"/>
      <c r="P65" s="1026"/>
      <c r="Q65" s="1026"/>
      <c r="R65" s="1026"/>
      <c r="S65" s="1026"/>
      <c r="T65" s="1026"/>
      <c r="U65" s="1026"/>
      <c r="V65" s="1026"/>
      <c r="W65" s="265" t="s">
        <v>450</v>
      </c>
      <c r="X65" s="276"/>
      <c r="Y65" s="290" t="str">
        <f>strCheckUnique(Z65:Z68)</f>
        <v/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6" s="34" customFormat="1" ht="66" hidden="1" customHeight="1">
      <c r="A66" s="1037"/>
      <c r="B66" s="1037"/>
      <c r="C66" s="1037"/>
      <c r="D66" s="1037"/>
      <c r="E66" s="1037"/>
      <c r="F66" s="313">
        <v>1</v>
      </c>
      <c r="G66" s="313"/>
      <c r="H66" s="313"/>
      <c r="I66" s="1021"/>
      <c r="J66" s="1021"/>
      <c r="K66" s="316"/>
      <c r="L66" s="312" t="str">
        <f>mergeValue(A66) &amp;"."&amp; mergeValue(B66)&amp;"."&amp; mergeValue(C66)&amp;"."&amp; mergeValue(D66)&amp;"."&amp; mergeValue(E66)&amp;"."&amp; mergeValue(F66)</f>
        <v>1.1.1.1.1.1</v>
      </c>
      <c r="M66" s="306"/>
      <c r="N66" s="1029"/>
      <c r="O66" s="187"/>
      <c r="P66" s="187"/>
      <c r="Q66" s="187"/>
      <c r="R66" s="1024"/>
      <c r="S66" s="1028" t="s">
        <v>74</v>
      </c>
      <c r="T66" s="1024"/>
      <c r="U66" s="1028" t="s">
        <v>75</v>
      </c>
      <c r="V66" s="261"/>
      <c r="W66" s="1115" t="s">
        <v>451</v>
      </c>
      <c r="X66" s="276" t="str">
        <f>strCheckDate(O67:V67)</f>
        <v/>
      </c>
      <c r="Y66" s="276"/>
      <c r="Z66" s="290" t="str">
        <f>IF(M66="","",M66 )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6" s="34" customFormat="1" ht="14.25" hidden="1" customHeight="1">
      <c r="A67" s="1037"/>
      <c r="B67" s="1037"/>
      <c r="C67" s="1037"/>
      <c r="D67" s="1037"/>
      <c r="E67" s="1037"/>
      <c r="F67" s="313"/>
      <c r="G67" s="313"/>
      <c r="H67" s="313"/>
      <c r="I67" s="1021"/>
      <c r="J67" s="1021"/>
      <c r="K67" s="316"/>
      <c r="L67" s="166"/>
      <c r="M67" s="196"/>
      <c r="N67" s="1029"/>
      <c r="O67" s="277"/>
      <c r="P67" s="274"/>
      <c r="Q67" s="275" t="str">
        <f>R66 &amp; "-" &amp; T66</f>
        <v>-</v>
      </c>
      <c r="R67" s="1024"/>
      <c r="S67" s="1028"/>
      <c r="T67" s="1025"/>
      <c r="U67" s="1028"/>
      <c r="V67" s="261"/>
      <c r="W67" s="1116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6" ht="15" hidden="1" customHeight="1">
      <c r="A68" s="1037"/>
      <c r="B68" s="1037"/>
      <c r="C68" s="1037"/>
      <c r="D68" s="1037"/>
      <c r="E68" s="1037"/>
      <c r="F68" s="313"/>
      <c r="G68" s="313"/>
      <c r="H68" s="313"/>
      <c r="I68" s="1021"/>
      <c r="J68" s="1021"/>
      <c r="K68" s="193"/>
      <c r="L68" s="109"/>
      <c r="M68" s="170" t="s">
        <v>385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117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6" ht="14.25" hidden="1">
      <c r="A69" s="1037"/>
      <c r="B69" s="1037"/>
      <c r="C69" s="1037"/>
      <c r="D69" s="1037"/>
      <c r="E69" s="313"/>
      <c r="F69" s="447"/>
      <c r="G69" s="447"/>
      <c r="H69" s="447"/>
      <c r="I69" s="1021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6" ht="14.25" hidden="1">
      <c r="A70" s="1037"/>
      <c r="B70" s="1037"/>
      <c r="C70" s="1037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386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6" ht="14.25" hidden="1">
      <c r="A71" s="1037"/>
      <c r="B71" s="1037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365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6" ht="14.25" hidden="1">
      <c r="A72" s="1037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6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291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1:36" ht="18.75" hidden="1" customHeight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00000000000001" hidden="1" customHeight="1">
      <c r="A75" s="33" t="s">
        <v>15</v>
      </c>
      <c r="C75" s="33" t="s">
        <v>51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:36" ht="17.100000000000001" hidden="1" customHeight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6" s="34" customFormat="1" ht="22.5" hidden="1">
      <c r="A77" s="1037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>
        <f>mergeValue(A77)</f>
        <v>1</v>
      </c>
      <c r="M77" s="544" t="s">
        <v>21</v>
      </c>
      <c r="N77" s="528"/>
      <c r="O77" s="1088"/>
      <c r="P77" s="1089"/>
      <c r="Q77" s="1089"/>
      <c r="R77" s="1089"/>
      <c r="S77" s="1089"/>
      <c r="T77" s="1089"/>
      <c r="U77" s="1089"/>
      <c r="V77" s="1090"/>
      <c r="W77" s="556" t="s">
        <v>448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6" s="34" customFormat="1" ht="22.5" hidden="1">
      <c r="A78" s="1037"/>
      <c r="B78" s="1037">
        <v>1</v>
      </c>
      <c r="C78" s="313"/>
      <c r="D78" s="313"/>
      <c r="E78" s="447"/>
      <c r="F78" s="447"/>
      <c r="G78" s="447"/>
      <c r="H78" s="447"/>
      <c r="I78" s="192"/>
      <c r="J78" s="176"/>
      <c r="L78" s="312" t="str">
        <f>mergeValue(A78) &amp;"."&amp; mergeValue(B78)</f>
        <v>1.1</v>
      </c>
      <c r="M78" s="155" t="s">
        <v>16</v>
      </c>
      <c r="N78" s="264"/>
      <c r="O78" s="1088"/>
      <c r="P78" s="1089"/>
      <c r="Q78" s="1089"/>
      <c r="R78" s="1089"/>
      <c r="S78" s="1089"/>
      <c r="T78" s="1089"/>
      <c r="U78" s="1089"/>
      <c r="V78" s="1090"/>
      <c r="W78" s="265" t="s">
        <v>449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6" s="34" customFormat="1" ht="45" hidden="1">
      <c r="A79" s="1037"/>
      <c r="B79" s="1037"/>
      <c r="C79" s="1037">
        <v>1</v>
      </c>
      <c r="D79" s="313"/>
      <c r="E79" s="447"/>
      <c r="F79" s="447"/>
      <c r="G79" s="447"/>
      <c r="H79" s="447"/>
      <c r="I79" s="316"/>
      <c r="J79" s="176"/>
      <c r="K79" s="98"/>
      <c r="L79" s="312" t="str">
        <f>mergeValue(A79) &amp;"."&amp; mergeValue(B79)&amp;"."&amp; mergeValue(C79)</f>
        <v>1.1.1</v>
      </c>
      <c r="M79" s="156" t="s">
        <v>560</v>
      </c>
      <c r="N79" s="264"/>
      <c r="O79" s="1088"/>
      <c r="P79" s="1089"/>
      <c r="Q79" s="1089"/>
      <c r="R79" s="1089"/>
      <c r="S79" s="1089"/>
      <c r="T79" s="1089"/>
      <c r="U79" s="1089"/>
      <c r="V79" s="1090"/>
      <c r="W79" s="265" t="s">
        <v>561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6" s="34" customFormat="1" ht="33.75" hidden="1">
      <c r="A80" s="1037"/>
      <c r="B80" s="1037"/>
      <c r="C80" s="1037"/>
      <c r="D80" s="1037">
        <v>1</v>
      </c>
      <c r="E80" s="447"/>
      <c r="F80" s="447"/>
      <c r="G80" s="447"/>
      <c r="H80" s="447"/>
      <c r="I80" s="1021"/>
      <c r="J80" s="176"/>
      <c r="K80" s="98"/>
      <c r="L80" s="312" t="str">
        <f>mergeValue(A80) &amp;"."&amp; mergeValue(B80)&amp;"."&amp; mergeValue(C80)&amp;"."&amp; mergeValue(D80)</f>
        <v>1.1.1.1</v>
      </c>
      <c r="M80" s="157" t="s">
        <v>384</v>
      </c>
      <c r="N80" s="264"/>
      <c r="O80" s="1110"/>
      <c r="P80" s="1111"/>
      <c r="Q80" s="1111"/>
      <c r="R80" s="1111"/>
      <c r="S80" s="1111"/>
      <c r="T80" s="1111"/>
      <c r="U80" s="1111"/>
      <c r="V80" s="1112"/>
      <c r="W80" s="265" t="s">
        <v>556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98" s="34" customFormat="1" ht="45" hidden="1">
      <c r="A81" s="1037"/>
      <c r="B81" s="1037"/>
      <c r="C81" s="1037"/>
      <c r="D81" s="1037"/>
      <c r="E81" s="1037">
        <v>1</v>
      </c>
      <c r="F81" s="447"/>
      <c r="G81" s="447"/>
      <c r="H81" s="447"/>
      <c r="I81" s="1021"/>
      <c r="J81" s="1021"/>
      <c r="K81" s="98"/>
      <c r="L81" s="312" t="str">
        <f>mergeValue(A81) &amp;"."&amp; mergeValue(B81)&amp;"."&amp; mergeValue(C81)&amp;"."&amp; mergeValue(D81)&amp;"."&amp; mergeValue(E81)</f>
        <v>1.1.1.1.1</v>
      </c>
      <c r="M81" s="167" t="s">
        <v>10</v>
      </c>
      <c r="N81" s="265"/>
      <c r="O81" s="1105"/>
      <c r="P81" s="1106"/>
      <c r="Q81" s="1106"/>
      <c r="R81" s="1106"/>
      <c r="S81" s="1106"/>
      <c r="T81" s="1106"/>
      <c r="U81" s="1106"/>
      <c r="V81" s="1107"/>
      <c r="W81" s="265" t="s">
        <v>450</v>
      </c>
      <c r="X81" s="276"/>
      <c r="Y81" s="290" t="str">
        <f>strCheckUnique(Z81:Z84)</f>
        <v/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98" s="34" customFormat="1" ht="66" hidden="1" customHeight="1">
      <c r="A82" s="1037"/>
      <c r="B82" s="1037"/>
      <c r="C82" s="1037"/>
      <c r="D82" s="1037"/>
      <c r="E82" s="1037"/>
      <c r="F82" s="313">
        <v>1</v>
      </c>
      <c r="G82" s="313"/>
      <c r="H82" s="313"/>
      <c r="I82" s="1021"/>
      <c r="J82" s="1021"/>
      <c r="K82" s="316"/>
      <c r="L82" s="312" t="str">
        <f>mergeValue(A82) &amp;"."&amp; mergeValue(B82)&amp;"."&amp; mergeValue(C82)&amp;"."&amp; mergeValue(D82)&amp;"."&amp; mergeValue(E82)&amp;"."&amp; mergeValue(F82)</f>
        <v>1.1.1.1.1.1</v>
      </c>
      <c r="M82" s="306"/>
      <c r="N82" s="277"/>
      <c r="O82" s="187"/>
      <c r="P82" s="187"/>
      <c r="Q82" s="187"/>
      <c r="R82" s="1024"/>
      <c r="S82" s="1028" t="s">
        <v>74</v>
      </c>
      <c r="T82" s="1024"/>
      <c r="U82" s="1028" t="s">
        <v>75</v>
      </c>
      <c r="V82" s="261"/>
      <c r="W82" s="1115" t="s">
        <v>451</v>
      </c>
      <c r="X82" s="276" t="str">
        <f>strCheckDate(O83:V83)</f>
        <v/>
      </c>
      <c r="Y82" s="290"/>
      <c r="Z82" s="290" t="str">
        <f>IF(M82="","",M82 )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98" s="34" customFormat="1" ht="14.25" hidden="1" customHeight="1">
      <c r="A83" s="1037"/>
      <c r="B83" s="1037"/>
      <c r="C83" s="1037"/>
      <c r="D83" s="1037"/>
      <c r="E83" s="1037"/>
      <c r="F83" s="313"/>
      <c r="G83" s="313"/>
      <c r="H83" s="313"/>
      <c r="I83" s="1021"/>
      <c r="J83" s="1021"/>
      <c r="K83" s="316"/>
      <c r="L83" s="166"/>
      <c r="M83" s="196"/>
      <c r="N83" s="277"/>
      <c r="O83" s="277"/>
      <c r="P83" s="274"/>
      <c r="Q83" s="275" t="str">
        <f>R82 &amp; "-" &amp; T82</f>
        <v>-</v>
      </c>
      <c r="R83" s="1024"/>
      <c r="S83" s="1028"/>
      <c r="T83" s="1025"/>
      <c r="U83" s="1028"/>
      <c r="V83" s="261"/>
      <c r="W83" s="1116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98" ht="15" hidden="1" customHeight="1">
      <c r="A84" s="1037"/>
      <c r="B84" s="1037"/>
      <c r="C84" s="1037"/>
      <c r="D84" s="1037"/>
      <c r="E84" s="1037"/>
      <c r="F84" s="313"/>
      <c r="G84" s="313"/>
      <c r="H84" s="313"/>
      <c r="I84" s="1021"/>
      <c r="J84" s="1021"/>
      <c r="K84" s="193"/>
      <c r="L84" s="109"/>
      <c r="M84" s="170" t="s">
        <v>385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117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98" ht="14.25" hidden="1">
      <c r="A85" s="1037"/>
      <c r="B85" s="1037"/>
      <c r="C85" s="1037"/>
      <c r="D85" s="1037"/>
      <c r="E85" s="313"/>
      <c r="F85" s="447"/>
      <c r="G85" s="447"/>
      <c r="H85" s="447"/>
      <c r="I85" s="1021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98" ht="14.25" hidden="1">
      <c r="A86" s="1037"/>
      <c r="B86" s="1037"/>
      <c r="C86" s="1037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386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98" ht="14.25" hidden="1">
      <c r="A87" s="1037"/>
      <c r="B87" s="1037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365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98" ht="14.25" hidden="1">
      <c r="A88" s="1037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98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291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1:98" s="33" customFormat="1" ht="17.100000000000001" customHeight="1">
      <c r="G90" s="33" t="s">
        <v>15</v>
      </c>
      <c r="I90" s="33" t="s">
        <v>63</v>
      </c>
      <c r="V90" s="178"/>
    </row>
    <row r="91" spans="1:98" ht="17.100000000000001" customHeight="1">
      <c r="X91" s="601"/>
      <c r="Y91" s="41"/>
      <c r="Z91" s="41"/>
    </row>
    <row r="92" spans="1:98" s="671" customFormat="1" ht="270">
      <c r="A92" s="1037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79">
        <f>mergeValue(A92)</f>
        <v>1</v>
      </c>
      <c r="M92" s="588" t="s">
        <v>21</v>
      </c>
      <c r="N92" s="700"/>
      <c r="O92" s="1135"/>
      <c r="P92" s="1089"/>
      <c r="Q92" s="1089"/>
      <c r="R92" s="1089"/>
      <c r="S92" s="1089"/>
      <c r="T92" s="1089"/>
      <c r="U92" s="1089"/>
      <c r="V92" s="1089"/>
      <c r="W92" s="1089"/>
      <c r="X92" s="1089"/>
      <c r="Y92" s="1089"/>
      <c r="Z92" s="1089"/>
      <c r="AA92" s="1089"/>
      <c r="AB92" s="1089"/>
      <c r="AC92" s="1089"/>
      <c r="AD92" s="1089"/>
      <c r="AE92" s="1089"/>
      <c r="AF92" s="1089"/>
      <c r="AG92" s="1089"/>
      <c r="AH92" s="1089"/>
      <c r="AI92" s="1089"/>
      <c r="AJ92" s="1089"/>
      <c r="AK92" s="1089"/>
      <c r="AL92" s="1089"/>
      <c r="AM92" s="1089"/>
      <c r="AN92" s="1089"/>
      <c r="AO92" s="1089"/>
      <c r="AP92" s="1089"/>
      <c r="AQ92" s="1089"/>
      <c r="AR92" s="1089"/>
      <c r="AS92" s="1089"/>
      <c r="AT92" s="1089"/>
      <c r="AU92" s="1089"/>
      <c r="AV92" s="1089"/>
      <c r="AW92" s="1089"/>
      <c r="AX92" s="1089"/>
      <c r="AY92" s="1089"/>
      <c r="AZ92" s="1089"/>
      <c r="BA92" s="1089"/>
      <c r="BB92" s="1089"/>
      <c r="BC92" s="1089"/>
      <c r="BD92" s="1089"/>
      <c r="BE92" s="1089"/>
      <c r="BF92" s="1089"/>
      <c r="BG92" s="1089"/>
      <c r="BH92" s="1089"/>
      <c r="BI92" s="1089"/>
      <c r="BJ92" s="1089"/>
      <c r="BK92" s="1089"/>
      <c r="BL92" s="1089"/>
      <c r="BM92" s="1089"/>
      <c r="BN92" s="1089"/>
      <c r="BO92" s="1089"/>
      <c r="BP92" s="1089"/>
      <c r="BQ92" s="1089"/>
      <c r="BR92" s="1089"/>
      <c r="BS92" s="1089"/>
      <c r="BT92" s="1089"/>
      <c r="BU92" s="1089"/>
      <c r="BV92" s="1089"/>
      <c r="BW92" s="1089"/>
      <c r="BX92" s="1089"/>
      <c r="BY92" s="1089"/>
      <c r="BZ92" s="1089"/>
      <c r="CA92" s="1089"/>
      <c r="CB92" s="1089"/>
      <c r="CC92" s="1089"/>
      <c r="CD92" s="1089"/>
      <c r="CE92" s="1089"/>
      <c r="CF92" s="1089"/>
      <c r="CG92" s="1090"/>
      <c r="CH92" s="852" t="s">
        <v>448</v>
      </c>
      <c r="CI92" s="704"/>
      <c r="CJ92" s="704"/>
      <c r="CK92" s="704"/>
      <c r="CL92" s="704"/>
      <c r="CM92" s="704"/>
      <c r="CN92" s="704"/>
      <c r="CO92" s="704"/>
      <c r="CP92" s="704"/>
      <c r="CQ92" s="704"/>
      <c r="CR92" s="704"/>
      <c r="CS92" s="704"/>
      <c r="CT92" s="704"/>
    </row>
    <row r="93" spans="1:98" s="671" customFormat="1" ht="371.25">
      <c r="A93" s="1037"/>
      <c r="B93" s="1037">
        <v>1</v>
      </c>
      <c r="C93" s="709"/>
      <c r="D93" s="709"/>
      <c r="E93" s="712"/>
      <c r="F93" s="711"/>
      <c r="G93" s="711"/>
      <c r="H93" s="711"/>
      <c r="I93" s="694"/>
      <c r="J93" s="689"/>
      <c r="L93" s="879" t="str">
        <f>mergeValue(A93) &amp;"."&amp; mergeValue(B93)</f>
        <v>1.1</v>
      </c>
      <c r="M93" s="677" t="s">
        <v>16</v>
      </c>
      <c r="N93" s="700"/>
      <c r="O93" s="1135"/>
      <c r="P93" s="1089"/>
      <c r="Q93" s="1089"/>
      <c r="R93" s="1089"/>
      <c r="S93" s="1089"/>
      <c r="T93" s="1089"/>
      <c r="U93" s="1089"/>
      <c r="V93" s="1089"/>
      <c r="W93" s="1089"/>
      <c r="X93" s="1089"/>
      <c r="Y93" s="1089"/>
      <c r="Z93" s="1089"/>
      <c r="AA93" s="1089"/>
      <c r="AB93" s="1089"/>
      <c r="AC93" s="1089"/>
      <c r="AD93" s="1089"/>
      <c r="AE93" s="1089"/>
      <c r="AF93" s="1089"/>
      <c r="AG93" s="1089"/>
      <c r="AH93" s="1089"/>
      <c r="AI93" s="1089"/>
      <c r="AJ93" s="1089"/>
      <c r="AK93" s="1089"/>
      <c r="AL93" s="1089"/>
      <c r="AM93" s="1089"/>
      <c r="AN93" s="1089"/>
      <c r="AO93" s="1089"/>
      <c r="AP93" s="1089"/>
      <c r="AQ93" s="1089"/>
      <c r="AR93" s="1089"/>
      <c r="AS93" s="1089"/>
      <c r="AT93" s="1089"/>
      <c r="AU93" s="1089"/>
      <c r="AV93" s="1089"/>
      <c r="AW93" s="1089"/>
      <c r="AX93" s="1089"/>
      <c r="AY93" s="1089"/>
      <c r="AZ93" s="1089"/>
      <c r="BA93" s="1089"/>
      <c r="BB93" s="1089"/>
      <c r="BC93" s="1089"/>
      <c r="BD93" s="1089"/>
      <c r="BE93" s="1089"/>
      <c r="BF93" s="1089"/>
      <c r="BG93" s="1089"/>
      <c r="BH93" s="1089"/>
      <c r="BI93" s="1089"/>
      <c r="BJ93" s="1089"/>
      <c r="BK93" s="1089"/>
      <c r="BL93" s="1089"/>
      <c r="BM93" s="1089"/>
      <c r="BN93" s="1089"/>
      <c r="BO93" s="1089"/>
      <c r="BP93" s="1089"/>
      <c r="BQ93" s="1089"/>
      <c r="BR93" s="1089"/>
      <c r="BS93" s="1089"/>
      <c r="BT93" s="1089"/>
      <c r="BU93" s="1089"/>
      <c r="BV93" s="1089"/>
      <c r="BW93" s="1089"/>
      <c r="BX93" s="1089"/>
      <c r="BY93" s="1089"/>
      <c r="BZ93" s="1089"/>
      <c r="CA93" s="1089"/>
      <c r="CB93" s="1089"/>
      <c r="CC93" s="1089"/>
      <c r="CD93" s="1089"/>
      <c r="CE93" s="1089"/>
      <c r="CF93" s="1089"/>
      <c r="CG93" s="1090"/>
      <c r="CH93" s="852" t="s">
        <v>449</v>
      </c>
      <c r="CI93" s="704"/>
      <c r="CJ93" s="704"/>
      <c r="CK93" s="704"/>
      <c r="CL93" s="704"/>
      <c r="CM93" s="704"/>
      <c r="CN93" s="704"/>
      <c r="CO93" s="704"/>
      <c r="CP93" s="704"/>
      <c r="CQ93" s="704"/>
      <c r="CR93" s="704"/>
      <c r="CS93" s="704"/>
      <c r="CT93" s="704"/>
    </row>
    <row r="94" spans="1:98" s="671" customFormat="1" ht="409.5">
      <c r="A94" s="1037"/>
      <c r="B94" s="1037"/>
      <c r="C94" s="1037">
        <v>1</v>
      </c>
      <c r="D94" s="709"/>
      <c r="E94" s="712"/>
      <c r="F94" s="711"/>
      <c r="G94" s="711"/>
      <c r="H94" s="711"/>
      <c r="I94" s="718"/>
      <c r="J94" s="689"/>
      <c r="K94" s="674"/>
      <c r="L94" s="879" t="str">
        <f>mergeValue(A94) &amp;"."&amp; mergeValue(B94)&amp;"."&amp; mergeValue(C94)</f>
        <v>1.1.1</v>
      </c>
      <c r="M94" s="678" t="s">
        <v>560</v>
      </c>
      <c r="N94" s="700"/>
      <c r="O94" s="1135"/>
      <c r="P94" s="1089"/>
      <c r="Q94" s="1089"/>
      <c r="R94" s="1089"/>
      <c r="S94" s="1089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89"/>
      <c r="AK94" s="1089"/>
      <c r="AL94" s="1089"/>
      <c r="AM94" s="1089"/>
      <c r="AN94" s="1089"/>
      <c r="AO94" s="1089"/>
      <c r="AP94" s="1089"/>
      <c r="AQ94" s="1089"/>
      <c r="AR94" s="1089"/>
      <c r="AS94" s="1089"/>
      <c r="AT94" s="1089"/>
      <c r="AU94" s="1089"/>
      <c r="AV94" s="1089"/>
      <c r="AW94" s="1089"/>
      <c r="AX94" s="1089"/>
      <c r="AY94" s="1089"/>
      <c r="AZ94" s="1089"/>
      <c r="BA94" s="1089"/>
      <c r="BB94" s="1089"/>
      <c r="BC94" s="1089"/>
      <c r="BD94" s="1089"/>
      <c r="BE94" s="1089"/>
      <c r="BF94" s="1089"/>
      <c r="BG94" s="1089"/>
      <c r="BH94" s="1089"/>
      <c r="BI94" s="1089"/>
      <c r="BJ94" s="1089"/>
      <c r="BK94" s="1089"/>
      <c r="BL94" s="1089"/>
      <c r="BM94" s="1089"/>
      <c r="BN94" s="1089"/>
      <c r="BO94" s="1089"/>
      <c r="BP94" s="1089"/>
      <c r="BQ94" s="1089"/>
      <c r="BR94" s="1089"/>
      <c r="BS94" s="1089"/>
      <c r="BT94" s="1089"/>
      <c r="BU94" s="1089"/>
      <c r="BV94" s="1089"/>
      <c r="BW94" s="1089"/>
      <c r="BX94" s="1089"/>
      <c r="BY94" s="1089"/>
      <c r="BZ94" s="1089"/>
      <c r="CA94" s="1089"/>
      <c r="CB94" s="1089"/>
      <c r="CC94" s="1089"/>
      <c r="CD94" s="1089"/>
      <c r="CE94" s="1089"/>
      <c r="CF94" s="1089"/>
      <c r="CG94" s="1090"/>
      <c r="CH94" s="852" t="s">
        <v>561</v>
      </c>
      <c r="CI94" s="704"/>
      <c r="CJ94" s="704"/>
      <c r="CK94" s="704"/>
      <c r="CL94" s="707"/>
      <c r="CM94" s="704"/>
      <c r="CN94" s="704"/>
      <c r="CO94" s="704"/>
      <c r="CP94" s="704"/>
      <c r="CQ94" s="704"/>
      <c r="CR94" s="704"/>
      <c r="CS94" s="704"/>
      <c r="CT94" s="704"/>
    </row>
    <row r="95" spans="1:98" s="671" customFormat="1" ht="409.5">
      <c r="A95" s="1037"/>
      <c r="B95" s="1037"/>
      <c r="C95" s="1037"/>
      <c r="D95" s="1037">
        <v>1</v>
      </c>
      <c r="E95" s="712"/>
      <c r="F95" s="711"/>
      <c r="G95" s="711"/>
      <c r="H95" s="1021"/>
      <c r="I95" s="689"/>
      <c r="J95" s="689"/>
      <c r="K95" s="674"/>
      <c r="L95" s="879" t="str">
        <f>mergeValue(A95) &amp;"."&amp; mergeValue(B95)&amp;"."&amp; mergeValue(C95)&amp;"."&amp; mergeValue(D95)</f>
        <v>1.1.1.1</v>
      </c>
      <c r="M95" s="679" t="s">
        <v>384</v>
      </c>
      <c r="N95" s="700"/>
      <c r="O95" s="1110"/>
      <c r="P95" s="1111"/>
      <c r="Q95" s="1111"/>
      <c r="R95" s="1111"/>
      <c r="S95" s="1111"/>
      <c r="T95" s="1111"/>
      <c r="U95" s="1111"/>
      <c r="V95" s="1111"/>
      <c r="W95" s="1111"/>
      <c r="X95" s="1111"/>
      <c r="Y95" s="1111"/>
      <c r="Z95" s="1111"/>
      <c r="AA95" s="1111"/>
      <c r="AB95" s="1111"/>
      <c r="AC95" s="1111"/>
      <c r="AD95" s="1111"/>
      <c r="AE95" s="1111"/>
      <c r="AF95" s="1111"/>
      <c r="AG95" s="1111"/>
      <c r="AH95" s="1111"/>
      <c r="AI95" s="1111"/>
      <c r="AJ95" s="1111"/>
      <c r="AK95" s="1111"/>
      <c r="AL95" s="1111"/>
      <c r="AM95" s="1111"/>
      <c r="AN95" s="1111"/>
      <c r="AO95" s="1111"/>
      <c r="AP95" s="1111"/>
      <c r="AQ95" s="1111"/>
      <c r="AR95" s="1111"/>
      <c r="AS95" s="1111"/>
      <c r="AT95" s="1111"/>
      <c r="AU95" s="1111"/>
      <c r="AV95" s="1111"/>
      <c r="AW95" s="1111"/>
      <c r="AX95" s="1111"/>
      <c r="AY95" s="1111"/>
      <c r="AZ95" s="1111"/>
      <c r="BA95" s="1111"/>
      <c r="BB95" s="1111"/>
      <c r="BC95" s="1111"/>
      <c r="BD95" s="1111"/>
      <c r="BE95" s="1111"/>
      <c r="BF95" s="1111"/>
      <c r="BG95" s="1111"/>
      <c r="BH95" s="1111"/>
      <c r="BI95" s="1111"/>
      <c r="BJ95" s="1111"/>
      <c r="BK95" s="1111"/>
      <c r="BL95" s="1111"/>
      <c r="BM95" s="1111"/>
      <c r="BN95" s="1111"/>
      <c r="BO95" s="1111"/>
      <c r="BP95" s="1111"/>
      <c r="BQ95" s="1111"/>
      <c r="BR95" s="1111"/>
      <c r="BS95" s="1111"/>
      <c r="BT95" s="1111"/>
      <c r="BU95" s="1111"/>
      <c r="BV95" s="1111"/>
      <c r="BW95" s="1111"/>
      <c r="BX95" s="1111"/>
      <c r="BY95" s="1111"/>
      <c r="BZ95" s="1111"/>
      <c r="CA95" s="1111"/>
      <c r="CB95" s="1111"/>
      <c r="CC95" s="1111"/>
      <c r="CD95" s="1111"/>
      <c r="CE95" s="1111"/>
      <c r="CF95" s="1111"/>
      <c r="CG95" s="1112"/>
      <c r="CH95" s="852" t="s">
        <v>575</v>
      </c>
      <c r="CI95" s="704"/>
      <c r="CJ95" s="704"/>
      <c r="CK95" s="704"/>
      <c r="CL95" s="707"/>
      <c r="CM95" s="704"/>
      <c r="CN95" s="704"/>
      <c r="CO95" s="704"/>
      <c r="CP95" s="704"/>
      <c r="CQ95" s="704"/>
      <c r="CR95" s="704"/>
      <c r="CS95" s="704"/>
      <c r="CT95" s="704"/>
    </row>
    <row r="96" spans="1:98" s="671" customFormat="1" ht="409.5">
      <c r="A96" s="1037"/>
      <c r="B96" s="1037"/>
      <c r="C96" s="1037"/>
      <c r="D96" s="1037"/>
      <c r="E96" s="1038" t="s">
        <v>83</v>
      </c>
      <c r="F96" s="709"/>
      <c r="G96" s="711"/>
      <c r="H96" s="1021"/>
      <c r="I96" s="1021"/>
      <c r="J96" s="718"/>
      <c r="K96" s="674"/>
      <c r="L96" s="879" t="str">
        <f>mergeValue(A96) &amp;"."&amp; mergeValue(B96)&amp;"."&amp; mergeValue(C96)&amp;"."&amp; mergeValue(D96)&amp;"."&amp; mergeValue(E96)</f>
        <v>1.1.1.1.1</v>
      </c>
      <c r="M96" s="684" t="s">
        <v>10</v>
      </c>
      <c r="N96" s="701"/>
      <c r="O96" s="1105"/>
      <c r="P96" s="1106"/>
      <c r="Q96" s="1106"/>
      <c r="R96" s="1106"/>
      <c r="S96" s="1106"/>
      <c r="T96" s="1106"/>
      <c r="U96" s="1106"/>
      <c r="V96" s="1106"/>
      <c r="W96" s="1106"/>
      <c r="X96" s="1106"/>
      <c r="Y96" s="1106"/>
      <c r="Z96" s="1106"/>
      <c r="AA96" s="1106"/>
      <c r="AB96" s="1106"/>
      <c r="AC96" s="1106"/>
      <c r="AD96" s="1106"/>
      <c r="AE96" s="1106"/>
      <c r="AF96" s="1106"/>
      <c r="AG96" s="1106"/>
      <c r="AH96" s="1106"/>
      <c r="AI96" s="1106"/>
      <c r="AJ96" s="1106"/>
      <c r="AK96" s="1106"/>
      <c r="AL96" s="1106"/>
      <c r="AM96" s="1106"/>
      <c r="AN96" s="1106"/>
      <c r="AO96" s="1106"/>
      <c r="AP96" s="1106"/>
      <c r="AQ96" s="1106"/>
      <c r="AR96" s="1106"/>
      <c r="AS96" s="1106"/>
      <c r="AT96" s="1106"/>
      <c r="AU96" s="1106"/>
      <c r="AV96" s="1106"/>
      <c r="AW96" s="1106"/>
      <c r="AX96" s="1106"/>
      <c r="AY96" s="1106"/>
      <c r="AZ96" s="1106"/>
      <c r="BA96" s="1106"/>
      <c r="BB96" s="1106"/>
      <c r="BC96" s="1106"/>
      <c r="BD96" s="1106"/>
      <c r="BE96" s="1106"/>
      <c r="BF96" s="1106"/>
      <c r="BG96" s="1106"/>
      <c r="BH96" s="1106"/>
      <c r="BI96" s="1106"/>
      <c r="BJ96" s="1106"/>
      <c r="BK96" s="1106"/>
      <c r="BL96" s="1106"/>
      <c r="BM96" s="1106"/>
      <c r="BN96" s="1106"/>
      <c r="BO96" s="1106"/>
      <c r="BP96" s="1106"/>
      <c r="BQ96" s="1106"/>
      <c r="BR96" s="1106"/>
      <c r="BS96" s="1106"/>
      <c r="BT96" s="1106"/>
      <c r="BU96" s="1106"/>
      <c r="BV96" s="1106"/>
      <c r="BW96" s="1106"/>
      <c r="BX96" s="1106"/>
      <c r="BY96" s="1106"/>
      <c r="BZ96" s="1106"/>
      <c r="CA96" s="1106"/>
      <c r="CB96" s="1106"/>
      <c r="CC96" s="1106"/>
      <c r="CD96" s="1106"/>
      <c r="CE96" s="1106"/>
      <c r="CF96" s="1106"/>
      <c r="CG96" s="1107"/>
      <c r="CH96" s="852" t="s">
        <v>450</v>
      </c>
      <c r="CI96" s="704"/>
      <c r="CJ96" s="707" t="str">
        <f>strCheckUnique(CK96:CK100)</f>
        <v/>
      </c>
      <c r="CK96" s="704"/>
      <c r="CL96" s="707"/>
      <c r="CM96" s="704"/>
      <c r="CN96" s="704"/>
      <c r="CO96" s="704"/>
      <c r="CP96" s="704"/>
      <c r="CQ96" s="704"/>
      <c r="CR96" s="704"/>
      <c r="CS96" s="704"/>
      <c r="CT96" s="704"/>
    </row>
    <row r="97" spans="1:98" s="671" customFormat="1" ht="66" customHeight="1">
      <c r="A97" s="1037"/>
      <c r="B97" s="1037"/>
      <c r="C97" s="1037"/>
      <c r="D97" s="1037"/>
      <c r="E97" s="1038"/>
      <c r="F97" s="1037">
        <v>1</v>
      </c>
      <c r="G97" s="709"/>
      <c r="H97" s="1021"/>
      <c r="I97" s="1021"/>
      <c r="J97" s="1021"/>
      <c r="K97" s="718"/>
      <c r="L97" s="879" t="str">
        <f>mergeValue(A97) &amp;"."&amp; mergeValue(B97)&amp;"."&amp; mergeValue(C97)&amp;"."&amp; mergeValue(D97)&amp;"."&amp; mergeValue(E97)&amp;"."&amp; mergeValue(F97)</f>
        <v>1.1.1.1.1.1</v>
      </c>
      <c r="M97" s="725"/>
      <c r="N97" s="1029"/>
      <c r="O97" s="691"/>
      <c r="P97" s="907"/>
      <c r="Q97" s="907"/>
      <c r="R97" s="907"/>
      <c r="S97" s="691"/>
      <c r="T97" s="691"/>
      <c r="U97" s="691"/>
      <c r="V97" s="691"/>
      <c r="W97" s="691"/>
      <c r="X97" s="691"/>
      <c r="Y97" s="1024"/>
      <c r="Z97" s="1046" t="s">
        <v>74</v>
      </c>
      <c r="AA97" s="1024"/>
      <c r="AB97" s="1046" t="s">
        <v>74</v>
      </c>
      <c r="AC97" s="691"/>
      <c r="AD97" s="907"/>
      <c r="AE97" s="907"/>
      <c r="AF97" s="907"/>
      <c r="AG97" s="691"/>
      <c r="AH97" s="691"/>
      <c r="AI97" s="691"/>
      <c r="AJ97" s="691"/>
      <c r="AK97" s="691"/>
      <c r="AL97" s="691"/>
      <c r="AM97" s="1024"/>
      <c r="AN97" s="1046" t="s">
        <v>74</v>
      </c>
      <c r="AO97" s="1024"/>
      <c r="AP97" s="1046" t="s">
        <v>74</v>
      </c>
      <c r="AQ97" s="691"/>
      <c r="AR97" s="907"/>
      <c r="AS97" s="907"/>
      <c r="AT97" s="907"/>
      <c r="AU97" s="691"/>
      <c r="AV97" s="691"/>
      <c r="AW97" s="691"/>
      <c r="AX97" s="691"/>
      <c r="AY97" s="691"/>
      <c r="AZ97" s="691"/>
      <c r="BA97" s="1024"/>
      <c r="BB97" s="1046" t="s">
        <v>74</v>
      </c>
      <c r="BC97" s="1024"/>
      <c r="BD97" s="1046" t="s">
        <v>74</v>
      </c>
      <c r="BE97" s="691"/>
      <c r="BF97" s="907"/>
      <c r="BG97" s="907"/>
      <c r="BH97" s="907"/>
      <c r="BI97" s="691"/>
      <c r="BJ97" s="691"/>
      <c r="BK97" s="691"/>
      <c r="BL97" s="691"/>
      <c r="BM97" s="691"/>
      <c r="BN97" s="691"/>
      <c r="BO97" s="1024"/>
      <c r="BP97" s="1046" t="s">
        <v>74</v>
      </c>
      <c r="BQ97" s="1024"/>
      <c r="BR97" s="1046" t="s">
        <v>74</v>
      </c>
      <c r="BS97" s="691"/>
      <c r="BT97" s="907"/>
      <c r="BU97" s="907"/>
      <c r="BV97" s="907"/>
      <c r="BW97" s="691"/>
      <c r="BX97" s="691"/>
      <c r="BY97" s="691"/>
      <c r="BZ97" s="691"/>
      <c r="CA97" s="691"/>
      <c r="CB97" s="691"/>
      <c r="CC97" s="1024"/>
      <c r="CD97" s="1046" t="s">
        <v>74</v>
      </c>
      <c r="CE97" s="1024"/>
      <c r="CF97" s="1046" t="s">
        <v>75</v>
      </c>
      <c r="CG97" s="699"/>
      <c r="CH97" s="991" t="s">
        <v>629</v>
      </c>
      <c r="CI97" s="704" t="str">
        <f>strCheckDate(O98:CG98)</f>
        <v/>
      </c>
      <c r="CJ97" s="704"/>
      <c r="CK97" s="707" t="str">
        <f>IF(M97="","",M97 )</f>
        <v/>
      </c>
      <c r="CL97" s="707"/>
      <c r="CM97" s="707"/>
      <c r="CN97" s="707"/>
      <c r="CO97" s="704"/>
      <c r="CP97" s="704"/>
      <c r="CQ97" s="704"/>
      <c r="CR97" s="704"/>
      <c r="CS97" s="704"/>
      <c r="CT97" s="704"/>
    </row>
    <row r="98" spans="1:98" s="671" customFormat="1" ht="14.25" hidden="1" customHeight="1">
      <c r="A98" s="1037"/>
      <c r="B98" s="1037"/>
      <c r="C98" s="1037"/>
      <c r="D98" s="1037"/>
      <c r="E98" s="1038"/>
      <c r="F98" s="1037"/>
      <c r="G98" s="709"/>
      <c r="H98" s="1021"/>
      <c r="I98" s="1021"/>
      <c r="J98" s="1021"/>
      <c r="K98" s="718"/>
      <c r="L98" s="683"/>
      <c r="M98" s="721"/>
      <c r="N98" s="1029"/>
      <c r="O98" s="705"/>
      <c r="P98" s="705"/>
      <c r="Q98" s="702"/>
      <c r="R98" s="703" t="str">
        <f>Y97 &amp; "-" &amp; AA97</f>
        <v>-</v>
      </c>
      <c r="S98" s="703"/>
      <c r="T98" s="703"/>
      <c r="U98" s="703"/>
      <c r="V98" s="703"/>
      <c r="W98" s="703"/>
      <c r="X98" s="703"/>
      <c r="Y98" s="1024"/>
      <c r="Z98" s="1046"/>
      <c r="AA98" s="1025"/>
      <c r="AB98" s="1046"/>
      <c r="AC98" s="705"/>
      <c r="AD98" s="705"/>
      <c r="AE98" s="702"/>
      <c r="AF98" s="703" t="str">
        <f>AM97 &amp; "-" &amp; AO97</f>
        <v>-</v>
      </c>
      <c r="AG98" s="703"/>
      <c r="AH98" s="703"/>
      <c r="AI98" s="703"/>
      <c r="AJ98" s="703"/>
      <c r="AK98" s="703"/>
      <c r="AL98" s="703"/>
      <c r="AM98" s="1024"/>
      <c r="AN98" s="1046"/>
      <c r="AO98" s="1025"/>
      <c r="AP98" s="1046"/>
      <c r="AQ98" s="705"/>
      <c r="AR98" s="705"/>
      <c r="AS98" s="702"/>
      <c r="AT98" s="703" t="str">
        <f>BA97 &amp; "-" &amp; BC97</f>
        <v>-</v>
      </c>
      <c r="AU98" s="703"/>
      <c r="AV98" s="703"/>
      <c r="AW98" s="703"/>
      <c r="AX98" s="703"/>
      <c r="AY98" s="703"/>
      <c r="AZ98" s="703"/>
      <c r="BA98" s="1024"/>
      <c r="BB98" s="1046"/>
      <c r="BC98" s="1025"/>
      <c r="BD98" s="1046"/>
      <c r="BE98" s="705"/>
      <c r="BF98" s="705"/>
      <c r="BG98" s="702"/>
      <c r="BH98" s="703" t="str">
        <f>BO97 &amp; "-" &amp; BQ97</f>
        <v>-</v>
      </c>
      <c r="BI98" s="703"/>
      <c r="BJ98" s="703"/>
      <c r="BK98" s="703"/>
      <c r="BL98" s="703"/>
      <c r="BM98" s="703"/>
      <c r="BN98" s="703"/>
      <c r="BO98" s="1024"/>
      <c r="BP98" s="1046"/>
      <c r="BQ98" s="1025"/>
      <c r="BR98" s="1046"/>
      <c r="BS98" s="705"/>
      <c r="BT98" s="705"/>
      <c r="BU98" s="702"/>
      <c r="BV98" s="703" t="str">
        <f>CC97 &amp; "-" &amp; CE97</f>
        <v>-</v>
      </c>
      <c r="BW98" s="703"/>
      <c r="BX98" s="703"/>
      <c r="BY98" s="703"/>
      <c r="BZ98" s="703"/>
      <c r="CA98" s="703"/>
      <c r="CB98" s="703"/>
      <c r="CC98" s="1024"/>
      <c r="CD98" s="1046"/>
      <c r="CE98" s="1025"/>
      <c r="CF98" s="1046"/>
      <c r="CG98" s="699"/>
      <c r="CH98" s="992"/>
      <c r="CI98" s="704"/>
      <c r="CJ98" s="704"/>
      <c r="CK98" s="704"/>
      <c r="CL98" s="707"/>
      <c r="CM98" s="704"/>
      <c r="CN98" s="704"/>
      <c r="CO98" s="704"/>
      <c r="CP98" s="704"/>
      <c r="CQ98" s="704"/>
      <c r="CR98" s="704"/>
      <c r="CS98" s="704"/>
      <c r="CT98" s="704"/>
    </row>
    <row r="99" spans="1:98" s="671" customFormat="1" ht="14.25" hidden="1" customHeight="1">
      <c r="A99" s="1037"/>
      <c r="B99" s="1037"/>
      <c r="C99" s="1037"/>
      <c r="D99" s="1037"/>
      <c r="E99" s="1038"/>
      <c r="F99" s="1037"/>
      <c r="G99" s="709"/>
      <c r="H99" s="1021"/>
      <c r="I99" s="1021"/>
      <c r="J99" s="1021"/>
      <c r="K99" s="718"/>
      <c r="L99" s="675"/>
      <c r="M99" s="686"/>
      <c r="N99" s="692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97"/>
      <c r="Z99" s="693"/>
      <c r="AA99" s="693"/>
      <c r="AB99" s="693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97"/>
      <c r="AN99" s="843"/>
      <c r="AO99" s="843"/>
      <c r="AP99" s="843"/>
      <c r="AQ99" s="676"/>
      <c r="AR99" s="676"/>
      <c r="AS99" s="676"/>
      <c r="AT99" s="676"/>
      <c r="AU99" s="676"/>
      <c r="AV99" s="676"/>
      <c r="AW99" s="676"/>
      <c r="AX99" s="676"/>
      <c r="AY99" s="676"/>
      <c r="AZ99" s="676"/>
      <c r="BA99" s="697"/>
      <c r="BB99" s="843"/>
      <c r="BC99" s="843"/>
      <c r="BD99" s="843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97"/>
      <c r="BP99" s="843"/>
      <c r="BQ99" s="843"/>
      <c r="BR99" s="843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97"/>
      <c r="CD99" s="843"/>
      <c r="CE99" s="843"/>
      <c r="CF99" s="843"/>
      <c r="CG99" s="690"/>
      <c r="CH99" s="992"/>
      <c r="CI99" s="704"/>
      <c r="CJ99" s="704"/>
      <c r="CK99" s="704"/>
      <c r="CL99" s="707"/>
      <c r="CM99" s="704"/>
      <c r="CN99" s="704"/>
      <c r="CO99" s="704"/>
      <c r="CP99" s="704"/>
      <c r="CQ99" s="704"/>
      <c r="CR99" s="704"/>
      <c r="CS99" s="704"/>
      <c r="CT99" s="704"/>
    </row>
    <row r="100" spans="1:98" s="670" customFormat="1" ht="15" customHeight="1">
      <c r="A100" s="1037"/>
      <c r="B100" s="1037"/>
      <c r="C100" s="1037"/>
      <c r="D100" s="1037"/>
      <c r="E100" s="1038"/>
      <c r="F100" s="713"/>
      <c r="G100" s="711"/>
      <c r="H100" s="1021"/>
      <c r="I100" s="1021"/>
      <c r="J100" s="718"/>
      <c r="K100" s="695"/>
      <c r="L100" s="675"/>
      <c r="M100" s="685" t="s">
        <v>385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97"/>
      <c r="AN100" s="843"/>
      <c r="AO100" s="843"/>
      <c r="AP100" s="843"/>
      <c r="AQ100" s="676"/>
      <c r="AR100" s="676"/>
      <c r="AS100" s="676"/>
      <c r="AT100" s="676"/>
      <c r="AU100" s="676"/>
      <c r="AV100" s="676"/>
      <c r="AW100" s="676"/>
      <c r="AX100" s="676"/>
      <c r="AY100" s="676"/>
      <c r="AZ100" s="676"/>
      <c r="BA100" s="697"/>
      <c r="BB100" s="843"/>
      <c r="BC100" s="843"/>
      <c r="BD100" s="843"/>
      <c r="BE100" s="676"/>
      <c r="BF100" s="676"/>
      <c r="BG100" s="676"/>
      <c r="BH100" s="676"/>
      <c r="BI100" s="676"/>
      <c r="BJ100" s="676"/>
      <c r="BK100" s="676"/>
      <c r="BL100" s="676"/>
      <c r="BM100" s="676"/>
      <c r="BN100" s="676"/>
      <c r="BO100" s="697"/>
      <c r="BP100" s="843"/>
      <c r="BQ100" s="843"/>
      <c r="BR100" s="843"/>
      <c r="BS100" s="676"/>
      <c r="BT100" s="676"/>
      <c r="BU100" s="676"/>
      <c r="BV100" s="676"/>
      <c r="BW100" s="676"/>
      <c r="BX100" s="676"/>
      <c r="BY100" s="676"/>
      <c r="BZ100" s="676"/>
      <c r="CA100" s="676"/>
      <c r="CB100" s="676"/>
      <c r="CC100" s="697"/>
      <c r="CD100" s="843"/>
      <c r="CE100" s="843"/>
      <c r="CF100" s="843"/>
      <c r="CG100" s="690"/>
      <c r="CH100" s="993"/>
      <c r="CI100" s="706"/>
      <c r="CJ100" s="706"/>
      <c r="CK100" s="706"/>
      <c r="CL100" s="707"/>
      <c r="CM100" s="706"/>
      <c r="CN100" s="704"/>
      <c r="CO100" s="704"/>
      <c r="CP100" s="706"/>
      <c r="CQ100" s="706"/>
      <c r="CR100" s="706"/>
      <c r="CS100" s="706"/>
      <c r="CT100" s="706"/>
    </row>
    <row r="101" spans="1:98" s="670" customFormat="1" ht="14.25">
      <c r="A101" s="1037"/>
      <c r="B101" s="1037"/>
      <c r="C101" s="1037"/>
      <c r="D101" s="1037"/>
      <c r="E101" s="712"/>
      <c r="F101" s="713"/>
      <c r="G101" s="711"/>
      <c r="H101" s="1021"/>
      <c r="I101" s="673"/>
      <c r="J101" s="673"/>
      <c r="K101" s="695"/>
      <c r="L101" s="675"/>
      <c r="M101" s="682" t="s">
        <v>13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2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97"/>
      <c r="AN101" s="843"/>
      <c r="AO101" s="843"/>
      <c r="AP101" s="692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697"/>
      <c r="BB101" s="843"/>
      <c r="BC101" s="843"/>
      <c r="BD101" s="692"/>
      <c r="BE101" s="676"/>
      <c r="BF101" s="676"/>
      <c r="BG101" s="676"/>
      <c r="BH101" s="676"/>
      <c r="BI101" s="676"/>
      <c r="BJ101" s="676"/>
      <c r="BK101" s="676"/>
      <c r="BL101" s="676"/>
      <c r="BM101" s="676"/>
      <c r="BN101" s="676"/>
      <c r="BO101" s="697"/>
      <c r="BP101" s="843"/>
      <c r="BQ101" s="843"/>
      <c r="BR101" s="692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97"/>
      <c r="CD101" s="843"/>
      <c r="CE101" s="843"/>
      <c r="CF101" s="692"/>
      <c r="CG101" s="693"/>
      <c r="CH101" s="690"/>
      <c r="CI101" s="706"/>
      <c r="CJ101" s="706"/>
      <c r="CK101" s="706"/>
      <c r="CL101" s="706"/>
      <c r="CM101" s="706"/>
      <c r="CN101" s="706"/>
      <c r="CO101" s="706"/>
      <c r="CP101" s="706"/>
      <c r="CQ101" s="706"/>
      <c r="CR101" s="706"/>
      <c r="CS101" s="706"/>
      <c r="CT101" s="706"/>
    </row>
    <row r="102" spans="1:98" s="670" customFormat="1" ht="14.25">
      <c r="A102" s="1037"/>
      <c r="B102" s="1037"/>
      <c r="C102" s="1037"/>
      <c r="D102" s="714"/>
      <c r="E102" s="714"/>
      <c r="F102" s="715"/>
      <c r="G102" s="714"/>
      <c r="H102" s="711"/>
      <c r="I102" s="695"/>
      <c r="J102" s="673"/>
      <c r="K102" s="688"/>
      <c r="L102" s="675"/>
      <c r="M102" s="681" t="s">
        <v>386</v>
      </c>
      <c r="N102" s="680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97"/>
      <c r="AN102" s="843"/>
      <c r="AO102" s="843"/>
      <c r="AP102" s="692"/>
      <c r="AQ102" s="676"/>
      <c r="AR102" s="676"/>
      <c r="AS102" s="676"/>
      <c r="AT102" s="676"/>
      <c r="AU102" s="676"/>
      <c r="AV102" s="676"/>
      <c r="AW102" s="676"/>
      <c r="AX102" s="676"/>
      <c r="AY102" s="676"/>
      <c r="AZ102" s="676"/>
      <c r="BA102" s="697"/>
      <c r="BB102" s="843"/>
      <c r="BC102" s="843"/>
      <c r="BD102" s="692"/>
      <c r="BE102" s="676"/>
      <c r="BF102" s="676"/>
      <c r="BG102" s="676"/>
      <c r="BH102" s="676"/>
      <c r="BI102" s="676"/>
      <c r="BJ102" s="676"/>
      <c r="BK102" s="676"/>
      <c r="BL102" s="676"/>
      <c r="BM102" s="676"/>
      <c r="BN102" s="676"/>
      <c r="BO102" s="697"/>
      <c r="BP102" s="843"/>
      <c r="BQ102" s="843"/>
      <c r="BR102" s="692"/>
      <c r="BS102" s="676"/>
      <c r="BT102" s="676"/>
      <c r="BU102" s="676"/>
      <c r="BV102" s="676"/>
      <c r="BW102" s="676"/>
      <c r="BX102" s="676"/>
      <c r="BY102" s="676"/>
      <c r="BZ102" s="676"/>
      <c r="CA102" s="676"/>
      <c r="CB102" s="676"/>
      <c r="CC102" s="697"/>
      <c r="CD102" s="843"/>
      <c r="CE102" s="843"/>
      <c r="CF102" s="692"/>
      <c r="CG102" s="693"/>
      <c r="CH102" s="690"/>
      <c r="CI102" s="706"/>
      <c r="CJ102" s="706"/>
      <c r="CK102" s="706"/>
      <c r="CL102" s="706"/>
      <c r="CM102" s="706"/>
      <c r="CN102" s="706"/>
      <c r="CO102" s="706"/>
      <c r="CP102" s="706"/>
      <c r="CQ102" s="706"/>
      <c r="CR102" s="706"/>
      <c r="CS102" s="706"/>
      <c r="CT102" s="706"/>
    </row>
    <row r="103" spans="1:98" s="670" customFormat="1" ht="14.25">
      <c r="A103" s="1037"/>
      <c r="B103" s="1037"/>
      <c r="C103" s="714"/>
      <c r="D103" s="714"/>
      <c r="E103" s="714"/>
      <c r="F103" s="715"/>
      <c r="G103" s="714"/>
      <c r="H103" s="711"/>
      <c r="I103" s="695"/>
      <c r="J103" s="673"/>
      <c r="K103" s="688"/>
      <c r="L103" s="675"/>
      <c r="M103" s="680" t="s">
        <v>365</v>
      </c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97"/>
      <c r="Z103" s="693"/>
      <c r="AA103" s="693"/>
      <c r="AB103" s="692"/>
      <c r="AC103" s="680"/>
      <c r="AD103" s="680"/>
      <c r="AE103" s="680"/>
      <c r="AF103" s="680"/>
      <c r="AG103" s="680"/>
      <c r="AH103" s="680"/>
      <c r="AI103" s="680"/>
      <c r="AJ103" s="680"/>
      <c r="AK103" s="680"/>
      <c r="AL103" s="680"/>
      <c r="AM103" s="697"/>
      <c r="AN103" s="843"/>
      <c r="AO103" s="843"/>
      <c r="AP103" s="692"/>
      <c r="AQ103" s="680"/>
      <c r="AR103" s="680"/>
      <c r="AS103" s="680"/>
      <c r="AT103" s="680"/>
      <c r="AU103" s="680"/>
      <c r="AV103" s="680"/>
      <c r="AW103" s="680"/>
      <c r="AX103" s="680"/>
      <c r="AY103" s="680"/>
      <c r="AZ103" s="680"/>
      <c r="BA103" s="697"/>
      <c r="BB103" s="843"/>
      <c r="BC103" s="843"/>
      <c r="BD103" s="692"/>
      <c r="BE103" s="680"/>
      <c r="BF103" s="680"/>
      <c r="BG103" s="680"/>
      <c r="BH103" s="680"/>
      <c r="BI103" s="680"/>
      <c r="BJ103" s="680"/>
      <c r="BK103" s="680"/>
      <c r="BL103" s="680"/>
      <c r="BM103" s="680"/>
      <c r="BN103" s="680"/>
      <c r="BO103" s="697"/>
      <c r="BP103" s="843"/>
      <c r="BQ103" s="843"/>
      <c r="BR103" s="692"/>
      <c r="BS103" s="680"/>
      <c r="BT103" s="680"/>
      <c r="BU103" s="680"/>
      <c r="BV103" s="680"/>
      <c r="BW103" s="680"/>
      <c r="BX103" s="680"/>
      <c r="BY103" s="680"/>
      <c r="BZ103" s="680"/>
      <c r="CA103" s="680"/>
      <c r="CB103" s="680"/>
      <c r="CC103" s="697"/>
      <c r="CD103" s="843"/>
      <c r="CE103" s="843"/>
      <c r="CF103" s="692"/>
      <c r="CG103" s="693"/>
      <c r="CH103" s="690"/>
      <c r="CI103" s="706"/>
      <c r="CJ103" s="706"/>
      <c r="CK103" s="706"/>
      <c r="CL103" s="706"/>
      <c r="CM103" s="706"/>
      <c r="CN103" s="706"/>
      <c r="CO103" s="706"/>
      <c r="CP103" s="706"/>
      <c r="CQ103" s="706"/>
      <c r="CR103" s="706"/>
      <c r="CS103" s="706"/>
      <c r="CT103" s="706"/>
    </row>
    <row r="104" spans="1:98" s="670" customFormat="1" ht="14.25">
      <c r="A104" s="1037"/>
      <c r="B104" s="714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7" t="s">
        <v>19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680"/>
      <c r="AD104" s="680"/>
      <c r="AE104" s="680"/>
      <c r="AF104" s="680"/>
      <c r="AG104" s="680"/>
      <c r="AH104" s="680"/>
      <c r="AI104" s="680"/>
      <c r="AJ104" s="680"/>
      <c r="AK104" s="680"/>
      <c r="AL104" s="680"/>
      <c r="AM104" s="697"/>
      <c r="AN104" s="843"/>
      <c r="AO104" s="843"/>
      <c r="AP104" s="692"/>
      <c r="AQ104" s="680"/>
      <c r="AR104" s="680"/>
      <c r="AS104" s="680"/>
      <c r="AT104" s="680"/>
      <c r="AU104" s="680"/>
      <c r="AV104" s="680"/>
      <c r="AW104" s="680"/>
      <c r="AX104" s="680"/>
      <c r="AY104" s="680"/>
      <c r="AZ104" s="680"/>
      <c r="BA104" s="697"/>
      <c r="BB104" s="843"/>
      <c r="BC104" s="843"/>
      <c r="BD104" s="692"/>
      <c r="BE104" s="680"/>
      <c r="BF104" s="680"/>
      <c r="BG104" s="680"/>
      <c r="BH104" s="680"/>
      <c r="BI104" s="680"/>
      <c r="BJ104" s="680"/>
      <c r="BK104" s="680"/>
      <c r="BL104" s="680"/>
      <c r="BM104" s="680"/>
      <c r="BN104" s="680"/>
      <c r="BO104" s="697"/>
      <c r="BP104" s="843"/>
      <c r="BQ104" s="843"/>
      <c r="BR104" s="692"/>
      <c r="BS104" s="680"/>
      <c r="BT104" s="680"/>
      <c r="BU104" s="680"/>
      <c r="BV104" s="680"/>
      <c r="BW104" s="680"/>
      <c r="BX104" s="680"/>
      <c r="BY104" s="680"/>
      <c r="BZ104" s="680"/>
      <c r="CA104" s="680"/>
      <c r="CB104" s="680"/>
      <c r="CC104" s="697"/>
      <c r="CD104" s="843"/>
      <c r="CE104" s="843"/>
      <c r="CF104" s="692"/>
      <c r="CG104" s="693"/>
      <c r="CH104" s="690"/>
      <c r="CI104" s="706"/>
      <c r="CJ104" s="706"/>
      <c r="CK104" s="706"/>
      <c r="CL104" s="706"/>
      <c r="CM104" s="706"/>
      <c r="CN104" s="706"/>
      <c r="CO104" s="706"/>
      <c r="CP104" s="706"/>
      <c r="CQ104" s="706"/>
      <c r="CR104" s="706"/>
      <c r="CS104" s="706"/>
      <c r="CT104" s="706"/>
    </row>
    <row r="105" spans="1:98" s="670" customFormat="1" ht="14.25">
      <c r="A105" s="709"/>
      <c r="B105" s="716"/>
      <c r="C105" s="716"/>
      <c r="D105" s="716"/>
      <c r="E105" s="717"/>
      <c r="F105" s="716"/>
      <c r="G105" s="711"/>
      <c r="H105" s="711"/>
      <c r="I105" s="694"/>
      <c r="J105" s="673"/>
      <c r="K105" s="718"/>
      <c r="L105" s="675"/>
      <c r="M105" s="723" t="s">
        <v>291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680"/>
      <c r="AD105" s="680"/>
      <c r="AE105" s="680"/>
      <c r="AF105" s="680"/>
      <c r="AG105" s="680"/>
      <c r="AH105" s="680"/>
      <c r="AI105" s="680"/>
      <c r="AJ105" s="680"/>
      <c r="AK105" s="680"/>
      <c r="AL105" s="680"/>
      <c r="AM105" s="697"/>
      <c r="AN105" s="843"/>
      <c r="AO105" s="843"/>
      <c r="AP105" s="692"/>
      <c r="AQ105" s="680"/>
      <c r="AR105" s="680"/>
      <c r="AS105" s="680"/>
      <c r="AT105" s="680"/>
      <c r="AU105" s="680"/>
      <c r="AV105" s="680"/>
      <c r="AW105" s="680"/>
      <c r="AX105" s="680"/>
      <c r="AY105" s="680"/>
      <c r="AZ105" s="680"/>
      <c r="BA105" s="697"/>
      <c r="BB105" s="843"/>
      <c r="BC105" s="843"/>
      <c r="BD105" s="692"/>
      <c r="BE105" s="680"/>
      <c r="BF105" s="680"/>
      <c r="BG105" s="680"/>
      <c r="BH105" s="680"/>
      <c r="BI105" s="680"/>
      <c r="BJ105" s="680"/>
      <c r="BK105" s="680"/>
      <c r="BL105" s="680"/>
      <c r="BM105" s="680"/>
      <c r="BN105" s="680"/>
      <c r="BO105" s="697"/>
      <c r="BP105" s="843"/>
      <c r="BQ105" s="843"/>
      <c r="BR105" s="692"/>
      <c r="BS105" s="680"/>
      <c r="BT105" s="680"/>
      <c r="BU105" s="680"/>
      <c r="BV105" s="680"/>
      <c r="BW105" s="680"/>
      <c r="BX105" s="680"/>
      <c r="BY105" s="680"/>
      <c r="BZ105" s="680"/>
      <c r="CA105" s="680"/>
      <c r="CB105" s="680"/>
      <c r="CC105" s="697"/>
      <c r="CD105" s="843"/>
      <c r="CE105" s="843"/>
      <c r="CF105" s="692"/>
      <c r="CG105" s="693"/>
      <c r="CH105" s="690"/>
      <c r="CI105" s="706"/>
      <c r="CJ105" s="706"/>
      <c r="CK105" s="706"/>
      <c r="CL105" s="706"/>
      <c r="CM105" s="706"/>
      <c r="CN105" s="706"/>
      <c r="CO105" s="706"/>
      <c r="CP105" s="706"/>
      <c r="CQ105" s="706"/>
      <c r="CR105" s="706"/>
      <c r="CS105" s="706"/>
      <c r="CT105" s="706"/>
    </row>
    <row r="106" spans="1:98" s="671" customFormat="1" ht="66" customHeight="1">
      <c r="A106" s="34"/>
      <c r="B106" s="34"/>
      <c r="C106" s="34"/>
      <c r="D106" s="34"/>
      <c r="E106" s="34"/>
      <c r="F106" s="34"/>
      <c r="G106" s="709">
        <v>1</v>
      </c>
      <c r="H106" s="192"/>
      <c r="I106" s="193"/>
      <c r="J106" s="82"/>
      <c r="K106" s="718"/>
      <c r="L106" s="720">
        <v>2</v>
      </c>
      <c r="M106" s="595"/>
      <c r="N106" s="722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72"/>
      <c r="Z106" s="669" t="s">
        <v>75</v>
      </c>
      <c r="AA106" s="699"/>
      <c r="AB106" s="267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72"/>
      <c r="AN106" s="900" t="s">
        <v>75</v>
      </c>
      <c r="AO106" s="699"/>
      <c r="AP106" s="267"/>
      <c r="AQ106" s="691"/>
      <c r="AR106" s="691"/>
      <c r="AS106" s="691"/>
      <c r="AT106" s="691"/>
      <c r="AU106" s="691"/>
      <c r="AV106" s="691"/>
      <c r="AW106" s="691"/>
      <c r="AX106" s="691"/>
      <c r="AY106" s="691"/>
      <c r="AZ106" s="691"/>
      <c r="BA106" s="672"/>
      <c r="BB106" s="900" t="s">
        <v>75</v>
      </c>
      <c r="BC106" s="699"/>
      <c r="BD106" s="267"/>
      <c r="BE106" s="691"/>
      <c r="BF106" s="691"/>
      <c r="BG106" s="691"/>
      <c r="BH106" s="691"/>
      <c r="BI106" s="691"/>
      <c r="BJ106" s="691"/>
      <c r="BK106" s="691"/>
      <c r="BL106" s="691"/>
      <c r="BM106" s="691"/>
      <c r="BN106" s="691"/>
      <c r="BO106" s="672"/>
      <c r="BP106" s="900" t="s">
        <v>75</v>
      </c>
      <c r="BQ106" s="699"/>
      <c r="BR106" s="267"/>
      <c r="BS106" s="691"/>
      <c r="BT106" s="691"/>
      <c r="BU106" s="691"/>
      <c r="BV106" s="691"/>
      <c r="BW106" s="691"/>
      <c r="BX106" s="691"/>
      <c r="BY106" s="691"/>
      <c r="BZ106" s="691"/>
      <c r="CA106" s="691"/>
      <c r="CB106" s="691"/>
      <c r="CC106" s="672"/>
      <c r="CD106" s="900" t="s">
        <v>75</v>
      </c>
      <c r="CE106" s="699"/>
      <c r="CF106" s="267"/>
      <c r="CG106" s="699"/>
      <c r="CH106" s="719"/>
      <c r="CI106" s="704"/>
      <c r="CJ106" s="704"/>
      <c r="CK106" s="707"/>
      <c r="CL106" s="707"/>
      <c r="CM106" s="707"/>
      <c r="CN106" s="707"/>
      <c r="CO106" s="704"/>
      <c r="CP106" s="704"/>
      <c r="CQ106" s="704"/>
      <c r="CR106" s="704"/>
      <c r="CS106" s="704"/>
      <c r="CT106" s="704"/>
    </row>
    <row r="107" spans="1:98" ht="17.100000000000001" hidden="1" customHeight="1"/>
    <row r="108" spans="1:98" ht="17.100000000000001" hidden="1" customHeight="1"/>
    <row r="109" spans="1:98" s="33" customFormat="1" ht="17.100000000000001" hidden="1" customHeight="1">
      <c r="G109" s="33" t="s">
        <v>15</v>
      </c>
      <c r="I109" s="33" t="s">
        <v>64</v>
      </c>
      <c r="U109" s="178"/>
    </row>
    <row r="110" spans="1:98" ht="17.100000000000001" hidden="1" customHeight="1">
      <c r="T110" s="123"/>
      <c r="U110" s="41"/>
    </row>
    <row r="111" spans="1:98" ht="16.5" hidden="1" customHeight="1">
      <c r="G111" s="175"/>
      <c r="H111" s="175"/>
      <c r="I111" s="175"/>
      <c r="J111" s="175"/>
      <c r="K111" s="175"/>
      <c r="L111" s="199" t="s">
        <v>83</v>
      </c>
      <c r="M111" s="195" t="s">
        <v>21</v>
      </c>
      <c r="N111" s="200"/>
      <c r="O111" s="1088"/>
      <c r="P111" s="1089"/>
      <c r="Q111" s="1089"/>
      <c r="R111" s="1089"/>
      <c r="S111" s="1089"/>
      <c r="T111" s="1089"/>
      <c r="U111" s="1089"/>
      <c r="V111" s="1090"/>
      <c r="W111" s="183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</row>
    <row r="112" spans="1:98" s="34" customFormat="1" ht="15" hidden="1" customHeight="1">
      <c r="G112" s="174"/>
      <c r="H112" s="173"/>
      <c r="I112" s="173"/>
      <c r="J112" s="176"/>
      <c r="L112" s="165" t="s">
        <v>277</v>
      </c>
      <c r="M112" s="155" t="s">
        <v>16</v>
      </c>
      <c r="N112" s="252"/>
      <c r="O112" s="1088"/>
      <c r="P112" s="1089"/>
      <c r="Q112" s="1089"/>
      <c r="R112" s="1089"/>
      <c r="S112" s="1089"/>
      <c r="T112" s="1089"/>
      <c r="U112" s="1089"/>
      <c r="V112" s="1090"/>
      <c r="W112" s="183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 spans="7:35" s="34" customFormat="1" ht="15" hidden="1" customHeight="1">
      <c r="G113" s="174"/>
      <c r="H113" s="173"/>
      <c r="I113" s="173"/>
      <c r="J113" s="176"/>
      <c r="L113" s="165" t="s">
        <v>8</v>
      </c>
      <c r="M113" s="156" t="s">
        <v>7</v>
      </c>
      <c r="N113" s="253"/>
      <c r="O113" s="1088"/>
      <c r="P113" s="1089"/>
      <c r="Q113" s="1089"/>
      <c r="R113" s="1089"/>
      <c r="S113" s="1089"/>
      <c r="T113" s="1089"/>
      <c r="U113" s="1089"/>
      <c r="V113" s="1090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hidden="1" customHeight="1">
      <c r="G114" s="174"/>
      <c r="H114" s="173"/>
      <c r="I114" s="173"/>
      <c r="J114" s="176"/>
      <c r="L114" s="165" t="s">
        <v>11</v>
      </c>
      <c r="M114" s="157" t="s">
        <v>23</v>
      </c>
      <c r="N114" s="254"/>
      <c r="O114" s="1088"/>
      <c r="P114" s="1089"/>
      <c r="Q114" s="1089"/>
      <c r="R114" s="1089"/>
      <c r="S114" s="1089"/>
      <c r="T114" s="1089"/>
      <c r="U114" s="1089"/>
      <c r="V114" s="1090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24.95" hidden="1" customHeight="1">
      <c r="G115" s="175"/>
      <c r="H115" s="173"/>
      <c r="I115" s="1059"/>
      <c r="J115" s="176"/>
      <c r="L115" s="165"/>
      <c r="M115" s="167"/>
      <c r="N115" s="186"/>
      <c r="O115" s="263"/>
      <c r="P115" s="249"/>
      <c r="Q115" s="249"/>
      <c r="R115" s="249"/>
      <c r="S115" s="249"/>
      <c r="T115" s="249"/>
      <c r="U115" s="249"/>
      <c r="V115" s="250"/>
      <c r="W115" s="185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15" hidden="1" customHeight="1">
      <c r="G116" s="177"/>
      <c r="H116" s="173"/>
      <c r="I116" s="1059"/>
      <c r="J116" s="1060"/>
      <c r="L116" s="165" t="s">
        <v>20</v>
      </c>
      <c r="M116" s="168" t="s">
        <v>10</v>
      </c>
      <c r="N116" s="251"/>
      <c r="O116" s="1096"/>
      <c r="P116" s="1097"/>
      <c r="Q116" s="1097"/>
      <c r="R116" s="1097"/>
      <c r="S116" s="1097"/>
      <c r="T116" s="1097"/>
      <c r="U116" s="1097"/>
      <c r="V116" s="1098"/>
      <c r="W116" s="183"/>
      <c r="X116" s="276"/>
      <c r="Y116" s="290" t="str">
        <f>strCheckUnique(Z116:Z119)</f>
        <v/>
      </c>
      <c r="Z116" s="276"/>
      <c r="AA116" s="290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7.100000000000001" hidden="1" customHeight="1">
      <c r="G117" s="177"/>
      <c r="H117" s="173">
        <v>1</v>
      </c>
      <c r="I117" s="1059"/>
      <c r="J117" s="1060"/>
      <c r="K117" s="194"/>
      <c r="L117" s="166"/>
      <c r="M117" s="169"/>
      <c r="N117" s="196"/>
      <c r="O117" s="187"/>
      <c r="P117" s="187"/>
      <c r="Q117" s="187"/>
      <c r="R117" s="1091"/>
      <c r="S117" s="1099" t="s">
        <v>74</v>
      </c>
      <c r="T117" s="1091"/>
      <c r="U117" s="1103" t="s">
        <v>75</v>
      </c>
      <c r="V117" s="180"/>
      <c r="W117" s="183"/>
      <c r="X117" s="276" t="str">
        <f>strCheckDate(O118:V118)</f>
        <v/>
      </c>
      <c r="Y117" s="290"/>
      <c r="Z117" s="290" t="str">
        <f>IF(M117="","",M117 )</f>
        <v/>
      </c>
      <c r="AA117" s="290"/>
      <c r="AB117" s="290"/>
      <c r="AC117" s="290"/>
      <c r="AD117" s="276"/>
      <c r="AE117" s="276"/>
      <c r="AF117" s="276"/>
      <c r="AG117" s="276"/>
      <c r="AH117" s="276"/>
      <c r="AI117" s="276"/>
    </row>
    <row r="118" spans="7:35" s="34" customFormat="1" ht="0.2" hidden="1" customHeight="1">
      <c r="G118" s="177"/>
      <c r="H118" s="173"/>
      <c r="I118" s="1059"/>
      <c r="J118" s="1060"/>
      <c r="K118" s="194"/>
      <c r="L118" s="189"/>
      <c r="M118" s="196"/>
      <c r="N118" s="196"/>
      <c r="O118" s="196"/>
      <c r="P118" s="196"/>
      <c r="Q118" s="275" t="str">
        <f>R117 &amp; "-" &amp; T117</f>
        <v>-</v>
      </c>
      <c r="R118" s="1092"/>
      <c r="S118" s="1100"/>
      <c r="T118" s="1092"/>
      <c r="U118" s="1104"/>
      <c r="V118" s="180"/>
      <c r="W118" s="185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 spans="7:35" ht="15" hidden="1" customHeight="1">
      <c r="G119" s="177"/>
      <c r="H119" s="175"/>
      <c r="I119" s="1059"/>
      <c r="J119" s="1060"/>
      <c r="K119" s="175"/>
      <c r="L119" s="109"/>
      <c r="M119" s="171" t="s">
        <v>26</v>
      </c>
      <c r="N119" s="171"/>
      <c r="O119" s="171"/>
      <c r="P119" s="171"/>
      <c r="Q119" s="171"/>
      <c r="R119" s="171"/>
      <c r="S119" s="171"/>
      <c r="T119" s="171"/>
      <c r="U119" s="258"/>
      <c r="V119" s="154"/>
      <c r="W119" s="181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</row>
    <row r="120" spans="7:35" ht="15" hidden="1" customHeight="1">
      <c r="G120" s="175"/>
      <c r="H120" s="175"/>
      <c r="I120" s="1059"/>
      <c r="J120" s="82"/>
      <c r="K120" s="175"/>
      <c r="L120" s="109"/>
      <c r="M120" s="170" t="s">
        <v>13</v>
      </c>
      <c r="N120" s="170"/>
      <c r="O120" s="170"/>
      <c r="P120" s="170"/>
      <c r="Q120" s="170"/>
      <c r="R120" s="170"/>
      <c r="S120" s="170"/>
      <c r="T120" s="170"/>
      <c r="U120" s="259"/>
      <c r="V120" s="154"/>
      <c r="W120" s="182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hidden="1" customHeight="1">
      <c r="G121" s="174"/>
      <c r="H121" s="175"/>
      <c r="I121" s="175"/>
      <c r="J121" s="82"/>
      <c r="K121" s="175"/>
      <c r="L121" s="109"/>
      <c r="M121" s="160"/>
      <c r="N121" s="160"/>
      <c r="O121" s="160"/>
      <c r="P121" s="160"/>
      <c r="Q121" s="160"/>
      <c r="R121" s="160"/>
      <c r="S121" s="160"/>
      <c r="T121" s="160"/>
      <c r="U121" s="255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hidden="1" customHeight="1">
      <c r="G122" s="174"/>
      <c r="H122" s="175"/>
      <c r="I122" s="175"/>
      <c r="J122" s="82"/>
      <c r="K122" s="175"/>
      <c r="L122" s="109"/>
      <c r="M122" s="159" t="s">
        <v>17</v>
      </c>
      <c r="N122" s="159"/>
      <c r="O122" s="159"/>
      <c r="P122" s="159"/>
      <c r="Q122" s="159"/>
      <c r="R122" s="159"/>
      <c r="S122" s="159"/>
      <c r="T122" s="159"/>
      <c r="U122" s="256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hidden="1" customHeight="1">
      <c r="G123" s="174"/>
      <c r="H123" s="175"/>
      <c r="I123" s="175"/>
      <c r="J123" s="82"/>
      <c r="K123" s="175"/>
      <c r="L123" s="109"/>
      <c r="M123" s="158" t="s">
        <v>18</v>
      </c>
      <c r="N123" s="158"/>
      <c r="O123" s="158"/>
      <c r="P123" s="158"/>
      <c r="Q123" s="158"/>
      <c r="R123" s="158"/>
      <c r="S123" s="158"/>
      <c r="T123" s="158"/>
      <c r="U123" s="257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hidden="1" customHeight="1">
      <c r="G124" s="174"/>
      <c r="H124" s="175"/>
      <c r="I124" s="175"/>
      <c r="J124" s="82"/>
      <c r="K124" s="175"/>
      <c r="L124" s="109"/>
      <c r="M124" s="172" t="s">
        <v>19</v>
      </c>
      <c r="N124" s="172"/>
      <c r="O124" s="172"/>
      <c r="P124" s="172"/>
      <c r="Q124" s="172"/>
      <c r="R124" s="172"/>
      <c r="S124" s="172"/>
      <c r="T124" s="172"/>
      <c r="U124" s="260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7:35" ht="17.100000000000001" hidden="1" customHeight="1"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</row>
    <row r="126" spans="7:35" s="33" customFormat="1" ht="17.100000000000001" hidden="1" customHeight="1">
      <c r="G126" s="33" t="s">
        <v>15</v>
      </c>
      <c r="I126" s="33" t="s">
        <v>169</v>
      </c>
      <c r="V126" s="178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</row>
    <row r="127" spans="7:35" ht="17.100000000000001" hidden="1" customHeight="1">
      <c r="T127" s="123"/>
      <c r="U127" s="41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</row>
    <row r="128" spans="7:35" ht="16.5" hidden="1" customHeight="1">
      <c r="G128" s="175"/>
      <c r="H128" s="175"/>
      <c r="I128" s="175"/>
      <c r="J128" s="175"/>
      <c r="K128" s="175"/>
      <c r="L128" s="199" t="s">
        <v>83</v>
      </c>
      <c r="M128" s="195" t="s">
        <v>21</v>
      </c>
      <c r="N128" s="200"/>
      <c r="O128" s="1088"/>
      <c r="P128" s="1089"/>
      <c r="Q128" s="1089"/>
      <c r="R128" s="1089"/>
      <c r="S128" s="1089"/>
      <c r="T128" s="1089"/>
      <c r="U128" s="1089"/>
      <c r="V128" s="1090"/>
      <c r="W128" s="183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</row>
    <row r="129" spans="7:35" s="34" customFormat="1" ht="15" hidden="1" customHeight="1">
      <c r="G129" s="174"/>
      <c r="H129" s="173"/>
      <c r="I129" s="173"/>
      <c r="J129" s="176"/>
      <c r="L129" s="165" t="s">
        <v>277</v>
      </c>
      <c r="M129" s="155" t="s">
        <v>16</v>
      </c>
      <c r="N129" s="252"/>
      <c r="O129" s="1088"/>
      <c r="P129" s="1089"/>
      <c r="Q129" s="1089"/>
      <c r="R129" s="1089"/>
      <c r="S129" s="1089"/>
      <c r="T129" s="1089"/>
      <c r="U129" s="1089"/>
      <c r="V129" s="1090"/>
      <c r="W129" s="183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 spans="7:35" s="34" customFormat="1" ht="15" hidden="1" customHeight="1">
      <c r="G130" s="174"/>
      <c r="H130" s="173"/>
      <c r="I130" s="173"/>
      <c r="J130" s="176"/>
      <c r="L130" s="165" t="s">
        <v>8</v>
      </c>
      <c r="M130" s="156" t="s">
        <v>7</v>
      </c>
      <c r="N130" s="253"/>
      <c r="O130" s="1088"/>
      <c r="P130" s="1089"/>
      <c r="Q130" s="1089"/>
      <c r="R130" s="1089"/>
      <c r="S130" s="1089"/>
      <c r="T130" s="1089"/>
      <c r="U130" s="1089"/>
      <c r="V130" s="1090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hidden="1" customHeight="1">
      <c r="G131" s="174"/>
      <c r="H131" s="173"/>
      <c r="I131" s="173"/>
      <c r="J131" s="176"/>
      <c r="L131" s="165" t="s">
        <v>11</v>
      </c>
      <c r="M131" s="157" t="s">
        <v>23</v>
      </c>
      <c r="N131" s="254"/>
      <c r="O131" s="1088"/>
      <c r="P131" s="1089"/>
      <c r="Q131" s="1089"/>
      <c r="R131" s="1089"/>
      <c r="S131" s="1089"/>
      <c r="T131" s="1089"/>
      <c r="U131" s="1089"/>
      <c r="V131" s="1090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24.95" hidden="1" customHeight="1">
      <c r="G132" s="175"/>
      <c r="H132" s="173"/>
      <c r="I132" s="1059"/>
      <c r="J132" s="176"/>
      <c r="L132" s="165"/>
      <c r="M132" s="167"/>
      <c r="N132" s="186"/>
      <c r="O132" s="263"/>
      <c r="P132" s="249"/>
      <c r="Q132" s="249"/>
      <c r="R132" s="249"/>
      <c r="S132" s="249"/>
      <c r="T132" s="249"/>
      <c r="U132" s="249"/>
      <c r="V132" s="250"/>
      <c r="W132" s="185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15" hidden="1" customHeight="1">
      <c r="G133" s="177"/>
      <c r="H133" s="173"/>
      <c r="I133" s="1059"/>
      <c r="J133" s="1060"/>
      <c r="L133" s="165" t="s">
        <v>20</v>
      </c>
      <c r="M133" s="168" t="s">
        <v>10</v>
      </c>
      <c r="N133" s="251"/>
      <c r="O133" s="1096"/>
      <c r="P133" s="1097"/>
      <c r="Q133" s="1097"/>
      <c r="R133" s="1097"/>
      <c r="S133" s="1097"/>
      <c r="T133" s="1097"/>
      <c r="U133" s="1097"/>
      <c r="V133" s="1098"/>
      <c r="W133" s="183"/>
      <c r="X133" s="276"/>
      <c r="Y133" s="290" t="str">
        <f>strCheckUnique(Z133:Z136)</f>
        <v/>
      </c>
      <c r="Z133" s="276"/>
      <c r="AA133" s="290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7.100000000000001" hidden="1" customHeight="1">
      <c r="G134" s="177"/>
      <c r="H134" s="173">
        <v>1</v>
      </c>
      <c r="I134" s="1059"/>
      <c r="J134" s="1060"/>
      <c r="K134" s="194"/>
      <c r="L134" s="166"/>
      <c r="M134" s="169"/>
      <c r="N134" s="196"/>
      <c r="O134" s="187"/>
      <c r="P134" s="187"/>
      <c r="Q134" s="187"/>
      <c r="R134" s="1091"/>
      <c r="S134" s="1099" t="s">
        <v>74</v>
      </c>
      <c r="T134" s="1091"/>
      <c r="U134" s="1103" t="s">
        <v>75</v>
      </c>
      <c r="V134" s="180"/>
      <c r="W134" s="183"/>
      <c r="X134" s="276" t="str">
        <f>strCheckDate(O135:V135)</f>
        <v/>
      </c>
      <c r="Y134" s="290"/>
      <c r="Z134" s="290" t="str">
        <f>IF(M134="","",M134 )</f>
        <v/>
      </c>
      <c r="AA134" s="290"/>
      <c r="AB134" s="290"/>
      <c r="AC134" s="290"/>
      <c r="AD134" s="276"/>
      <c r="AE134" s="276"/>
      <c r="AF134" s="276"/>
      <c r="AG134" s="276"/>
      <c r="AH134" s="276"/>
      <c r="AI134" s="276"/>
    </row>
    <row r="135" spans="7:35" s="34" customFormat="1" ht="0.2" hidden="1" customHeight="1">
      <c r="G135" s="177"/>
      <c r="H135" s="173"/>
      <c r="I135" s="1059"/>
      <c r="J135" s="1060"/>
      <c r="K135" s="194"/>
      <c r="L135" s="189"/>
      <c r="M135" s="196"/>
      <c r="N135" s="196"/>
      <c r="O135" s="196"/>
      <c r="P135" s="196"/>
      <c r="Q135" s="275" t="str">
        <f>R134 &amp; "-" &amp; T134</f>
        <v>-</v>
      </c>
      <c r="R135" s="1092"/>
      <c r="S135" s="1100"/>
      <c r="T135" s="1092"/>
      <c r="U135" s="1104"/>
      <c r="V135" s="180"/>
      <c r="W135" s="185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 spans="7:35" ht="15" hidden="1" customHeight="1">
      <c r="G136" s="177"/>
      <c r="H136" s="175"/>
      <c r="I136" s="1059"/>
      <c r="J136" s="1060"/>
      <c r="K136" s="175"/>
      <c r="L136" s="109"/>
      <c r="M136" s="171" t="s">
        <v>26</v>
      </c>
      <c r="N136" s="171"/>
      <c r="O136" s="171"/>
      <c r="P136" s="171"/>
      <c r="Q136" s="171"/>
      <c r="R136" s="171"/>
      <c r="S136" s="171"/>
      <c r="T136" s="171"/>
      <c r="U136" s="258"/>
      <c r="V136" s="154"/>
      <c r="W136" s="181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</row>
    <row r="137" spans="7:35" ht="15" hidden="1" customHeight="1">
      <c r="G137" s="175"/>
      <c r="H137" s="175"/>
      <c r="I137" s="1059"/>
      <c r="J137" s="82"/>
      <c r="K137" s="175"/>
      <c r="L137" s="109"/>
      <c r="M137" s="170" t="s">
        <v>13</v>
      </c>
      <c r="N137" s="170"/>
      <c r="O137" s="170"/>
      <c r="P137" s="170"/>
      <c r="Q137" s="170"/>
      <c r="R137" s="170"/>
      <c r="S137" s="170"/>
      <c r="T137" s="170"/>
      <c r="U137" s="259"/>
      <c r="V137" s="154"/>
      <c r="W137" s="182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hidden="1" customHeight="1">
      <c r="G138" s="174"/>
      <c r="H138" s="175"/>
      <c r="I138" s="175"/>
      <c r="J138" s="82"/>
      <c r="K138" s="175"/>
      <c r="L138" s="109"/>
      <c r="M138" s="160"/>
      <c r="N138" s="160"/>
      <c r="O138" s="160"/>
      <c r="P138" s="160"/>
      <c r="Q138" s="160"/>
      <c r="R138" s="160"/>
      <c r="S138" s="160"/>
      <c r="T138" s="160"/>
      <c r="U138" s="255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hidden="1" customHeight="1">
      <c r="G139" s="174"/>
      <c r="H139" s="175"/>
      <c r="I139" s="175"/>
      <c r="J139" s="82"/>
      <c r="K139" s="175"/>
      <c r="L139" s="109"/>
      <c r="M139" s="159" t="s">
        <v>17</v>
      </c>
      <c r="N139" s="159"/>
      <c r="O139" s="159"/>
      <c r="P139" s="159"/>
      <c r="Q139" s="159"/>
      <c r="R139" s="159"/>
      <c r="S139" s="159"/>
      <c r="T139" s="159"/>
      <c r="U139" s="256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hidden="1" customHeight="1">
      <c r="G140" s="174"/>
      <c r="H140" s="175"/>
      <c r="I140" s="175"/>
      <c r="J140" s="82"/>
      <c r="K140" s="175"/>
      <c r="L140" s="109"/>
      <c r="M140" s="158" t="s">
        <v>18</v>
      </c>
      <c r="N140" s="158"/>
      <c r="O140" s="158"/>
      <c r="P140" s="158"/>
      <c r="Q140" s="158"/>
      <c r="R140" s="158"/>
      <c r="S140" s="158"/>
      <c r="T140" s="158"/>
      <c r="U140" s="257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hidden="1" customHeight="1">
      <c r="G141" s="174"/>
      <c r="H141" s="175"/>
      <c r="I141" s="175"/>
      <c r="J141" s="82"/>
      <c r="K141" s="175"/>
      <c r="L141" s="109"/>
      <c r="M141" s="172" t="s">
        <v>19</v>
      </c>
      <c r="N141" s="172"/>
      <c r="O141" s="172"/>
      <c r="P141" s="172"/>
      <c r="Q141" s="172"/>
      <c r="R141" s="172"/>
      <c r="S141" s="172"/>
      <c r="T141" s="172"/>
      <c r="U141" s="260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7:35" ht="17.100000000000001" hidden="1" customHeight="1"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</row>
    <row r="143" spans="7:35" s="33" customFormat="1" ht="17.100000000000001" hidden="1" customHeight="1">
      <c r="G143" s="33" t="s">
        <v>15</v>
      </c>
      <c r="I143" s="33" t="s">
        <v>170</v>
      </c>
      <c r="V143" s="178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</row>
    <row r="144" spans="7:35" ht="17.100000000000001" hidden="1" customHeight="1">
      <c r="T144" s="123"/>
      <c r="U144" s="41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</row>
    <row r="145" spans="1:35" ht="16.5" hidden="1" customHeight="1">
      <c r="G145" s="175"/>
      <c r="H145" s="175"/>
      <c r="I145" s="175"/>
      <c r="J145" s="175"/>
      <c r="K145" s="175"/>
      <c r="L145" s="199" t="s">
        <v>83</v>
      </c>
      <c r="M145" s="195" t="s">
        <v>21</v>
      </c>
      <c r="N145" s="200"/>
      <c r="O145" s="1088"/>
      <c r="P145" s="1089"/>
      <c r="Q145" s="1089"/>
      <c r="R145" s="1089"/>
      <c r="S145" s="1089"/>
      <c r="T145" s="1089"/>
      <c r="U145" s="1089"/>
      <c r="V145" s="1090"/>
      <c r="W145" s="183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</row>
    <row r="146" spans="1:35" s="34" customFormat="1" ht="15" hidden="1" customHeight="1">
      <c r="G146" s="174"/>
      <c r="H146" s="173"/>
      <c r="I146" s="173"/>
      <c r="J146" s="176"/>
      <c r="L146" s="165" t="s">
        <v>277</v>
      </c>
      <c r="M146" s="155" t="s">
        <v>16</v>
      </c>
      <c r="N146" s="252"/>
      <c r="O146" s="1088"/>
      <c r="P146" s="1089"/>
      <c r="Q146" s="1089"/>
      <c r="R146" s="1089"/>
      <c r="S146" s="1089"/>
      <c r="T146" s="1089"/>
      <c r="U146" s="1089"/>
      <c r="V146" s="1090"/>
      <c r="W146" s="183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 spans="1:35" s="34" customFormat="1" ht="15" hidden="1" customHeight="1">
      <c r="G147" s="174"/>
      <c r="H147" s="173"/>
      <c r="I147" s="173"/>
      <c r="J147" s="176"/>
      <c r="L147" s="165" t="s">
        <v>8</v>
      </c>
      <c r="M147" s="156" t="s">
        <v>7</v>
      </c>
      <c r="N147" s="253"/>
      <c r="O147" s="1088"/>
      <c r="P147" s="1089"/>
      <c r="Q147" s="1089"/>
      <c r="R147" s="1089"/>
      <c r="S147" s="1089"/>
      <c r="T147" s="1089"/>
      <c r="U147" s="1089"/>
      <c r="V147" s="1090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1:35" s="34" customFormat="1" ht="15" hidden="1" customHeight="1">
      <c r="G148" s="174"/>
      <c r="H148" s="173"/>
      <c r="I148" s="173"/>
      <c r="J148" s="176"/>
      <c r="L148" s="165" t="s">
        <v>11</v>
      </c>
      <c r="M148" s="157" t="s">
        <v>23</v>
      </c>
      <c r="N148" s="254"/>
      <c r="O148" s="1088"/>
      <c r="P148" s="1089"/>
      <c r="Q148" s="1089"/>
      <c r="R148" s="1089"/>
      <c r="S148" s="1089"/>
      <c r="T148" s="1089"/>
      <c r="U148" s="1089"/>
      <c r="V148" s="1090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1:35" s="34" customFormat="1" ht="24.95" hidden="1" customHeight="1">
      <c r="G149" s="175"/>
      <c r="H149" s="173"/>
      <c r="I149" s="1059"/>
      <c r="J149" s="176"/>
      <c r="L149" s="165" t="s">
        <v>12</v>
      </c>
      <c r="M149" s="167" t="s">
        <v>9</v>
      </c>
      <c r="N149" s="186"/>
      <c r="O149" s="1105"/>
      <c r="P149" s="1106"/>
      <c r="Q149" s="1106"/>
      <c r="R149" s="1106"/>
      <c r="S149" s="1106"/>
      <c r="T149" s="1106"/>
      <c r="U149" s="1106"/>
      <c r="V149" s="1107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1:35" s="34" customFormat="1" ht="15" hidden="1" customHeight="1">
      <c r="G150" s="177"/>
      <c r="H150" s="173"/>
      <c r="I150" s="1059"/>
      <c r="J150" s="1060"/>
      <c r="L150" s="165" t="s">
        <v>20</v>
      </c>
      <c r="M150" s="168" t="s">
        <v>10</v>
      </c>
      <c r="N150" s="251"/>
      <c r="O150" s="1096"/>
      <c r="P150" s="1097"/>
      <c r="Q150" s="1097"/>
      <c r="R150" s="1097"/>
      <c r="S150" s="1097"/>
      <c r="T150" s="1097"/>
      <c r="U150" s="1097"/>
      <c r="V150" s="1098"/>
      <c r="W150" s="183"/>
      <c r="X150" s="276"/>
      <c r="Y150" s="290" t="str">
        <f>strCheckUnique(Z150:Z153)</f>
        <v/>
      </c>
      <c r="Z150" s="276"/>
      <c r="AA150" s="290"/>
      <c r="AB150" s="276"/>
      <c r="AC150" s="276"/>
      <c r="AD150" s="276"/>
      <c r="AE150" s="276"/>
      <c r="AF150" s="276"/>
      <c r="AG150" s="276"/>
      <c r="AH150" s="276"/>
      <c r="AI150" s="276"/>
    </row>
    <row r="151" spans="1:35" s="34" customFormat="1" ht="15.75" hidden="1" customHeight="1">
      <c r="G151" s="177"/>
      <c r="H151" s="173">
        <v>1</v>
      </c>
      <c r="I151" s="1059"/>
      <c r="J151" s="1060"/>
      <c r="K151" s="194"/>
      <c r="L151" s="166"/>
      <c r="M151" s="169"/>
      <c r="N151" s="196"/>
      <c r="O151" s="297"/>
      <c r="P151" s="187"/>
      <c r="Q151" s="187"/>
      <c r="R151" s="1091"/>
      <c r="S151" s="1099" t="s">
        <v>74</v>
      </c>
      <c r="T151" s="1091"/>
      <c r="U151" s="1103" t="s">
        <v>75</v>
      </c>
      <c r="V151" s="180"/>
      <c r="W151" s="183"/>
      <c r="X151" s="276" t="str">
        <f>strCheckDate(O152:V152)</f>
        <v/>
      </c>
      <c r="Y151" s="290"/>
      <c r="Z151" s="290" t="str">
        <f>IF(M151="","",M151 )</f>
        <v/>
      </c>
      <c r="AA151" s="290"/>
      <c r="AB151" s="290"/>
      <c r="AC151" s="290"/>
      <c r="AD151" s="276"/>
      <c r="AE151" s="276"/>
      <c r="AF151" s="276"/>
      <c r="AG151" s="276"/>
      <c r="AH151" s="276"/>
      <c r="AI151" s="276"/>
    </row>
    <row r="152" spans="1:35" s="34" customFormat="1" ht="0.2" hidden="1" customHeight="1">
      <c r="G152" s="177"/>
      <c r="H152" s="173"/>
      <c r="I152" s="1059"/>
      <c r="J152" s="1060"/>
      <c r="K152" s="194"/>
      <c r="L152" s="189"/>
      <c r="M152" s="196"/>
      <c r="N152" s="196"/>
      <c r="O152" s="196"/>
      <c r="P152" s="196"/>
      <c r="Q152" s="275" t="str">
        <f>R151 &amp; "-" &amp; T151</f>
        <v>-</v>
      </c>
      <c r="R152" s="1092"/>
      <c r="S152" s="1100"/>
      <c r="T152" s="1092"/>
      <c r="U152" s="1104"/>
      <c r="V152" s="180"/>
      <c r="W152" s="185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1:35" ht="15" hidden="1" customHeight="1">
      <c r="G153" s="177"/>
      <c r="H153" s="175"/>
      <c r="I153" s="1059"/>
      <c r="J153" s="1060"/>
      <c r="K153" s="175"/>
      <c r="L153" s="109"/>
      <c r="M153" s="171" t="s">
        <v>26</v>
      </c>
      <c r="N153" s="171"/>
      <c r="O153" s="171"/>
      <c r="P153" s="171"/>
      <c r="Q153" s="171"/>
      <c r="R153" s="171"/>
      <c r="S153" s="171"/>
      <c r="T153" s="171"/>
      <c r="U153" s="258"/>
      <c r="V153" s="154"/>
      <c r="W153" s="181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</row>
    <row r="154" spans="1:35" ht="15" hidden="1" customHeight="1">
      <c r="G154" s="175"/>
      <c r="H154" s="175"/>
      <c r="I154" s="1059"/>
      <c r="J154" s="82"/>
      <c r="K154" s="175"/>
      <c r="L154" s="109"/>
      <c r="M154" s="170" t="s">
        <v>13</v>
      </c>
      <c r="N154" s="170"/>
      <c r="O154" s="170"/>
      <c r="P154" s="170"/>
      <c r="Q154" s="170"/>
      <c r="R154" s="170"/>
      <c r="S154" s="170"/>
      <c r="T154" s="170"/>
      <c r="U154" s="259"/>
      <c r="V154" s="154"/>
      <c r="W154" s="182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1:35" ht="15" hidden="1" customHeight="1">
      <c r="G155" s="174"/>
      <c r="H155" s="175"/>
      <c r="I155" s="175"/>
      <c r="J155" s="82"/>
      <c r="K155" s="175"/>
      <c r="L155" s="109"/>
      <c r="M155" s="160" t="s">
        <v>14</v>
      </c>
      <c r="N155" s="160"/>
      <c r="O155" s="160"/>
      <c r="P155" s="160"/>
      <c r="Q155" s="160"/>
      <c r="R155" s="160"/>
      <c r="S155" s="160"/>
      <c r="T155" s="160"/>
      <c r="U155" s="255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1:35" ht="15" hidden="1" customHeight="1">
      <c r="G156" s="174"/>
      <c r="H156" s="175"/>
      <c r="I156" s="175"/>
      <c r="J156" s="82"/>
      <c r="K156" s="175"/>
      <c r="L156" s="109"/>
      <c r="M156" s="159" t="s">
        <v>17</v>
      </c>
      <c r="N156" s="159"/>
      <c r="O156" s="159"/>
      <c r="P156" s="159"/>
      <c r="Q156" s="159"/>
      <c r="R156" s="159"/>
      <c r="S156" s="159"/>
      <c r="T156" s="159"/>
      <c r="U156" s="256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1:35" ht="15" hidden="1" customHeight="1">
      <c r="G157" s="174"/>
      <c r="H157" s="175"/>
      <c r="I157" s="175"/>
      <c r="J157" s="82"/>
      <c r="K157" s="175"/>
      <c r="L157" s="109"/>
      <c r="M157" s="158" t="s">
        <v>18</v>
      </c>
      <c r="N157" s="158"/>
      <c r="O157" s="158"/>
      <c r="P157" s="158"/>
      <c r="Q157" s="158"/>
      <c r="R157" s="158"/>
      <c r="S157" s="158"/>
      <c r="T157" s="158"/>
      <c r="U157" s="257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1:35" ht="7.5" hidden="1" customHeight="1">
      <c r="G158" s="174"/>
      <c r="H158" s="175"/>
      <c r="I158" s="175"/>
      <c r="J158" s="82"/>
      <c r="K158" s="175"/>
      <c r="L158" s="109"/>
      <c r="M158" s="172" t="s">
        <v>19</v>
      </c>
      <c r="N158" s="172"/>
      <c r="O158" s="172"/>
      <c r="P158" s="172"/>
      <c r="Q158" s="172"/>
      <c r="R158" s="172"/>
      <c r="S158" s="172"/>
      <c r="T158" s="172"/>
      <c r="U158" s="260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60" spans="1:35" s="33" customFormat="1" ht="17.100000000000001" customHeight="1">
      <c r="A160" s="33" t="s">
        <v>15</v>
      </c>
      <c r="C160" s="33" t="s">
        <v>193</v>
      </c>
      <c r="AD160" s="178"/>
    </row>
    <row r="161" spans="1:50" ht="17.100000000000001" customHeight="1">
      <c r="AD161" s="41"/>
    </row>
    <row r="162" spans="1:50" ht="17.100000000000001" customHeight="1"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50" s="34" customFormat="1" ht="22.5">
      <c r="A163" s="1056">
        <v>1</v>
      </c>
      <c r="B163" s="276"/>
      <c r="C163" s="276"/>
      <c r="D163" s="276"/>
      <c r="E163" s="276"/>
      <c r="F163" s="293"/>
      <c r="G163" s="293"/>
      <c r="H163" s="293"/>
      <c r="I163" s="93"/>
      <c r="J163" s="83"/>
      <c r="K163" s="83"/>
      <c r="L163" s="312">
        <f>mergeValue(A163)</f>
        <v>1</v>
      </c>
      <c r="M163" s="544" t="s">
        <v>21</v>
      </c>
      <c r="N163" s="1108"/>
      <c r="O163" s="1109"/>
      <c r="P163" s="1109"/>
      <c r="Q163" s="1109"/>
      <c r="R163" s="1109"/>
      <c r="S163" s="1109"/>
      <c r="T163" s="1109"/>
      <c r="U163" s="1109"/>
      <c r="V163" s="1109"/>
      <c r="W163" s="1109"/>
      <c r="X163" s="1109"/>
      <c r="Y163" s="1109"/>
      <c r="Z163" s="1109"/>
      <c r="AA163" s="1109"/>
      <c r="AB163" s="1109"/>
      <c r="AC163" s="1109"/>
      <c r="AD163" s="1109"/>
      <c r="AE163" s="1109"/>
      <c r="AF163" s="1109"/>
      <c r="AG163" s="1109"/>
      <c r="AH163" s="1109"/>
      <c r="AI163" s="1109"/>
      <c r="AJ163" s="1109"/>
      <c r="AK163" s="1109"/>
      <c r="AL163" s="1081"/>
      <c r="AM163" s="861" t="s">
        <v>627</v>
      </c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</row>
    <row r="164" spans="1:50" s="34" customFormat="1" ht="22.5">
      <c r="A164" s="1056"/>
      <c r="B164" s="1056">
        <v>1</v>
      </c>
      <c r="C164" s="276"/>
      <c r="D164" s="276"/>
      <c r="E164" s="276"/>
      <c r="F164" s="320"/>
      <c r="G164" s="535"/>
      <c r="H164" s="535"/>
      <c r="I164" s="208"/>
      <c r="J164" s="45"/>
      <c r="L164" s="312" t="str">
        <f>mergeValue(A164) &amp;"."&amp; mergeValue(B164)</f>
        <v>1.1</v>
      </c>
      <c r="M164" s="155" t="s">
        <v>16</v>
      </c>
      <c r="N164" s="1094"/>
      <c r="O164" s="1095"/>
      <c r="P164" s="1095"/>
      <c r="Q164" s="1095"/>
      <c r="R164" s="1095"/>
      <c r="S164" s="1095"/>
      <c r="T164" s="1095"/>
      <c r="U164" s="1095"/>
      <c r="V164" s="1095"/>
      <c r="W164" s="1095"/>
      <c r="X164" s="1095"/>
      <c r="Y164" s="1095"/>
      <c r="Z164" s="1095"/>
      <c r="AA164" s="1095"/>
      <c r="AB164" s="1095"/>
      <c r="AC164" s="1095"/>
      <c r="AD164" s="1095"/>
      <c r="AE164" s="1095"/>
      <c r="AF164" s="1095"/>
      <c r="AG164" s="1095"/>
      <c r="AH164" s="1095"/>
      <c r="AI164" s="1095"/>
      <c r="AJ164" s="1095"/>
      <c r="AK164" s="1095"/>
      <c r="AL164" s="1072"/>
      <c r="AM164" s="860" t="s">
        <v>449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45">
      <c r="A165" s="1056"/>
      <c r="B165" s="1056"/>
      <c r="C165" s="1056">
        <v>1</v>
      </c>
      <c r="D165" s="276"/>
      <c r="E165" s="276"/>
      <c r="F165" s="320"/>
      <c r="G165" s="535"/>
      <c r="H165" s="535"/>
      <c r="I165" s="208"/>
      <c r="J165" s="45"/>
      <c r="L165" s="312" t="str">
        <f>mergeValue(A165) &amp;"."&amp; mergeValue(B165)&amp;"."&amp; mergeValue(C165)</f>
        <v>1.1.1</v>
      </c>
      <c r="M165" s="156" t="s">
        <v>560</v>
      </c>
      <c r="N165" s="1094"/>
      <c r="O165" s="1095"/>
      <c r="P165" s="1095"/>
      <c r="Q165" s="1095"/>
      <c r="R165" s="1095"/>
      <c r="S165" s="1095"/>
      <c r="T165" s="1095"/>
      <c r="U165" s="1095"/>
      <c r="V165" s="1095"/>
      <c r="W165" s="1095"/>
      <c r="X165" s="1095"/>
      <c r="Y165" s="1095"/>
      <c r="Z165" s="1095"/>
      <c r="AA165" s="1095"/>
      <c r="AB165" s="1095"/>
      <c r="AC165" s="1095"/>
      <c r="AD165" s="1095"/>
      <c r="AE165" s="1095"/>
      <c r="AF165" s="1095"/>
      <c r="AG165" s="1095"/>
      <c r="AH165" s="1095"/>
      <c r="AI165" s="1095"/>
      <c r="AJ165" s="1095"/>
      <c r="AK165" s="1095"/>
      <c r="AL165" s="1072"/>
      <c r="AM165" s="860" t="s">
        <v>561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20.100000000000001" customHeight="1">
      <c r="A166" s="1056"/>
      <c r="B166" s="1056"/>
      <c r="C166" s="1056"/>
      <c r="D166" s="1056">
        <v>1</v>
      </c>
      <c r="E166" s="276"/>
      <c r="F166" s="320"/>
      <c r="G166" s="535"/>
      <c r="H166" s="535"/>
      <c r="I166" s="1059"/>
      <c r="J166" s="1060"/>
      <c r="K166" s="1021"/>
      <c r="L166" s="1061" t="str">
        <f>mergeValue(A166) &amp;"."&amp; mergeValue(B166)&amp;"."&amp; mergeValue(C166)&amp;"."&amp; mergeValue(D166)</f>
        <v>1.1.1.1</v>
      </c>
      <c r="M166" s="1062"/>
      <c r="N166" s="1028" t="s">
        <v>74</v>
      </c>
      <c r="O166" s="1048"/>
      <c r="P166" s="1051" t="s">
        <v>83</v>
      </c>
      <c r="Q166" s="1052"/>
      <c r="R166" s="1028" t="s">
        <v>75</v>
      </c>
      <c r="S166" s="1048"/>
      <c r="T166" s="1049">
        <v>1</v>
      </c>
      <c r="U166" s="1053"/>
      <c r="V166" s="1028" t="s">
        <v>75</v>
      </c>
      <c r="W166" s="1048"/>
      <c r="X166" s="1049">
        <v>1</v>
      </c>
      <c r="Y166" s="1050"/>
      <c r="Z166" s="1028" t="s">
        <v>75</v>
      </c>
      <c r="AA166" s="186"/>
      <c r="AB166" s="110">
        <v>1</v>
      </c>
      <c r="AC166" s="389"/>
      <c r="AD166" s="531"/>
      <c r="AE166" s="531"/>
      <c r="AF166" s="531"/>
      <c r="AG166" s="531"/>
      <c r="AH166" s="533"/>
      <c r="AI166" s="534" t="s">
        <v>74</v>
      </c>
      <c r="AJ166" s="533"/>
      <c r="AK166" s="534" t="s">
        <v>75</v>
      </c>
      <c r="AL166" s="261"/>
      <c r="AM166" s="1019" t="s">
        <v>631</v>
      </c>
      <c r="AN166" s="276" t="str">
        <f>strCheckDateOnDP(AD166:AL166,List06_9_DP)</f>
        <v/>
      </c>
      <c r="AO166" s="290" t="str">
        <f>IF(AND(COUNTIF(AP162:AP162,AP166)&gt;1,AP166&lt;&gt;""),"ErrUnique:HasDoubleConn","")</f>
        <v/>
      </c>
      <c r="AP166" s="290"/>
      <c r="AQ166" s="290"/>
      <c r="AR166" s="290"/>
      <c r="AS166" s="290"/>
      <c r="AT166" s="290"/>
      <c r="AU166" s="276"/>
      <c r="AV166" s="276"/>
      <c r="AW166" s="276"/>
      <c r="AX166" s="276"/>
    </row>
    <row r="167" spans="1:50" s="34" customFormat="1" ht="20.100000000000001" customHeight="1">
      <c r="A167" s="1056"/>
      <c r="B167" s="1056"/>
      <c r="C167" s="1056"/>
      <c r="D167" s="1056"/>
      <c r="E167" s="276"/>
      <c r="F167" s="320"/>
      <c r="G167" s="535"/>
      <c r="H167" s="535"/>
      <c r="I167" s="1059"/>
      <c r="J167" s="1060"/>
      <c r="K167" s="1021"/>
      <c r="L167" s="1061"/>
      <c r="M167" s="1062"/>
      <c r="N167" s="1028"/>
      <c r="O167" s="1048"/>
      <c r="P167" s="1051"/>
      <c r="Q167" s="1052"/>
      <c r="R167" s="1028"/>
      <c r="S167" s="1048"/>
      <c r="T167" s="1049"/>
      <c r="U167" s="1054"/>
      <c r="V167" s="1028"/>
      <c r="W167" s="1048"/>
      <c r="X167" s="1049"/>
      <c r="Y167" s="1050"/>
      <c r="Z167" s="1028"/>
      <c r="AA167" s="403"/>
      <c r="AB167" s="201"/>
      <c r="AC167" s="201"/>
      <c r="AD167" s="243"/>
      <c r="AE167" s="243"/>
      <c r="AF167" s="243"/>
      <c r="AG167" s="278" t="str">
        <f>AH166 &amp; "-" &amp; AJ166</f>
        <v>-</v>
      </c>
      <c r="AH167" s="278"/>
      <c r="AI167" s="278"/>
      <c r="AJ167" s="278"/>
      <c r="AK167" s="278" t="s">
        <v>75</v>
      </c>
      <c r="AL167" s="406"/>
      <c r="AM167" s="1019"/>
      <c r="AN167" s="276"/>
      <c r="AO167" s="290"/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00000000000001" customHeight="1">
      <c r="A168" s="1056"/>
      <c r="B168" s="1056"/>
      <c r="C168" s="1056"/>
      <c r="D168" s="1056"/>
      <c r="E168" s="276"/>
      <c r="F168" s="320"/>
      <c r="G168" s="535"/>
      <c r="H168" s="535"/>
      <c r="I168" s="1059"/>
      <c r="J168" s="1060"/>
      <c r="K168" s="1021"/>
      <c r="L168" s="1061"/>
      <c r="M168" s="1062"/>
      <c r="N168" s="1028"/>
      <c r="O168" s="1048"/>
      <c r="P168" s="1051"/>
      <c r="Q168" s="1052"/>
      <c r="R168" s="1028"/>
      <c r="S168" s="1048"/>
      <c r="T168" s="1049"/>
      <c r="U168" s="1055"/>
      <c r="V168" s="1028"/>
      <c r="W168" s="405"/>
      <c r="X168" s="172"/>
      <c r="Y168" s="201"/>
      <c r="Z168" s="242"/>
      <c r="AA168" s="242"/>
      <c r="AB168" s="242"/>
      <c r="AC168" s="242"/>
      <c r="AD168" s="243"/>
      <c r="AE168" s="243"/>
      <c r="AF168" s="243"/>
      <c r="AG168" s="243"/>
      <c r="AH168" s="244"/>
      <c r="AI168" s="191"/>
      <c r="AJ168" s="191"/>
      <c r="AK168" s="244"/>
      <c r="AL168" s="181"/>
      <c r="AM168" s="1019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00000000000001" customHeight="1">
      <c r="A169" s="1056"/>
      <c r="B169" s="1056"/>
      <c r="C169" s="1056"/>
      <c r="D169" s="1056"/>
      <c r="E169" s="276"/>
      <c r="F169" s="320"/>
      <c r="G169" s="535"/>
      <c r="H169" s="535"/>
      <c r="I169" s="1059"/>
      <c r="J169" s="1060"/>
      <c r="K169" s="1021"/>
      <c r="L169" s="1061"/>
      <c r="M169" s="1062"/>
      <c r="N169" s="1028"/>
      <c r="O169" s="1048"/>
      <c r="P169" s="1051"/>
      <c r="Q169" s="1052"/>
      <c r="R169" s="1028"/>
      <c r="S169" s="245"/>
      <c r="T169" s="247"/>
      <c r="U169" s="246"/>
      <c r="V169" s="242"/>
      <c r="W169" s="242"/>
      <c r="X169" s="242"/>
      <c r="Y169" s="242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19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ht="20.100000000000001" customHeight="1">
      <c r="A170" s="1056"/>
      <c r="B170" s="1056"/>
      <c r="C170" s="1056"/>
      <c r="D170" s="1056"/>
      <c r="E170" s="322"/>
      <c r="F170" s="323"/>
      <c r="G170" s="322"/>
      <c r="H170" s="322"/>
      <c r="I170" s="1059"/>
      <c r="J170" s="1060"/>
      <c r="K170" s="1021"/>
      <c r="L170" s="1061"/>
      <c r="M170" s="1062"/>
      <c r="N170" s="1028"/>
      <c r="O170" s="404"/>
      <c r="P170" s="160"/>
      <c r="Q170" s="201" t="s">
        <v>371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248"/>
      <c r="AM170" s="1019"/>
      <c r="AN170" s="280"/>
      <c r="AO170" s="280"/>
      <c r="AP170" s="291"/>
      <c r="AQ170" s="291"/>
      <c r="AR170" s="291"/>
      <c r="AS170" s="291"/>
      <c r="AT170" s="291"/>
      <c r="AU170" s="280"/>
      <c r="AV170" s="280"/>
      <c r="AW170" s="280"/>
      <c r="AX170" s="280"/>
    </row>
    <row r="171" spans="1:50" ht="15" customHeight="1">
      <c r="A171" s="1056"/>
      <c r="B171" s="1056"/>
      <c r="C171" s="1056"/>
      <c r="D171" s="322"/>
      <c r="E171" s="322"/>
      <c r="F171" s="320"/>
      <c r="G171" s="322"/>
      <c r="H171" s="322"/>
      <c r="I171" s="175"/>
      <c r="J171" s="82"/>
      <c r="K171" s="175"/>
      <c r="L171" s="301"/>
      <c r="M171" s="159" t="s">
        <v>5</v>
      </c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81"/>
      <c r="AM171" s="1019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56"/>
      <c r="B172" s="1056"/>
      <c r="C172" s="322"/>
      <c r="D172" s="322"/>
      <c r="E172" s="322"/>
      <c r="F172" s="320"/>
      <c r="G172" s="322"/>
      <c r="H172" s="322"/>
      <c r="I172" s="175"/>
      <c r="J172" s="82"/>
      <c r="K172" s="175"/>
      <c r="L172" s="109"/>
      <c r="M172" s="158" t="s">
        <v>365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3"/>
      <c r="AE172" s="153"/>
      <c r="AF172" s="153"/>
      <c r="AG172" s="153"/>
      <c r="AH172" s="244"/>
      <c r="AI172" s="191"/>
      <c r="AJ172" s="190"/>
      <c r="AK172" s="158"/>
      <c r="AL172" s="191"/>
      <c r="AM172" s="181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</row>
    <row r="173" spans="1:50" ht="15" customHeight="1">
      <c r="A173" s="1056"/>
      <c r="B173" s="322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72" t="s">
        <v>19</v>
      </c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1:50" ht="15" customHeight="1">
      <c r="F174" s="174"/>
      <c r="G174" s="175"/>
      <c r="H174" s="175"/>
      <c r="I174" s="209"/>
      <c r="J174" s="82"/>
      <c r="L174" s="109"/>
      <c r="M174" s="201" t="s">
        <v>291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1:50" ht="15" customHeight="1">
      <c r="G175" s="174"/>
      <c r="H175" s="175"/>
      <c r="I175" s="175"/>
      <c r="J175" s="82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</row>
    <row r="176" spans="1:50" s="33" customFormat="1" ht="17.100000000000001" customHeight="1">
      <c r="A176" s="33" t="s">
        <v>15</v>
      </c>
      <c r="C176" s="33" t="s">
        <v>194</v>
      </c>
      <c r="T176" s="178"/>
    </row>
    <row r="177" spans="1:49" ht="17.100000000000001" customHeight="1"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spans="1:49" s="34" customFormat="1" ht="22.5" customHeight="1">
      <c r="A178" s="1056">
        <v>1</v>
      </c>
      <c r="B178" s="276"/>
      <c r="C178" s="276"/>
      <c r="D178" s="276"/>
      <c r="E178" s="276"/>
      <c r="F178" s="293"/>
      <c r="G178" s="293"/>
      <c r="H178" s="293"/>
      <c r="I178" s="93"/>
      <c r="J178" s="83"/>
      <c r="K178" s="83"/>
      <c r="L178" s="312">
        <f>mergeValue(A178)</f>
        <v>1</v>
      </c>
      <c r="M178" s="200" t="s">
        <v>21</v>
      </c>
      <c r="N178" s="1108"/>
      <c r="O178" s="1109"/>
      <c r="P178" s="1109"/>
      <c r="Q178" s="1109"/>
      <c r="R178" s="1109"/>
      <c r="S178" s="1109"/>
      <c r="T178" s="1109"/>
      <c r="U178" s="1109"/>
      <c r="V178" s="1109"/>
      <c r="W178" s="1109"/>
      <c r="X178" s="1109"/>
      <c r="Y178" s="1109"/>
      <c r="Z178" s="1109"/>
      <c r="AA178" s="1109"/>
      <c r="AB178" s="1109"/>
      <c r="AC178" s="1109"/>
      <c r="AD178" s="1109"/>
      <c r="AE178" s="1109"/>
      <c r="AF178" s="1109"/>
      <c r="AG178" s="1109"/>
      <c r="AH178" s="1109"/>
      <c r="AI178" s="1109"/>
      <c r="AJ178" s="1109"/>
      <c r="AK178" s="1081"/>
      <c r="AL178" s="861" t="s">
        <v>627</v>
      </c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s="34" customFormat="1" ht="22.5" customHeight="1">
      <c r="A179" s="1056"/>
      <c r="B179" s="1056">
        <v>1</v>
      </c>
      <c r="C179" s="276"/>
      <c r="D179" s="276"/>
      <c r="E179" s="276"/>
      <c r="F179" s="320"/>
      <c r="G179" s="535"/>
      <c r="H179" s="535"/>
      <c r="I179" s="208"/>
      <c r="J179" s="45"/>
      <c r="L179" s="312" t="str">
        <f>mergeValue(A179) &amp;"."&amp; mergeValue(B179)</f>
        <v>1.1</v>
      </c>
      <c r="M179" s="155" t="s">
        <v>16</v>
      </c>
      <c r="N179" s="1094"/>
      <c r="O179" s="1095"/>
      <c r="P179" s="1095"/>
      <c r="Q179" s="1095"/>
      <c r="R179" s="1095"/>
      <c r="S179" s="1095"/>
      <c r="T179" s="1095"/>
      <c r="U179" s="1095"/>
      <c r="V179" s="1095"/>
      <c r="W179" s="1095"/>
      <c r="X179" s="1095"/>
      <c r="Y179" s="1095"/>
      <c r="Z179" s="1095"/>
      <c r="AA179" s="1095"/>
      <c r="AB179" s="1095"/>
      <c r="AC179" s="1095"/>
      <c r="AD179" s="1095"/>
      <c r="AE179" s="1095"/>
      <c r="AF179" s="1095"/>
      <c r="AG179" s="1095"/>
      <c r="AH179" s="1095"/>
      <c r="AI179" s="1095"/>
      <c r="AJ179" s="1095"/>
      <c r="AK179" s="1072"/>
      <c r="AL179" s="860" t="s">
        <v>449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45" customHeight="1">
      <c r="A180" s="1056"/>
      <c r="B180" s="1056"/>
      <c r="C180" s="1056">
        <v>1</v>
      </c>
      <c r="D180" s="276"/>
      <c r="E180" s="276"/>
      <c r="F180" s="320"/>
      <c r="G180" s="535"/>
      <c r="H180" s="535"/>
      <c r="I180" s="208"/>
      <c r="J180" s="45"/>
      <c r="L180" s="312" t="str">
        <f>mergeValue(A180) &amp;"."&amp; mergeValue(B180)&amp;"."&amp; mergeValue(C180)</f>
        <v>1.1.1</v>
      </c>
      <c r="M180" s="156" t="s">
        <v>560</v>
      </c>
      <c r="N180" s="1094"/>
      <c r="O180" s="1095"/>
      <c r="P180" s="1095"/>
      <c r="Q180" s="1095"/>
      <c r="R180" s="1095"/>
      <c r="S180" s="1095"/>
      <c r="T180" s="1095"/>
      <c r="U180" s="1095"/>
      <c r="V180" s="1095"/>
      <c r="W180" s="1095"/>
      <c r="X180" s="1095"/>
      <c r="Y180" s="1095"/>
      <c r="Z180" s="1095"/>
      <c r="AA180" s="1095"/>
      <c r="AB180" s="1095"/>
      <c r="AC180" s="1095"/>
      <c r="AD180" s="1095"/>
      <c r="AE180" s="1095"/>
      <c r="AF180" s="1095"/>
      <c r="AG180" s="1095"/>
      <c r="AH180" s="1095"/>
      <c r="AI180" s="1095"/>
      <c r="AJ180" s="1095"/>
      <c r="AK180" s="1072"/>
      <c r="AL180" s="860" t="s">
        <v>561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20.100000000000001" customHeight="1">
      <c r="A181" s="1056"/>
      <c r="B181" s="1056"/>
      <c r="C181" s="1056"/>
      <c r="D181" s="1056">
        <v>1</v>
      </c>
      <c r="E181" s="276"/>
      <c r="F181" s="320"/>
      <c r="G181" s="535"/>
      <c r="H181" s="535"/>
      <c r="I181" s="1059"/>
      <c r="J181" s="1060"/>
      <c r="K181" s="1021"/>
      <c r="L181" s="1071" t="str">
        <f>mergeValue(A181) &amp;"."&amp; mergeValue(B181)&amp;"."&amp; mergeValue(C181)&amp;"."&amp; mergeValue(D181)</f>
        <v>1.1.1.1</v>
      </c>
      <c r="M181" s="1073"/>
      <c r="N181" s="1075"/>
      <c r="O181" s="1051" t="s">
        <v>83</v>
      </c>
      <c r="P181" s="1052"/>
      <c r="Q181" s="1028" t="s">
        <v>75</v>
      </c>
      <c r="R181" s="1048"/>
      <c r="S181" s="1049">
        <v>1</v>
      </c>
      <c r="T181" s="1053"/>
      <c r="U181" s="1028" t="s">
        <v>75</v>
      </c>
      <c r="V181" s="1048"/>
      <c r="W181" s="1049" t="s">
        <v>83</v>
      </c>
      <c r="X181" s="1050"/>
      <c r="Y181" s="1028" t="s">
        <v>75</v>
      </c>
      <c r="Z181" s="186"/>
      <c r="AA181" s="110">
        <v>1</v>
      </c>
      <c r="AB181" s="389"/>
      <c r="AC181" s="531"/>
      <c r="AD181" s="531"/>
      <c r="AE181" s="532"/>
      <c r="AF181" s="531"/>
      <c r="AG181" s="533"/>
      <c r="AH181" s="534" t="s">
        <v>74</v>
      </c>
      <c r="AI181" s="533"/>
      <c r="AJ181" s="534" t="s">
        <v>75</v>
      </c>
      <c r="AK181" s="261"/>
      <c r="AL181" s="1019" t="s">
        <v>631</v>
      </c>
      <c r="AM181" s="276" t="str">
        <f>strCheckDateOnDP(AC181:AK181,List06_10_DP)</f>
        <v/>
      </c>
      <c r="AN181" s="290" t="str">
        <f>IF(AND(COUNTIF(AO177:AO177,AO181)&gt;1,AO181&lt;&gt;""),"ErrUnique:HasDoubleConn","")</f>
        <v/>
      </c>
      <c r="AO181" s="290"/>
      <c r="AP181" s="290"/>
      <c r="AQ181" s="290"/>
      <c r="AR181" s="290"/>
      <c r="AS181" s="290"/>
      <c r="AT181" s="276"/>
      <c r="AU181" s="276"/>
      <c r="AV181" s="276"/>
      <c r="AW181" s="276"/>
    </row>
    <row r="182" spans="1:49" s="34" customFormat="1" ht="20.100000000000001" customHeight="1">
      <c r="A182" s="1056"/>
      <c r="B182" s="1056"/>
      <c r="C182" s="1056"/>
      <c r="D182" s="1056"/>
      <c r="E182" s="276"/>
      <c r="F182" s="320"/>
      <c r="G182" s="535"/>
      <c r="H182" s="535"/>
      <c r="I182" s="1059"/>
      <c r="J182" s="1060"/>
      <c r="K182" s="1021"/>
      <c r="L182" s="1061"/>
      <c r="M182" s="1074"/>
      <c r="N182" s="1075"/>
      <c r="O182" s="1051"/>
      <c r="P182" s="1052"/>
      <c r="Q182" s="1028"/>
      <c r="R182" s="1048"/>
      <c r="S182" s="1049"/>
      <c r="T182" s="1054"/>
      <c r="U182" s="1028"/>
      <c r="V182" s="1048"/>
      <c r="W182" s="1049"/>
      <c r="X182" s="1050"/>
      <c r="Y182" s="1028"/>
      <c r="Z182" s="403"/>
      <c r="AA182" s="201"/>
      <c r="AB182" s="201"/>
      <c r="AC182" s="243"/>
      <c r="AD182" s="243"/>
      <c r="AE182" s="243"/>
      <c r="AF182" s="278" t="str">
        <f>AG181 &amp; "-" &amp; AI181</f>
        <v>-</v>
      </c>
      <c r="AG182" s="278"/>
      <c r="AH182" s="278"/>
      <c r="AI182" s="278"/>
      <c r="AJ182" s="278" t="s">
        <v>75</v>
      </c>
      <c r="AK182" s="406"/>
      <c r="AL182" s="1019"/>
      <c r="AM182" s="276"/>
      <c r="AN182" s="290"/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00000000000001" customHeight="1">
      <c r="A183" s="1056"/>
      <c r="B183" s="1056"/>
      <c r="C183" s="1056"/>
      <c r="D183" s="1056"/>
      <c r="E183" s="276"/>
      <c r="F183" s="320"/>
      <c r="G183" s="535"/>
      <c r="H183" s="535"/>
      <c r="I183" s="1059"/>
      <c r="J183" s="1060"/>
      <c r="K183" s="1021"/>
      <c r="L183" s="1061"/>
      <c r="M183" s="1074"/>
      <c r="N183" s="1075"/>
      <c r="O183" s="1051"/>
      <c r="P183" s="1052"/>
      <c r="Q183" s="1028"/>
      <c r="R183" s="1048"/>
      <c r="S183" s="1049"/>
      <c r="T183" s="1055"/>
      <c r="U183" s="1028"/>
      <c r="V183" s="405"/>
      <c r="W183" s="172"/>
      <c r="X183" s="201"/>
      <c r="Y183" s="242"/>
      <c r="Z183" s="242"/>
      <c r="AA183" s="242"/>
      <c r="AB183" s="242"/>
      <c r="AC183" s="243"/>
      <c r="AD183" s="243"/>
      <c r="AE183" s="243"/>
      <c r="AF183" s="243"/>
      <c r="AG183" s="244"/>
      <c r="AH183" s="191"/>
      <c r="AI183" s="191"/>
      <c r="AJ183" s="244"/>
      <c r="AK183" s="181"/>
      <c r="AL183" s="1019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00000000000001" customHeight="1">
      <c r="A184" s="1056"/>
      <c r="B184" s="1056"/>
      <c r="C184" s="1056"/>
      <c r="D184" s="1056"/>
      <c r="E184" s="276"/>
      <c r="F184" s="320"/>
      <c r="G184" s="535"/>
      <c r="H184" s="535"/>
      <c r="I184" s="1059"/>
      <c r="J184" s="1060"/>
      <c r="K184" s="1021"/>
      <c r="L184" s="1061"/>
      <c r="M184" s="1074"/>
      <c r="N184" s="1075"/>
      <c r="O184" s="1051"/>
      <c r="P184" s="1052"/>
      <c r="Q184" s="1028"/>
      <c r="R184" s="245"/>
      <c r="S184" s="247"/>
      <c r="T184" s="246"/>
      <c r="U184" s="242"/>
      <c r="V184" s="242"/>
      <c r="W184" s="242"/>
      <c r="X184" s="242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19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ht="20.100000000000001" customHeight="1">
      <c r="A185" s="1056"/>
      <c r="B185" s="1056"/>
      <c r="C185" s="1056"/>
      <c r="D185" s="1056"/>
      <c r="E185" s="322"/>
      <c r="F185" s="323"/>
      <c r="G185" s="322"/>
      <c r="H185" s="322"/>
      <c r="I185" s="1059"/>
      <c r="J185" s="1060"/>
      <c r="K185" s="1021"/>
      <c r="L185" s="1061"/>
      <c r="M185" s="1074"/>
      <c r="N185" s="404"/>
      <c r="O185" s="160"/>
      <c r="P185" s="201" t="s">
        <v>371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248"/>
      <c r="AL185" s="1019"/>
      <c r="AM185" s="280"/>
      <c r="AN185" s="280"/>
      <c r="AO185" s="291"/>
      <c r="AP185" s="291"/>
      <c r="AQ185" s="291"/>
      <c r="AR185" s="291"/>
      <c r="AS185" s="291"/>
      <c r="AT185" s="280"/>
      <c r="AU185" s="280"/>
      <c r="AV185" s="280"/>
      <c r="AW185" s="280"/>
    </row>
    <row r="186" spans="1:49" ht="15" customHeight="1">
      <c r="A186" s="1056"/>
      <c r="B186" s="1056"/>
      <c r="C186" s="1056"/>
      <c r="D186" s="322"/>
      <c r="E186" s="322"/>
      <c r="F186" s="320"/>
      <c r="G186" s="322"/>
      <c r="H186" s="322"/>
      <c r="I186" s="175"/>
      <c r="J186" s="82"/>
      <c r="K186" s="175"/>
      <c r="L186" s="301"/>
      <c r="M186" s="159" t="s">
        <v>5</v>
      </c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81"/>
      <c r="AL186" s="1019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56"/>
      <c r="B187" s="1056"/>
      <c r="C187" s="322"/>
      <c r="D187" s="322"/>
      <c r="E187" s="322"/>
      <c r="F187" s="320"/>
      <c r="G187" s="322"/>
      <c r="H187" s="322"/>
      <c r="I187" s="175"/>
      <c r="J187" s="82"/>
      <c r="K187" s="175"/>
      <c r="L187" s="109"/>
      <c r="M187" s="158" t="s">
        <v>365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3"/>
      <c r="AD187" s="153"/>
      <c r="AE187" s="153"/>
      <c r="AF187" s="153"/>
      <c r="AG187" s="244"/>
      <c r="AH187" s="159"/>
      <c r="AI187" s="190"/>
      <c r="AJ187" s="158"/>
      <c r="AK187" s="191"/>
      <c r="AL187" s="181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0"/>
    </row>
    <row r="188" spans="1:49" ht="15" customHeight="1">
      <c r="A188" s="1056"/>
      <c r="B188" s="322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72" t="s">
        <v>19</v>
      </c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1:49" ht="15" customHeight="1">
      <c r="F189" s="174"/>
      <c r="G189" s="175"/>
      <c r="H189" s="175"/>
      <c r="I189" s="209"/>
      <c r="J189" s="82"/>
      <c r="L189" s="109"/>
      <c r="M189" s="201" t="s">
        <v>291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1:49" ht="15" customHeight="1">
      <c r="G190" s="174"/>
      <c r="H190" s="175"/>
      <c r="I190" s="175"/>
      <c r="J190" s="82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</row>
    <row r="191" spans="1:49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1:4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31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Q193" s="324"/>
      <c r="U193" s="111"/>
      <c r="V193" s="175"/>
      <c r="W193" s="175"/>
      <c r="X193" s="175"/>
      <c r="Y193" s="324"/>
      <c r="Z193" s="175"/>
      <c r="AA193" s="175"/>
      <c r="AB193" s="175"/>
      <c r="AC193" s="303"/>
      <c r="AD193" s="175"/>
    </row>
    <row r="194" spans="1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10"/>
      <c r="Y194" s="175"/>
      <c r="Z194" s="175"/>
      <c r="AA194" s="175"/>
      <c r="AB194" s="175"/>
      <c r="AC194" s="175"/>
      <c r="AD194" s="175"/>
      <c r="AE194" s="175"/>
    </row>
    <row r="195" spans="1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1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P196" s="175"/>
      <c r="Q196" s="310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1:31" ht="15" customHeight="1">
      <c r="G197" s="174"/>
      <c r="H197" s="175"/>
      <c r="I197" s="175"/>
      <c r="J197" s="82"/>
      <c r="K197" s="175"/>
      <c r="L197" s="175"/>
      <c r="M197" s="175"/>
      <c r="Q197" s="1028" t="s">
        <v>75</v>
      </c>
      <c r="R197" s="1134"/>
      <c r="S197" s="1049">
        <v>1</v>
      </c>
      <c r="T197" s="1133"/>
      <c r="U197" s="1028" t="s">
        <v>74</v>
      </c>
      <c r="V197" s="1048"/>
      <c r="W197" s="1049">
        <v>1</v>
      </c>
      <c r="X197" s="1132"/>
      <c r="Y197" s="1028" t="s">
        <v>74</v>
      </c>
      <c r="Z197" s="186"/>
      <c r="AA197" s="110">
        <v>1</v>
      </c>
      <c r="AB197" s="303"/>
    </row>
    <row r="198" spans="1:31" ht="15" customHeight="1">
      <c r="G198" s="174"/>
      <c r="H198" s="175"/>
      <c r="I198" s="175"/>
      <c r="J198" s="82"/>
      <c r="K198" s="175"/>
      <c r="L198" s="175"/>
      <c r="M198" s="175"/>
      <c r="Q198" s="1028"/>
      <c r="R198" s="1134"/>
      <c r="S198" s="1049"/>
      <c r="T198" s="1133"/>
      <c r="U198" s="1028"/>
      <c r="V198" s="1048"/>
      <c r="W198" s="1049"/>
      <c r="X198" s="1132"/>
      <c r="Y198" s="1028"/>
      <c r="Z198" s="403"/>
      <c r="AA198" s="201"/>
      <c r="AB198" s="112" t="s">
        <v>373</v>
      </c>
    </row>
    <row r="199" spans="1:31" ht="15" customHeight="1">
      <c r="G199" s="174"/>
      <c r="H199" s="175"/>
      <c r="I199" s="175"/>
      <c r="J199" s="82"/>
      <c r="K199" s="175"/>
      <c r="L199" s="175"/>
      <c r="M199" s="175"/>
      <c r="Q199" s="1028"/>
      <c r="R199" s="1134"/>
      <c r="S199" s="1049"/>
      <c r="T199" s="1133"/>
      <c r="U199" s="1028"/>
      <c r="V199" s="405"/>
      <c r="W199" s="172"/>
      <c r="X199" s="201" t="s">
        <v>372</v>
      </c>
      <c r="Y199" s="242"/>
      <c r="Z199" s="242"/>
      <c r="AA199" s="242"/>
      <c r="AB199" s="527"/>
    </row>
    <row r="200" spans="1:31" ht="15" customHeight="1">
      <c r="G200" s="174"/>
      <c r="H200" s="175"/>
      <c r="I200" s="175"/>
      <c r="J200" s="82"/>
      <c r="K200" s="175"/>
      <c r="L200" s="175"/>
      <c r="M200" s="175"/>
      <c r="Q200" s="1028"/>
      <c r="R200" s="247"/>
      <c r="S200" s="247"/>
      <c r="T200" s="246"/>
      <c r="U200" s="242"/>
      <c r="V200" s="242"/>
      <c r="W200" s="242"/>
      <c r="X200" s="242"/>
      <c r="Y200" s="242"/>
      <c r="Z200" s="242"/>
      <c r="AA200" s="242"/>
      <c r="AB200" s="527"/>
    </row>
    <row r="202" spans="1:31" s="34" customFormat="1" ht="17.100000000000001" customHeight="1">
      <c r="A202" s="95"/>
      <c r="B202" s="95"/>
      <c r="C202" s="83"/>
      <c r="D202" s="161"/>
      <c r="E202" s="214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63"/>
      <c r="U202" s="163"/>
      <c r="V202" s="163"/>
      <c r="W202" s="217"/>
      <c r="X202" s="217"/>
    </row>
    <row r="203" spans="1:31" s="33" customFormat="1" ht="11.25">
      <c r="A203" s="33" t="s">
        <v>260</v>
      </c>
    </row>
    <row r="204" spans="1:31" ht="11.25"/>
    <row r="205" spans="1:31" s="12" customFormat="1" ht="15" customHeight="1">
      <c r="C205" s="210"/>
      <c r="D205" s="124"/>
      <c r="E205" s="211"/>
    </row>
    <row r="207" spans="1:31" s="33" customFormat="1" ht="17.100000000000001" customHeight="1">
      <c r="A207" s="33" t="s">
        <v>259</v>
      </c>
    </row>
    <row r="209" spans="1:24" s="34" customFormat="1" ht="17.100000000000001" customHeight="1">
      <c r="A209" s="95"/>
      <c r="B209" s="95"/>
      <c r="C209" s="83"/>
      <c r="D209" s="161"/>
      <c r="E209" s="104">
        <v>1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6"/>
      <c r="S209" s="106"/>
      <c r="T209" s="106"/>
      <c r="U209" s="107"/>
      <c r="V209" s="107"/>
      <c r="W209" s="107"/>
      <c r="X209" s="108"/>
    </row>
    <row r="211" spans="1:24" s="33" customFormat="1" ht="17.100000000000001" customHeight="1">
      <c r="A211" s="33" t="s">
        <v>260</v>
      </c>
    </row>
    <row r="212" spans="1:24" ht="17.100000000000001" customHeight="1">
      <c r="G212" s="92"/>
      <c r="H212" s="92"/>
    </row>
    <row r="213" spans="1:24" s="34" customFormat="1" ht="17.100000000000001" customHeight="1">
      <c r="A213" s="94"/>
      <c r="B213" s="85"/>
      <c r="C213" s="83"/>
      <c r="D213" s="161"/>
      <c r="E213" s="110" t="s">
        <v>83</v>
      </c>
      <c r="F213" s="105"/>
      <c r="G213" s="105"/>
      <c r="H213" s="105"/>
      <c r="I213" s="105"/>
      <c r="J213" s="106"/>
      <c r="K213" s="106"/>
      <c r="L213" s="106"/>
      <c r="M213" s="107"/>
      <c r="N213" s="107"/>
      <c r="O213" s="107"/>
      <c r="P213" s="108"/>
      <c r="Q213" s="86"/>
      <c r="R213" s="86"/>
      <c r="S213" s="86"/>
      <c r="T213" s="86"/>
      <c r="U213" s="86"/>
      <c r="V213" s="86"/>
      <c r="W213" s="86"/>
      <c r="X213" s="86"/>
    </row>
    <row r="215" spans="1:24" s="33" customFormat="1" ht="17.100000000000001" customHeight="1">
      <c r="A215" s="33" t="s">
        <v>261</v>
      </c>
    </row>
    <row r="216" spans="1:24" ht="17.100000000000001" customHeight="1">
      <c r="G216" s="92"/>
      <c r="H216" s="92"/>
    </row>
    <row r="217" spans="1:24" s="34" customFormat="1" ht="17.100000000000001" customHeight="1">
      <c r="A217" s="94"/>
      <c r="B217" s="85"/>
      <c r="C217" s="83"/>
      <c r="D217" s="161"/>
      <c r="E217" s="110" t="s">
        <v>83</v>
      </c>
      <c r="F217" s="105"/>
      <c r="G217" s="105"/>
      <c r="H217" s="105"/>
      <c r="I217" s="105"/>
      <c r="J217" s="106"/>
      <c r="K217" s="106"/>
      <c r="L217" s="106"/>
      <c r="M217" s="107"/>
      <c r="N217" s="107"/>
      <c r="O217" s="107"/>
      <c r="P217" s="108"/>
      <c r="Q217" s="86"/>
      <c r="R217" s="86"/>
      <c r="S217" s="86"/>
      <c r="T217" s="86"/>
      <c r="U217" s="86"/>
      <c r="V217" s="86"/>
      <c r="W217" s="86"/>
      <c r="X217" s="86"/>
    </row>
    <row r="219" spans="1:24" s="33" customFormat="1" ht="17.100000000000001" customHeight="1">
      <c r="A219" s="33" t="s">
        <v>287</v>
      </c>
      <c r="B219" s="33" t="s">
        <v>288</v>
      </c>
      <c r="C219" s="33" t="s">
        <v>289</v>
      </c>
    </row>
    <row r="221" spans="1:24" s="21" customFormat="1" ht="20.100000000000001" customHeight="1">
      <c r="A221" s="88"/>
      <c r="B221" s="87"/>
      <c r="C221" s="18"/>
      <c r="D221" s="19"/>
      <c r="F221" s="38" t="s">
        <v>72</v>
      </c>
      <c r="G221" s="25"/>
      <c r="I221" s="53"/>
    </row>
    <row r="222" spans="1:24" s="21" customFormat="1" ht="22.5">
      <c r="A222" s="88"/>
      <c r="B222" s="89"/>
      <c r="C222" s="18"/>
      <c r="D222" s="31"/>
      <c r="E222" s="30" t="s">
        <v>68</v>
      </c>
      <c r="F222" s="32"/>
      <c r="G222" s="25"/>
      <c r="I222" s="53"/>
    </row>
    <row r="223" spans="1:24" s="21" customFormat="1" ht="19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24" s="21" customFormat="1" ht="13.5" customHeight="1">
      <c r="A224" s="87"/>
      <c r="B224" s="87"/>
      <c r="C224" s="18"/>
      <c r="D224" s="22"/>
      <c r="E224" s="23"/>
      <c r="F224" s="37"/>
      <c r="G224" s="19"/>
      <c r="I224" s="53"/>
    </row>
    <row r="225" spans="1:9" s="21" customFormat="1" ht="20.100000000000001" customHeight="1">
      <c r="A225" s="88"/>
      <c r="B225" s="87"/>
      <c r="C225" s="18"/>
      <c r="D225" s="19"/>
      <c r="F225" s="38" t="s">
        <v>162</v>
      </c>
      <c r="G225" s="25"/>
      <c r="I225" s="53"/>
    </row>
    <row r="226" spans="1:9" s="21" customFormat="1" ht="22.5">
      <c r="A226" s="88"/>
      <c r="B226" s="89"/>
      <c r="C226" s="18"/>
      <c r="D226" s="31"/>
      <c r="E226" s="39" t="s">
        <v>77</v>
      </c>
      <c r="F226" s="32"/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161</v>
      </c>
      <c r="F227" s="32"/>
      <c r="G227" s="25"/>
      <c r="I227" s="53"/>
    </row>
    <row r="228" spans="1:9" s="21" customFormat="1" ht="13.5" customHeight="1">
      <c r="A228" s="87"/>
      <c r="B228" s="87"/>
      <c r="C228" s="18"/>
      <c r="D228" s="22"/>
      <c r="E228" s="23"/>
      <c r="F228" s="37"/>
      <c r="G228" s="19"/>
      <c r="I228" s="53"/>
    </row>
    <row r="229" spans="1:9" s="21" customFormat="1" ht="20.100000000000001" customHeight="1">
      <c r="A229" s="88"/>
      <c r="B229" s="87"/>
      <c r="C229" s="18"/>
      <c r="D229" s="19"/>
      <c r="F229" s="38" t="s">
        <v>163</v>
      </c>
      <c r="G229" s="25"/>
      <c r="I229" s="53"/>
    </row>
    <row r="230" spans="1:9" s="21" customFormat="1" ht="22.5">
      <c r="A230" s="88"/>
      <c r="B230" s="89"/>
      <c r="C230" s="18"/>
      <c r="D230" s="31"/>
      <c r="E230" s="39" t="s">
        <v>77</v>
      </c>
      <c r="F230" s="32"/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161</v>
      </c>
      <c r="F231" s="32"/>
      <c r="G231" s="25"/>
      <c r="I231" s="53"/>
    </row>
    <row r="232" spans="1:9" s="21" customFormat="1" ht="13.5" customHeight="1">
      <c r="A232" s="87"/>
      <c r="B232" s="87"/>
      <c r="C232" s="18"/>
      <c r="D232" s="22"/>
      <c r="E232" s="23"/>
      <c r="F232" s="37"/>
      <c r="G232" s="19"/>
      <c r="I232" s="53"/>
    </row>
    <row r="233" spans="1:9" s="21" customFormat="1" ht="20.100000000000001" customHeight="1">
      <c r="A233" s="88"/>
      <c r="B233" s="87"/>
      <c r="C233" s="18"/>
      <c r="D233" s="19"/>
      <c r="F233" s="38" t="s">
        <v>164</v>
      </c>
      <c r="G233" s="25"/>
      <c r="I233" s="53"/>
    </row>
    <row r="234" spans="1:9" s="21" customFormat="1" ht="22.5">
      <c r="A234" s="88"/>
      <c r="B234" s="89"/>
      <c r="C234" s="18"/>
      <c r="D234" s="31"/>
      <c r="E234" s="30" t="s">
        <v>77</v>
      </c>
      <c r="F234" s="32"/>
      <c r="G234" s="25"/>
      <c r="I234" s="53"/>
    </row>
    <row r="235" spans="1:9" s="21" customFormat="1" ht="19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22.5">
      <c r="A236" s="88"/>
      <c r="B236" s="89"/>
      <c r="C236" s="18"/>
      <c r="D236" s="31"/>
      <c r="E236" s="39" t="s">
        <v>161</v>
      </c>
      <c r="F236" s="32"/>
      <c r="G236" s="25"/>
      <c r="I236" s="53"/>
    </row>
    <row r="237" spans="1:9" s="21" customFormat="1" ht="19.5">
      <c r="A237" s="88"/>
      <c r="B237" s="89"/>
      <c r="C237" s="18"/>
      <c r="D237" s="31"/>
      <c r="E237" s="30" t="s">
        <v>79</v>
      </c>
      <c r="F237" s="32"/>
      <c r="G237" s="25"/>
      <c r="I237" s="53"/>
    </row>
    <row r="239" spans="1:9" s="33" customFormat="1" ht="17.100000000000001" customHeight="1">
      <c r="A239" s="33" t="s">
        <v>308</v>
      </c>
    </row>
    <row r="241" spans="1:83" s="128" customFormat="1" ht="14.25">
      <c r="A241" s="230" t="s">
        <v>50</v>
      </c>
      <c r="B241" s="136" t="s">
        <v>236</v>
      </c>
      <c r="C241" s="137"/>
      <c r="D241" s="139"/>
      <c r="E241" s="563"/>
      <c r="F241" s="409" t="s">
        <v>236</v>
      </c>
      <c r="G241" s="409" t="s">
        <v>236</v>
      </c>
      <c r="H241" s="409" t="s">
        <v>236</v>
      </c>
      <c r="I241" s="412"/>
      <c r="J241" s="410"/>
      <c r="K241" s="411"/>
      <c r="M241" s="568" t="str">
        <f>IF(ISERROR(INDEX(kind_of_nameforms,MATCH(E241,kind_of_forms,0),1)),"",INDEX(kind_of_nameforms,MATCH(E241,kind_of_forms,0),1))</f>
        <v/>
      </c>
    </row>
    <row r="244" spans="1:83" s="358" customFormat="1" ht="15">
      <c r="A244" s="33" t="s">
        <v>408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57"/>
      <c r="V244" s="33"/>
      <c r="W244" s="33"/>
    </row>
    <row r="245" spans="1:83" s="358" customFormat="1" ht="15">
      <c r="D245" s="455"/>
      <c r="E245" s="455"/>
      <c r="F245" s="455"/>
      <c r="G245" s="455"/>
      <c r="H245" s="455"/>
      <c r="I245" s="455"/>
      <c r="J245" s="455"/>
      <c r="K245" s="455"/>
      <c r="L245" s="455"/>
      <c r="U245" s="359"/>
    </row>
    <row r="246" spans="1:83" s="362" customFormat="1" ht="15" customHeight="1">
      <c r="A246" s="86"/>
      <c r="B246" s="233" t="s">
        <v>409</v>
      </c>
      <c r="C246" s="1101"/>
      <c r="D246" s="940">
        <v>1</v>
      </c>
      <c r="E246" s="1026"/>
      <c r="F246" s="449"/>
      <c r="G246" s="235">
        <v>0</v>
      </c>
      <c r="H246" s="454"/>
      <c r="I246" s="347"/>
      <c r="J246" s="491" t="s">
        <v>482</v>
      </c>
      <c r="K246" s="172"/>
      <c r="L246" s="363"/>
      <c r="M246" s="290">
        <f>mergeValue(H246)</f>
        <v>0</v>
      </c>
      <c r="N246" s="276"/>
      <c r="O246" s="276"/>
      <c r="P246" s="290" t="str">
        <f>IF(ISERROR(MATCH(Q246,MODesc,0)),"n","y")</f>
        <v>n</v>
      </c>
      <c r="Q246" s="276"/>
      <c r="R246" s="290" t="str">
        <f>K246&amp;"("&amp;L246&amp;")"</f>
        <v>()</v>
      </c>
      <c r="S246" s="233"/>
      <c r="T246" s="233"/>
      <c r="U246" s="345"/>
      <c r="V246" s="233"/>
      <c r="W246" s="233"/>
      <c r="X246" s="233"/>
      <c r="Y246" s="361"/>
      <c r="Z246" s="361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  <c r="AT246" s="322"/>
      <c r="AU246" s="322"/>
      <c r="AV246" s="322"/>
      <c r="AW246" s="322"/>
      <c r="AX246" s="322"/>
      <c r="AY246" s="322"/>
      <c r="AZ246" s="322"/>
      <c r="BA246" s="322"/>
      <c r="BB246" s="322"/>
      <c r="BC246" s="322"/>
      <c r="BD246" s="322"/>
      <c r="BE246" s="322"/>
      <c r="BF246" s="322"/>
      <c r="BG246" s="322"/>
      <c r="BH246" s="322"/>
      <c r="BI246" s="322"/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</row>
    <row r="247" spans="1:83" s="362" customFormat="1" ht="15" customHeight="1">
      <c r="A247" s="86"/>
      <c r="B247" s="86"/>
      <c r="C247" s="1101"/>
      <c r="D247" s="940"/>
      <c r="E247" s="1026"/>
      <c r="F247" s="347"/>
      <c r="G247" s="348"/>
      <c r="H247" s="172" t="s">
        <v>407</v>
      </c>
      <c r="I247" s="348"/>
      <c r="J247" s="348"/>
      <c r="K247" s="364"/>
      <c r="L247" s="363"/>
      <c r="M247" s="276"/>
      <c r="N247" s="276"/>
      <c r="O247" s="276"/>
      <c r="P247" s="276"/>
      <c r="Q247" s="290"/>
      <c r="R247" s="276"/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:83" s="358" customFormat="1" ht="15">
      <c r="Q248" s="365"/>
      <c r="U248" s="359"/>
    </row>
    <row r="249" spans="1:83" s="358" customFormat="1" ht="15">
      <c r="A249" s="33" t="s">
        <v>410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66"/>
      <c r="R249" s="33"/>
      <c r="S249" s="33"/>
      <c r="T249" s="33"/>
      <c r="U249" s="357"/>
      <c r="V249" s="33"/>
      <c r="W249" s="33"/>
    </row>
    <row r="250" spans="1:83" s="358" customFormat="1" ht="15">
      <c r="F250" s="455"/>
      <c r="G250" s="455"/>
      <c r="H250" s="455"/>
      <c r="I250" s="455"/>
      <c r="J250" s="455"/>
      <c r="K250" s="455"/>
      <c r="L250" s="455"/>
      <c r="Q250" s="365"/>
      <c r="U250" s="359"/>
    </row>
    <row r="251" spans="1:83" s="362" customFormat="1" ht="15" customHeight="1">
      <c r="A251" s="86"/>
      <c r="B251" s="233" t="s">
        <v>409</v>
      </c>
      <c r="C251" s="1102"/>
      <c r="D251" s="346"/>
      <c r="E251" s="570"/>
      <c r="F251" s="1093"/>
      <c r="G251" s="940">
        <v>0</v>
      </c>
      <c r="H251" s="938"/>
      <c r="I251" s="347"/>
      <c r="J251" s="491" t="s">
        <v>482</v>
      </c>
      <c r="K251" s="172"/>
      <c r="L251" s="363"/>
      <c r="M251" s="290">
        <f>mergeValue(H251)</f>
        <v>0</v>
      </c>
      <c r="N251" s="276"/>
      <c r="O251" s="276"/>
      <c r="P251" s="276"/>
      <c r="Q251" s="276"/>
      <c r="R251" s="290" t="str">
        <f>K251&amp;"("&amp;L251&amp;")"</f>
        <v>()</v>
      </c>
      <c r="S251" s="233"/>
      <c r="T251" s="233"/>
      <c r="U251" s="345"/>
      <c r="V251" s="233"/>
      <c r="W251" s="233"/>
      <c r="X251" s="233"/>
      <c r="Y251" s="361"/>
      <c r="Z251" s="361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  <c r="AT251" s="322"/>
      <c r="AU251" s="322"/>
      <c r="AV251" s="322"/>
      <c r="AW251" s="322"/>
      <c r="AX251" s="322"/>
      <c r="AY251" s="322"/>
      <c r="AZ251" s="322"/>
      <c r="BA251" s="322"/>
      <c r="BB251" s="322"/>
      <c r="BC251" s="322"/>
      <c r="BD251" s="322"/>
      <c r="BE251" s="322"/>
      <c r="BF251" s="322"/>
      <c r="BG251" s="322"/>
      <c r="BH251" s="322"/>
      <c r="BI251" s="322"/>
      <c r="BJ251" s="322"/>
      <c r="BK251" s="322"/>
      <c r="BL251" s="322"/>
      <c r="BM251" s="322"/>
      <c r="BN251" s="322"/>
      <c r="BO251" s="322"/>
      <c r="BP251" s="322"/>
      <c r="BQ251" s="322"/>
      <c r="BR251" s="322"/>
      <c r="BS251" s="322"/>
      <c r="BT251" s="322"/>
      <c r="BU251" s="322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</row>
    <row r="252" spans="1:83" s="362" customFormat="1" ht="15" customHeight="1">
      <c r="A252" s="86"/>
      <c r="B252" s="86"/>
      <c r="C252" s="1102"/>
      <c r="D252" s="346"/>
      <c r="E252" s="570"/>
      <c r="F252" s="1093"/>
      <c r="G252" s="940"/>
      <c r="H252" s="938"/>
      <c r="I252" s="348"/>
      <c r="J252" s="348"/>
      <c r="K252" s="172" t="s">
        <v>4</v>
      </c>
      <c r="L252" s="363"/>
      <c r="M252" s="276"/>
      <c r="N252" s="276"/>
      <c r="O252" s="276"/>
      <c r="P252" s="276"/>
      <c r="Q252" s="290"/>
      <c r="R252" s="276"/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:83" s="358" customFormat="1" ht="15">
      <c r="Q253" s="365"/>
      <c r="U253" s="359"/>
    </row>
    <row r="254" spans="1:83" s="358" customFormat="1" ht="15">
      <c r="A254" s="33" t="s">
        <v>411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66"/>
      <c r="R254" s="33"/>
      <c r="S254" s="33"/>
      <c r="T254" s="33"/>
      <c r="U254" s="357"/>
      <c r="V254" s="33"/>
      <c r="W254" s="33"/>
    </row>
    <row r="255" spans="1:83" s="358" customFormat="1" ht="15">
      <c r="Q255" s="365"/>
      <c r="U255" s="359"/>
    </row>
    <row r="256" spans="1:83" s="362" customFormat="1" ht="15" customHeight="1">
      <c r="A256" s="86"/>
      <c r="B256" s="233" t="s">
        <v>409</v>
      </c>
      <c r="C256" s="495"/>
      <c r="D256" s="358"/>
      <c r="E256" s="571"/>
      <c r="F256" s="358"/>
      <c r="G256" s="358"/>
      <c r="H256" s="358"/>
      <c r="I256" s="304"/>
      <c r="J256" s="235">
        <v>0</v>
      </c>
      <c r="K256" s="494"/>
      <c r="L256" s="344"/>
      <c r="M256" s="290">
        <f>mergeValue(H256)</f>
        <v>0</v>
      </c>
      <c r="N256" s="276"/>
      <c r="O256" s="276"/>
      <c r="P256" s="276"/>
      <c r="Q256" s="276"/>
      <c r="R256" s="290" t="str">
        <f>K256&amp;" ("&amp;L256&amp;")"</f>
        <v xml:space="preserve"> ()</v>
      </c>
      <c r="S256" s="233"/>
      <c r="T256" s="233"/>
      <c r="U256" s="345"/>
      <c r="V256" s="233"/>
      <c r="W256" s="233"/>
      <c r="X256" s="233"/>
      <c r="Y256" s="361"/>
      <c r="Z256" s="361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  <c r="AT256" s="322"/>
      <c r="AU256" s="322"/>
      <c r="AV256" s="322"/>
      <c r="AW256" s="322"/>
      <c r="AX256" s="322"/>
      <c r="AY256" s="322"/>
      <c r="AZ256" s="322"/>
      <c r="BA256" s="322"/>
      <c r="BB256" s="322"/>
      <c r="BC256" s="322"/>
      <c r="BD256" s="322"/>
      <c r="BE256" s="322"/>
      <c r="BF256" s="322"/>
      <c r="BG256" s="322"/>
      <c r="BH256" s="322"/>
      <c r="BI256" s="322"/>
      <c r="BJ256" s="322"/>
      <c r="BK256" s="322"/>
      <c r="BL256" s="322"/>
      <c r="BM256" s="322"/>
      <c r="BN256" s="322"/>
      <c r="BO256" s="322"/>
      <c r="BP256" s="322"/>
      <c r="BQ256" s="322"/>
      <c r="BR256" s="322"/>
      <c r="BS256" s="322"/>
      <c r="BT256" s="322"/>
      <c r="BU256" s="322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</row>
    <row r="258" spans="1:12" ht="11.25"/>
    <row r="259" spans="1:12" s="33" customFormat="1" ht="11.25">
      <c r="A259" s="33" t="s">
        <v>429</v>
      </c>
    </row>
    <row r="260" spans="1:12" ht="11.25"/>
    <row r="261" spans="1:12" s="34" customFormat="1" ht="20.100000000000001" customHeight="1">
      <c r="A261" s="94"/>
      <c r="B261" s="233"/>
      <c r="C261" s="83"/>
      <c r="D261" s="234"/>
      <c r="E261" s="388"/>
      <c r="F261" s="385"/>
      <c r="G261" s="389"/>
      <c r="I261" s="290"/>
      <c r="J261" s="290"/>
    </row>
    <row r="262" spans="1:12" ht="11.25"/>
    <row r="263" spans="1:12" ht="11.25"/>
    <row r="264" spans="1:12" s="33" customFormat="1" ht="11.25">
      <c r="A264" s="33" t="s">
        <v>435</v>
      </c>
    </row>
    <row r="265" spans="1:12" ht="11.25"/>
    <row r="266" spans="1:12" s="34" customFormat="1" ht="20.100000000000001" customHeight="1">
      <c r="A266" s="384"/>
      <c r="B266" s="233"/>
      <c r="C266" s="83"/>
      <c r="D266" s="234"/>
      <c r="E266" s="391"/>
      <c r="F266" s="390" t="s">
        <v>434</v>
      </c>
      <c r="G266" s="390" t="s">
        <v>434</v>
      </c>
      <c r="H266" s="410"/>
      <c r="I266" s="290"/>
      <c r="K266" s="290"/>
      <c r="L266" s="290"/>
    </row>
    <row r="267" spans="1:12" ht="11.25"/>
    <row r="268" spans="1:12" ht="11.25"/>
    <row r="269" spans="1:12" s="33" customFormat="1" ht="11.25">
      <c r="A269" s="33" t="s">
        <v>436</v>
      </c>
    </row>
    <row r="270" spans="1:12" ht="11.25"/>
    <row r="271" spans="1:12" s="34" customFormat="1" ht="20.100000000000001" customHeight="1">
      <c r="A271" s="384"/>
      <c r="B271" s="233"/>
      <c r="C271" s="83"/>
      <c r="D271" s="234"/>
      <c r="E271" s="391"/>
      <c r="F271" s="390" t="s">
        <v>434</v>
      </c>
      <c r="G271" s="510"/>
      <c r="H271" s="390" t="s">
        <v>434</v>
      </c>
      <c r="I271" s="290"/>
      <c r="K271" s="290"/>
      <c r="L271" s="290"/>
    </row>
    <row r="272" spans="1:12" ht="11.25"/>
    <row r="273" spans="1:20" ht="11.25"/>
    <row r="274" spans="1:20" s="33" customFormat="1" ht="11.25">
      <c r="A274" s="33" t="s">
        <v>437</v>
      </c>
    </row>
    <row r="275" spans="1:20" ht="11.25"/>
    <row r="276" spans="1:20" s="34" customFormat="1" ht="20.100000000000001" customHeight="1">
      <c r="A276" s="384"/>
      <c r="B276" s="233"/>
      <c r="C276" s="83"/>
      <c r="D276" s="234"/>
      <c r="E276" s="392">
        <f>E275</f>
        <v>0</v>
      </c>
      <c r="F276" s="390" t="s">
        <v>434</v>
      </c>
      <c r="G276" s="510"/>
      <c r="H276" s="390" t="s">
        <v>434</v>
      </c>
      <c r="I276" s="290"/>
      <c r="K276" s="290"/>
      <c r="L276" s="290"/>
    </row>
    <row r="277" spans="1:20" s="34" customFormat="1" ht="14.25">
      <c r="A277" s="384"/>
      <c r="B277" s="233"/>
      <c r="C277" s="83"/>
      <c r="D277" s="99"/>
      <c r="E277" s="393"/>
      <c r="F277" s="394"/>
      <c r="G277"/>
      <c r="H277" s="394"/>
      <c r="I277" s="290"/>
      <c r="K277" s="290"/>
      <c r="L277" s="290"/>
    </row>
    <row r="279" spans="1:20" s="33" customFormat="1" ht="11.25">
      <c r="A279" s="33" t="s">
        <v>438</v>
      </c>
    </row>
    <row r="280" spans="1:20" ht="11.25"/>
    <row r="281" spans="1:20" s="34" customFormat="1" ht="20.100000000000001" customHeight="1">
      <c r="A281" s="384"/>
      <c r="B281" s="233"/>
      <c r="C281" s="83"/>
      <c r="D281" s="234"/>
      <c r="E281" s="392">
        <f>E280</f>
        <v>0</v>
      </c>
      <c r="F281" s="390" t="s">
        <v>434</v>
      </c>
      <c r="G281" s="395"/>
      <c r="H281" s="390" t="s">
        <v>434</v>
      </c>
      <c r="I281" s="290"/>
      <c r="K281" s="290"/>
      <c r="L281" s="290"/>
    </row>
    <row r="284" spans="1:20" s="33" customFormat="1" ht="17.100000000000001" customHeight="1">
      <c r="A284" s="33" t="s">
        <v>474</v>
      </c>
    </row>
    <row r="286" spans="1:20" s="237" customFormat="1" ht="409.5">
      <c r="A286" s="987">
        <v>1</v>
      </c>
      <c r="B286" s="292"/>
      <c r="C286" s="292"/>
      <c r="D286" s="292"/>
      <c r="F286" s="430" t="str">
        <f>"2." &amp;mergeValue(A286)</f>
        <v>2.1</v>
      </c>
      <c r="G286" s="512" t="s">
        <v>463</v>
      </c>
      <c r="H286" s="414"/>
      <c r="I286" s="265" t="s">
        <v>551</v>
      </c>
      <c r="J286" s="429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</row>
    <row r="287" spans="1:20" s="237" customFormat="1" ht="90">
      <c r="A287" s="987"/>
      <c r="B287" s="292"/>
      <c r="C287" s="292"/>
      <c r="D287" s="292"/>
      <c r="F287" s="430" t="str">
        <f>"3." &amp;mergeValue(A287)</f>
        <v>3.1</v>
      </c>
      <c r="G287" s="512" t="s">
        <v>464</v>
      </c>
      <c r="H287" s="414"/>
      <c r="I287" s="265" t="s">
        <v>549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45">
      <c r="A288" s="987"/>
      <c r="B288" s="292"/>
      <c r="C288" s="292"/>
      <c r="D288" s="292"/>
      <c r="F288" s="430" t="str">
        <f>"4."&amp;mergeValue(A288)</f>
        <v>4.1</v>
      </c>
      <c r="G288" s="512" t="s">
        <v>465</v>
      </c>
      <c r="H288" s="415" t="s">
        <v>434</v>
      </c>
      <c r="I288" s="265"/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83" s="237" customFormat="1" ht="101.25">
      <c r="A289" s="987"/>
      <c r="B289" s="987">
        <v>1</v>
      </c>
      <c r="C289" s="438"/>
      <c r="D289" s="438"/>
      <c r="F289" s="430" t="str">
        <f>"4."&amp;mergeValue(A289) &amp;"."&amp;mergeValue(B289)</f>
        <v>4.1.1</v>
      </c>
      <c r="G289" s="421" t="s">
        <v>553</v>
      </c>
      <c r="H289" s="414" t="str">
        <f>IF(region_name="","",region_name)</f>
        <v>Орловская область</v>
      </c>
      <c r="I289" s="265" t="s">
        <v>468</v>
      </c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83" s="237" customFormat="1" ht="191.25">
      <c r="A290" s="987"/>
      <c r="B290" s="987"/>
      <c r="C290" s="987">
        <v>1</v>
      </c>
      <c r="D290" s="438"/>
      <c r="F290" s="430" t="str">
        <f>"4."&amp;mergeValue(A290) &amp;"."&amp;mergeValue(B290)&amp;"."&amp;mergeValue(C290)</f>
        <v>4.1.1.1</v>
      </c>
      <c r="G290" s="437" t="s">
        <v>466</v>
      </c>
      <c r="H290" s="414"/>
      <c r="I290" s="265" t="s">
        <v>469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83" s="237" customFormat="1" ht="33.75" customHeight="1">
      <c r="A291" s="987"/>
      <c r="B291" s="987"/>
      <c r="C291" s="987"/>
      <c r="D291" s="438">
        <v>1</v>
      </c>
      <c r="F291" s="430" t="str">
        <f>"4."&amp;mergeValue(A291) &amp;"."&amp;mergeValue(B291)&amp;"."&amp;mergeValue(C291)&amp;"."&amp;mergeValue(D291)</f>
        <v>4.1.1.1.1</v>
      </c>
      <c r="G291" s="515" t="s">
        <v>467</v>
      </c>
      <c r="H291" s="414"/>
      <c r="I291" s="1019" t="s">
        <v>552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83" s="237" customFormat="1" ht="18.75">
      <c r="A292" s="987"/>
      <c r="B292" s="987"/>
      <c r="C292" s="987"/>
      <c r="D292" s="438"/>
      <c r="F292" s="519"/>
      <c r="G292" s="520" t="s">
        <v>4</v>
      </c>
      <c r="H292" s="521"/>
      <c r="I292" s="1019"/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83" s="237" customFormat="1" ht="18.75">
      <c r="A293" s="987"/>
      <c r="B293" s="987"/>
      <c r="C293" s="438"/>
      <c r="D293" s="438"/>
      <c r="F293" s="434"/>
      <c r="G293" s="158" t="s">
        <v>407</v>
      </c>
      <c r="H293" s="435"/>
      <c r="I293" s="436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83" s="237" customFormat="1" ht="18.75">
      <c r="A294" s="987"/>
      <c r="B294" s="292"/>
      <c r="C294" s="292"/>
      <c r="D294" s="292"/>
      <c r="F294" s="434"/>
      <c r="G294" s="172" t="s">
        <v>473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83" s="237" customFormat="1" ht="18.75">
      <c r="A295" s="292"/>
      <c r="B295" s="292"/>
      <c r="C295" s="292"/>
      <c r="D295" s="292"/>
      <c r="F295" s="434"/>
      <c r="G295" s="201" t="s">
        <v>472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300" spans="1:83" ht="17.100000000000001" customHeight="1">
      <c r="A300" s="740"/>
      <c r="B300" s="740"/>
      <c r="C300" s="740"/>
      <c r="D300" s="740"/>
      <c r="E300" s="740"/>
      <c r="F300" s="740"/>
      <c r="G300" s="740"/>
      <c r="H300" s="740"/>
      <c r="I300" s="740"/>
      <c r="J300" s="740"/>
      <c r="K300" s="740"/>
      <c r="L300" s="740"/>
      <c r="M300" s="740"/>
      <c r="N300" s="740"/>
      <c r="O300" s="740"/>
      <c r="P300" s="740"/>
      <c r="Q300" s="740"/>
      <c r="R300" s="740"/>
      <c r="S300" s="740"/>
      <c r="T300" s="740"/>
      <c r="U300" s="740"/>
      <c r="V300" s="740"/>
      <c r="W300" s="740"/>
      <c r="X300" s="740"/>
      <c r="Y300" s="740"/>
      <c r="Z300" s="740"/>
      <c r="AA300" s="740"/>
      <c r="AB300" s="740"/>
      <c r="AC300" s="740"/>
      <c r="AD300" s="740"/>
      <c r="AE300" s="740"/>
      <c r="AF300" s="740"/>
      <c r="AG300" s="740"/>
      <c r="AH300" s="740"/>
      <c r="AI300" s="740"/>
      <c r="AJ300" s="740"/>
      <c r="AK300" s="740"/>
      <c r="AL300" s="740"/>
      <c r="AM300" s="740"/>
      <c r="AN300" s="740"/>
      <c r="AO300" s="740"/>
      <c r="AP300" s="740"/>
      <c r="AQ300" s="740"/>
      <c r="AR300" s="740"/>
      <c r="AS300" s="740"/>
      <c r="AT300" s="740"/>
      <c r="AU300" s="740"/>
      <c r="AV300" s="740"/>
      <c r="AW300" s="740"/>
      <c r="AX300" s="740"/>
      <c r="AY300" s="740"/>
      <c r="AZ300" s="740"/>
      <c r="BA300" s="740"/>
      <c r="BB300" s="740"/>
      <c r="BC300" s="740"/>
      <c r="BD300" s="740"/>
      <c r="BE300" s="740"/>
      <c r="BF300" s="740"/>
      <c r="BG300" s="740"/>
      <c r="BH300" s="740"/>
      <c r="BI300" s="740"/>
      <c r="BJ300" s="740"/>
      <c r="BK300" s="740"/>
      <c r="BL300" s="740"/>
      <c r="BM300" s="740"/>
      <c r="BN300" s="740"/>
      <c r="BO300" s="740"/>
      <c r="BP300" s="740"/>
      <c r="BQ300" s="740"/>
      <c r="BR300" s="740"/>
      <c r="BS300" s="740"/>
      <c r="BT300" s="740"/>
      <c r="BU300" s="740"/>
      <c r="BV300" s="740"/>
      <c r="BW300" s="740"/>
      <c r="BX300" s="740"/>
      <c r="BY300" s="740"/>
      <c r="BZ300" s="740"/>
      <c r="CA300" s="740"/>
      <c r="CB300" s="740"/>
      <c r="CC300" s="740"/>
      <c r="CD300" s="740"/>
      <c r="CE300" s="740"/>
    </row>
    <row r="301" spans="1:83" ht="17.100000000000001" customHeight="1">
      <c r="A301" s="820"/>
      <c r="B301" s="820"/>
      <c r="C301" s="820"/>
      <c r="D301" s="820"/>
      <c r="E301" s="820"/>
      <c r="F301" s="820"/>
      <c r="G301" s="820"/>
      <c r="H301" s="820"/>
      <c r="I301" s="820"/>
      <c r="J301" s="820"/>
      <c r="K301" s="820"/>
      <c r="L301" s="820"/>
      <c r="M301" s="820"/>
      <c r="N301" s="820"/>
      <c r="O301" s="820"/>
      <c r="P301" s="820"/>
      <c r="Q301" s="820"/>
      <c r="R301" s="820"/>
      <c r="S301" s="820"/>
      <c r="T301" s="820"/>
      <c r="U301" s="820"/>
      <c r="V301" s="820"/>
      <c r="W301" s="820"/>
      <c r="X301" s="820"/>
      <c r="Y301" s="820"/>
      <c r="Z301" s="820"/>
      <c r="AA301" s="820"/>
      <c r="AB301" s="820"/>
      <c r="AC301" s="820"/>
      <c r="AD301" s="820"/>
      <c r="AE301" s="820"/>
      <c r="AF301" s="820"/>
      <c r="AG301" s="820"/>
      <c r="AH301" s="820"/>
      <c r="AI301" s="820"/>
      <c r="AJ301" s="820"/>
      <c r="AK301" s="820"/>
      <c r="AL301" s="820"/>
      <c r="AM301" s="820"/>
      <c r="AN301" s="820"/>
      <c r="AO301" s="820"/>
      <c r="AP301" s="820"/>
      <c r="AQ301" s="820"/>
      <c r="AR301" s="820"/>
      <c r="AS301" s="820"/>
      <c r="AT301" s="820"/>
      <c r="AU301" s="820"/>
      <c r="AV301" s="820"/>
      <c r="AW301" s="820"/>
      <c r="AX301" s="820"/>
      <c r="AY301" s="820"/>
      <c r="AZ301" s="820"/>
      <c r="BA301" s="820"/>
      <c r="BB301" s="820"/>
      <c r="BC301" s="820"/>
      <c r="BD301" s="820"/>
      <c r="BE301" s="820"/>
      <c r="BF301" s="820"/>
      <c r="BG301" s="820"/>
      <c r="BH301" s="820"/>
      <c r="BI301" s="820"/>
      <c r="BJ301" s="820"/>
      <c r="BK301" s="820"/>
      <c r="BL301" s="820"/>
      <c r="BM301" s="820"/>
      <c r="BN301" s="820"/>
      <c r="BO301" s="820"/>
      <c r="BP301" s="820"/>
      <c r="BQ301" s="820"/>
      <c r="BR301" s="820"/>
      <c r="BS301" s="820"/>
      <c r="BT301" s="820"/>
      <c r="BU301" s="820"/>
      <c r="BV301" s="820"/>
      <c r="BW301" s="820"/>
      <c r="BX301" s="820"/>
      <c r="BY301" s="820"/>
      <c r="BZ301" s="820"/>
      <c r="CA301" s="820"/>
      <c r="CB301" s="820"/>
      <c r="CC301" s="820"/>
      <c r="CD301" s="820"/>
      <c r="CE301" s="820"/>
    </row>
    <row r="302" spans="1:83" ht="17.100000000000001" customHeight="1">
      <c r="A302" s="821" t="s">
        <v>604</v>
      </c>
      <c r="B302" s="821"/>
      <c r="C302" s="821"/>
      <c r="D302" s="821"/>
      <c r="E302" s="821"/>
      <c r="F302" s="821"/>
      <c r="G302" s="821"/>
      <c r="H302" s="821"/>
      <c r="I302" s="821"/>
      <c r="J302" s="821"/>
      <c r="K302" s="821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  <c r="AB302" s="821"/>
      <c r="AC302" s="821"/>
      <c r="AD302" s="821"/>
      <c r="AE302" s="821"/>
      <c r="AF302" s="821"/>
      <c r="AG302" s="821"/>
      <c r="AH302" s="821"/>
      <c r="AI302" s="821"/>
      <c r="AJ302" s="821"/>
      <c r="AK302" s="821"/>
      <c r="AL302" s="821"/>
      <c r="AM302" s="821"/>
      <c r="AN302" s="821"/>
      <c r="AO302" s="821"/>
      <c r="AP302" s="821"/>
      <c r="AQ302" s="821"/>
      <c r="AR302" s="821"/>
      <c r="AS302" s="821"/>
      <c r="AT302" s="821"/>
      <c r="AU302" s="821"/>
      <c r="AV302" s="821"/>
      <c r="AW302" s="821"/>
      <c r="AX302" s="821"/>
      <c r="AY302" s="821"/>
      <c r="AZ302" s="821"/>
      <c r="BA302" s="821"/>
      <c r="BB302" s="821"/>
      <c r="BC302" s="821"/>
      <c r="BD302" s="821"/>
      <c r="BE302" s="821"/>
      <c r="BF302" s="821"/>
      <c r="BG302" s="821"/>
      <c r="BH302" s="821"/>
      <c r="BI302" s="821"/>
      <c r="BJ302" s="821"/>
      <c r="BK302" s="821"/>
      <c r="BL302" s="821"/>
      <c r="BM302" s="821"/>
      <c r="BN302" s="821"/>
      <c r="BO302" s="821"/>
      <c r="BP302" s="821"/>
      <c r="BQ302" s="821"/>
      <c r="BR302" s="821"/>
      <c r="BS302" s="821"/>
      <c r="BT302" s="821"/>
      <c r="BU302" s="821"/>
      <c r="BV302" s="821"/>
      <c r="BW302" s="821"/>
      <c r="BX302" s="821"/>
      <c r="BY302" s="821"/>
      <c r="BZ302" s="821"/>
      <c r="CA302" s="821"/>
      <c r="CB302" s="821"/>
      <c r="CC302" s="821"/>
      <c r="CD302" s="821"/>
      <c r="CE302" s="821"/>
    </row>
    <row r="303" spans="1:83" ht="17.100000000000001" customHeight="1">
      <c r="A303" s="820"/>
      <c r="B303" s="820"/>
      <c r="C303" s="820"/>
      <c r="D303" s="820"/>
      <c r="E303" s="820"/>
      <c r="F303" s="820"/>
      <c r="G303" s="820"/>
      <c r="H303" s="820"/>
      <c r="I303" s="820"/>
      <c r="J303" s="820"/>
      <c r="K303" s="820"/>
      <c r="L303" s="820"/>
      <c r="M303" s="820"/>
      <c r="N303" s="820"/>
      <c r="O303" s="820"/>
      <c r="P303" s="820"/>
      <c r="Q303" s="820"/>
      <c r="R303" s="820"/>
      <c r="S303" s="820"/>
      <c r="T303" s="820"/>
      <c r="U303" s="820"/>
      <c r="V303" s="820"/>
      <c r="W303" s="820"/>
      <c r="X303" s="820"/>
      <c r="Y303" s="820"/>
      <c r="Z303" s="820"/>
      <c r="AA303" s="820"/>
      <c r="AB303" s="820"/>
      <c r="AC303" s="820"/>
      <c r="AD303" s="820"/>
      <c r="AE303" s="820"/>
      <c r="AF303" s="820"/>
      <c r="AG303" s="820"/>
      <c r="AH303" s="820"/>
      <c r="AI303" s="820"/>
      <c r="AJ303" s="820"/>
      <c r="AK303" s="820"/>
      <c r="AL303" s="820"/>
      <c r="AM303" s="820"/>
      <c r="AN303" s="820"/>
      <c r="AO303" s="820"/>
      <c r="AP303" s="820"/>
      <c r="AQ303" s="820"/>
      <c r="AR303" s="820"/>
      <c r="AS303" s="820"/>
      <c r="AT303" s="820"/>
      <c r="AU303" s="820"/>
      <c r="AV303" s="820"/>
      <c r="AW303" s="820"/>
      <c r="AX303" s="820"/>
      <c r="AY303" s="820"/>
      <c r="AZ303" s="820"/>
      <c r="BA303" s="820"/>
      <c r="BB303" s="820"/>
      <c r="BC303" s="820"/>
      <c r="BD303" s="820"/>
      <c r="BE303" s="820"/>
      <c r="BF303" s="820"/>
      <c r="BG303" s="820"/>
      <c r="BH303" s="820"/>
      <c r="BI303" s="820"/>
      <c r="BJ303" s="820"/>
      <c r="BK303" s="820"/>
      <c r="BL303" s="820"/>
      <c r="BM303" s="820"/>
      <c r="BN303" s="820"/>
      <c r="BO303" s="820"/>
      <c r="BP303" s="820"/>
      <c r="BQ303" s="820"/>
      <c r="BR303" s="820"/>
      <c r="BS303" s="820"/>
      <c r="BT303" s="820"/>
      <c r="BU303" s="820"/>
      <c r="BV303" s="820"/>
      <c r="BW303" s="820"/>
      <c r="BX303" s="820"/>
      <c r="BY303" s="820"/>
      <c r="BZ303" s="820"/>
      <c r="CA303" s="820"/>
      <c r="CB303" s="820"/>
      <c r="CC303" s="820"/>
      <c r="CD303" s="820"/>
      <c r="CE303" s="820"/>
    </row>
    <row r="304" spans="1:83" ht="17.100000000000001" customHeight="1">
      <c r="A304" s="824"/>
      <c r="B304" s="827"/>
      <c r="C304" s="823"/>
      <c r="D304" s="828"/>
      <c r="E304" s="831"/>
      <c r="F304" s="853"/>
      <c r="G304" s="848"/>
      <c r="H304" s="832"/>
      <c r="I304" s="829"/>
      <c r="J304" s="829"/>
      <c r="K304" s="822"/>
      <c r="L304" s="822"/>
      <c r="M304" s="822"/>
      <c r="N304" s="822"/>
      <c r="O304" s="822"/>
      <c r="P304" s="822"/>
      <c r="Q304" s="822"/>
      <c r="R304" s="822"/>
      <c r="S304" s="822"/>
      <c r="T304" s="822"/>
      <c r="U304" s="822"/>
      <c r="V304" s="822"/>
      <c r="W304" s="822"/>
      <c r="X304" s="822"/>
      <c r="Y304" s="822"/>
      <c r="Z304" s="822"/>
      <c r="AA304" s="822"/>
      <c r="AB304" s="822"/>
      <c r="AC304" s="822"/>
      <c r="AD304" s="822"/>
      <c r="AE304" s="822"/>
      <c r="AF304" s="822"/>
      <c r="AG304" s="822"/>
      <c r="AH304" s="822"/>
      <c r="AI304" s="822"/>
      <c r="AJ304" s="822"/>
      <c r="AK304" s="822"/>
      <c r="AL304" s="822"/>
      <c r="AM304" s="822"/>
      <c r="AN304" s="822"/>
      <c r="AO304" s="822"/>
      <c r="AP304" s="822"/>
      <c r="AQ304" s="822"/>
      <c r="AR304" s="822"/>
      <c r="AS304" s="822"/>
      <c r="AT304" s="822"/>
      <c r="AU304" s="822"/>
      <c r="AV304" s="822"/>
      <c r="AW304" s="822"/>
      <c r="AX304" s="822"/>
      <c r="AY304" s="822"/>
      <c r="AZ304" s="822"/>
      <c r="BA304" s="822"/>
      <c r="BB304" s="822"/>
      <c r="BC304" s="822"/>
      <c r="BD304" s="822"/>
      <c r="BE304" s="822"/>
      <c r="BF304" s="822"/>
      <c r="BG304" s="822"/>
      <c r="BH304" s="822"/>
      <c r="BI304" s="822"/>
      <c r="BJ304" s="822"/>
      <c r="BK304" s="822"/>
      <c r="BL304" s="822"/>
      <c r="BM304" s="822"/>
      <c r="BN304" s="822"/>
      <c r="BO304" s="822"/>
      <c r="BP304" s="822"/>
      <c r="BQ304" s="822"/>
      <c r="BR304" s="822"/>
      <c r="BS304" s="822"/>
      <c r="BT304" s="822"/>
      <c r="BU304" s="822"/>
      <c r="BV304" s="822"/>
      <c r="BW304" s="822"/>
      <c r="BX304" s="822"/>
      <c r="BY304" s="822"/>
      <c r="BZ304" s="822"/>
      <c r="CA304" s="822"/>
      <c r="CB304" s="822"/>
      <c r="CC304" s="822"/>
      <c r="CD304" s="822"/>
      <c r="CE304" s="822"/>
    </row>
    <row r="305" spans="1:83" ht="17.100000000000001" customHeight="1">
      <c r="A305" s="820"/>
      <c r="B305" s="820"/>
      <c r="C305" s="820"/>
      <c r="D305" s="820"/>
      <c r="E305" s="820"/>
      <c r="F305" s="820"/>
      <c r="G305" s="820"/>
      <c r="H305" s="820"/>
      <c r="I305" s="820"/>
      <c r="J305" s="820"/>
      <c r="K305" s="820"/>
      <c r="L305" s="820"/>
      <c r="M305" s="820"/>
      <c r="N305" s="820"/>
      <c r="O305" s="820"/>
      <c r="P305" s="820"/>
      <c r="Q305" s="820"/>
      <c r="R305" s="820"/>
      <c r="S305" s="820"/>
      <c r="T305" s="820"/>
      <c r="U305" s="820"/>
      <c r="V305" s="820"/>
      <c r="W305" s="820"/>
      <c r="X305" s="820"/>
      <c r="Y305" s="820"/>
      <c r="Z305" s="820"/>
      <c r="AA305" s="820"/>
      <c r="AB305" s="820"/>
      <c r="AC305" s="820"/>
      <c r="AD305" s="820"/>
      <c r="AE305" s="820"/>
      <c r="AF305" s="820"/>
      <c r="AG305" s="820"/>
      <c r="AH305" s="820"/>
      <c r="AI305" s="820"/>
      <c r="AJ305" s="820"/>
      <c r="AK305" s="820"/>
      <c r="AL305" s="820"/>
      <c r="AM305" s="820"/>
      <c r="AN305" s="820"/>
      <c r="AO305" s="820"/>
      <c r="AP305" s="820"/>
      <c r="AQ305" s="820"/>
      <c r="AR305" s="820"/>
      <c r="AS305" s="820"/>
      <c r="AT305" s="820"/>
      <c r="AU305" s="820"/>
      <c r="AV305" s="820"/>
      <c r="AW305" s="820"/>
      <c r="AX305" s="820"/>
      <c r="AY305" s="820"/>
      <c r="AZ305" s="820"/>
      <c r="BA305" s="820"/>
      <c r="BB305" s="820"/>
      <c r="BC305" s="820"/>
      <c r="BD305" s="820"/>
      <c r="BE305" s="820"/>
      <c r="BF305" s="820"/>
      <c r="BG305" s="820"/>
      <c r="BH305" s="820"/>
      <c r="BI305" s="820"/>
      <c r="BJ305" s="820"/>
      <c r="BK305" s="820"/>
      <c r="BL305" s="820"/>
      <c r="BM305" s="820"/>
      <c r="BN305" s="820"/>
      <c r="BO305" s="820"/>
      <c r="BP305" s="820"/>
      <c r="BQ305" s="820"/>
      <c r="BR305" s="820"/>
      <c r="BS305" s="820"/>
      <c r="BT305" s="820"/>
      <c r="BU305" s="820"/>
      <c r="BV305" s="820"/>
      <c r="BW305" s="820"/>
      <c r="BX305" s="820"/>
      <c r="BY305" s="820"/>
      <c r="BZ305" s="820"/>
      <c r="CA305" s="820"/>
      <c r="CB305" s="820"/>
      <c r="CC305" s="820"/>
      <c r="CD305" s="820"/>
      <c r="CE305" s="820"/>
    </row>
    <row r="306" spans="1:83" ht="17.100000000000001" customHeight="1">
      <c r="A306" s="820"/>
      <c r="B306" s="820"/>
      <c r="C306" s="820"/>
      <c r="D306" s="820"/>
      <c r="E306" s="820"/>
      <c r="F306" s="820"/>
      <c r="G306" s="820"/>
      <c r="H306" s="820"/>
      <c r="I306" s="820"/>
      <c r="J306" s="820"/>
      <c r="K306" s="820"/>
      <c r="L306" s="820"/>
      <c r="M306" s="820"/>
      <c r="N306" s="820"/>
      <c r="O306" s="820"/>
      <c r="P306" s="820"/>
      <c r="Q306" s="820"/>
      <c r="R306" s="820"/>
      <c r="S306" s="820"/>
      <c r="T306" s="820"/>
      <c r="U306" s="820"/>
      <c r="V306" s="820"/>
      <c r="W306" s="820"/>
      <c r="X306" s="820"/>
      <c r="Y306" s="820"/>
      <c r="Z306" s="820"/>
      <c r="AA306" s="820"/>
      <c r="AB306" s="820"/>
      <c r="AC306" s="820"/>
      <c r="AD306" s="820"/>
      <c r="AE306" s="820"/>
      <c r="AF306" s="820"/>
      <c r="AG306" s="820"/>
      <c r="AH306" s="820"/>
      <c r="AI306" s="820"/>
      <c r="AJ306" s="820"/>
      <c r="AK306" s="820"/>
      <c r="AL306" s="820"/>
      <c r="AM306" s="820"/>
      <c r="AN306" s="820"/>
      <c r="AO306" s="820"/>
      <c r="AP306" s="820"/>
      <c r="AQ306" s="820"/>
      <c r="AR306" s="820"/>
      <c r="AS306" s="820"/>
      <c r="AT306" s="820"/>
      <c r="AU306" s="820"/>
      <c r="AV306" s="820"/>
      <c r="AW306" s="820"/>
      <c r="AX306" s="820"/>
      <c r="AY306" s="820"/>
      <c r="AZ306" s="820"/>
      <c r="BA306" s="820"/>
      <c r="BB306" s="820"/>
      <c r="BC306" s="820"/>
      <c r="BD306" s="820"/>
      <c r="BE306" s="820"/>
      <c r="BF306" s="820"/>
      <c r="BG306" s="820"/>
      <c r="BH306" s="820"/>
      <c r="BI306" s="820"/>
      <c r="BJ306" s="820"/>
      <c r="BK306" s="820"/>
      <c r="BL306" s="820"/>
      <c r="BM306" s="820"/>
      <c r="BN306" s="820"/>
      <c r="BO306" s="820"/>
      <c r="BP306" s="820"/>
      <c r="BQ306" s="820"/>
      <c r="BR306" s="820"/>
      <c r="BS306" s="820"/>
      <c r="BT306" s="820"/>
      <c r="BU306" s="820"/>
      <c r="BV306" s="820"/>
      <c r="BW306" s="820"/>
      <c r="BX306" s="820"/>
      <c r="BY306" s="820"/>
      <c r="BZ306" s="820"/>
      <c r="CA306" s="820"/>
      <c r="CB306" s="820"/>
      <c r="CC306" s="820"/>
      <c r="CD306" s="820"/>
      <c r="CE306" s="820"/>
    </row>
    <row r="307" spans="1:83" ht="17.100000000000001" customHeight="1">
      <c r="A307" s="821" t="s">
        <v>605</v>
      </c>
      <c r="B307" s="821"/>
      <c r="C307" s="821"/>
      <c r="D307" s="821"/>
      <c r="E307" s="821"/>
      <c r="F307" s="821"/>
      <c r="G307" s="821"/>
      <c r="H307" s="821"/>
      <c r="I307" s="821"/>
      <c r="J307" s="821"/>
      <c r="K307" s="821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  <c r="AB307" s="821"/>
      <c r="AC307" s="821"/>
      <c r="AD307" s="821"/>
      <c r="AE307" s="821"/>
      <c r="AF307" s="821"/>
      <c r="AG307" s="821"/>
      <c r="AH307" s="821"/>
      <c r="AI307" s="821"/>
      <c r="AJ307" s="821"/>
      <c r="AK307" s="821"/>
      <c r="AL307" s="821"/>
      <c r="AM307" s="821"/>
      <c r="AN307" s="821"/>
      <c r="AO307" s="821"/>
      <c r="AP307" s="821"/>
      <c r="AQ307" s="821"/>
      <c r="AR307" s="821"/>
      <c r="AS307" s="821"/>
      <c r="AT307" s="821"/>
      <c r="AU307" s="821"/>
      <c r="AV307" s="821"/>
      <c r="AW307" s="821"/>
      <c r="AX307" s="821"/>
      <c r="AY307" s="821"/>
      <c r="AZ307" s="821"/>
      <c r="BA307" s="821"/>
      <c r="BB307" s="821"/>
      <c r="BC307" s="821"/>
      <c r="BD307" s="821"/>
      <c r="BE307" s="821"/>
      <c r="BF307" s="821"/>
      <c r="BG307" s="821"/>
      <c r="BH307" s="821"/>
      <c r="BI307" s="821"/>
      <c r="BJ307" s="821"/>
      <c r="BK307" s="821"/>
      <c r="BL307" s="821"/>
      <c r="BM307" s="821"/>
      <c r="BN307" s="821"/>
      <c r="BO307" s="821"/>
      <c r="BP307" s="821"/>
      <c r="BQ307" s="821"/>
      <c r="BR307" s="821"/>
      <c r="BS307" s="821"/>
      <c r="BT307" s="821"/>
      <c r="BU307" s="821"/>
      <c r="BV307" s="821"/>
      <c r="BW307" s="821"/>
      <c r="BX307" s="821"/>
      <c r="BY307" s="821"/>
      <c r="BZ307" s="821"/>
      <c r="CA307" s="821"/>
      <c r="CB307" s="821"/>
      <c r="CC307" s="821"/>
      <c r="CD307" s="821"/>
      <c r="CE307" s="821"/>
    </row>
    <row r="308" spans="1:83" ht="17.100000000000001" customHeight="1">
      <c r="A308" s="820"/>
      <c r="B308" s="820"/>
      <c r="C308" s="820"/>
      <c r="D308" s="820"/>
      <c r="E308" s="820"/>
      <c r="F308" s="820"/>
      <c r="G308" s="820"/>
      <c r="H308" s="820"/>
      <c r="I308" s="820"/>
      <c r="J308" s="820"/>
      <c r="K308" s="820"/>
      <c r="L308" s="820"/>
      <c r="M308" s="820"/>
      <c r="N308" s="820"/>
      <c r="O308" s="820"/>
      <c r="P308" s="820"/>
      <c r="Q308" s="820"/>
      <c r="R308" s="820"/>
      <c r="S308" s="820"/>
      <c r="T308" s="820"/>
      <c r="U308" s="820"/>
      <c r="V308" s="820"/>
      <c r="W308" s="820"/>
      <c r="X308" s="820"/>
      <c r="Y308" s="820"/>
      <c r="Z308" s="820"/>
      <c r="AA308" s="820"/>
      <c r="AB308" s="820"/>
      <c r="AC308" s="820"/>
      <c r="AD308" s="820"/>
      <c r="AE308" s="820"/>
      <c r="AF308" s="820"/>
      <c r="AG308" s="820"/>
      <c r="AH308" s="820"/>
      <c r="AI308" s="820"/>
      <c r="AJ308" s="820"/>
      <c r="AK308" s="820"/>
      <c r="AL308" s="820"/>
      <c r="AM308" s="820"/>
      <c r="AN308" s="820"/>
      <c r="AO308" s="820"/>
      <c r="AP308" s="820"/>
      <c r="AQ308" s="820"/>
      <c r="AR308" s="820"/>
      <c r="AS308" s="820"/>
      <c r="AT308" s="820"/>
      <c r="AU308" s="820"/>
      <c r="AV308" s="820"/>
      <c r="AW308" s="820"/>
      <c r="AX308" s="820"/>
      <c r="AY308" s="820"/>
      <c r="AZ308" s="820"/>
      <c r="BA308" s="820"/>
      <c r="BB308" s="820"/>
      <c r="BC308" s="820"/>
      <c r="BD308" s="820"/>
      <c r="BE308" s="820"/>
      <c r="BF308" s="820"/>
      <c r="BG308" s="820"/>
      <c r="BH308" s="820"/>
      <c r="BI308" s="820"/>
      <c r="BJ308" s="820"/>
      <c r="BK308" s="820"/>
      <c r="BL308" s="820"/>
      <c r="BM308" s="820"/>
      <c r="BN308" s="820"/>
      <c r="BO308" s="820"/>
      <c r="BP308" s="820"/>
      <c r="BQ308" s="820"/>
      <c r="BR308" s="820"/>
      <c r="BS308" s="820"/>
      <c r="BT308" s="820"/>
      <c r="BU308" s="820"/>
      <c r="BV308" s="820"/>
      <c r="BW308" s="820"/>
      <c r="BX308" s="820"/>
      <c r="BY308" s="820"/>
      <c r="BZ308" s="820"/>
      <c r="CA308" s="820"/>
      <c r="CB308" s="820"/>
      <c r="CC308" s="820"/>
      <c r="CD308" s="820"/>
      <c r="CE308" s="820"/>
    </row>
    <row r="309" spans="1:83" ht="17.100000000000001" customHeight="1">
      <c r="A309" s="830"/>
      <c r="B309" s="827"/>
      <c r="C309" s="823"/>
      <c r="D309" s="1003"/>
      <c r="E309" s="999"/>
      <c r="F309" s="1000"/>
      <c r="G309" s="833"/>
      <c r="H309" s="862"/>
      <c r="I309" s="854"/>
      <c r="J309" s="853"/>
      <c r="K309" s="833" t="s">
        <v>434</v>
      </c>
      <c r="L309" s="1019" t="s">
        <v>598</v>
      </c>
      <c r="M309" s="838"/>
      <c r="N309" s="829"/>
      <c r="O309" s="829"/>
      <c r="P309" s="822"/>
      <c r="Q309" s="822"/>
      <c r="R309" s="822"/>
      <c r="S309" s="822"/>
      <c r="T309" s="822"/>
      <c r="U309" s="822"/>
      <c r="V309" s="822"/>
      <c r="W309" s="822"/>
      <c r="X309" s="822"/>
      <c r="Y309" s="822"/>
      <c r="Z309" s="822"/>
      <c r="AA309" s="822"/>
      <c r="AB309" s="822"/>
      <c r="AC309" s="822"/>
      <c r="AD309" s="822"/>
      <c r="AE309" s="822"/>
      <c r="AF309" s="822"/>
      <c r="AG309" s="822"/>
      <c r="AH309" s="822"/>
      <c r="AI309" s="822"/>
      <c r="AJ309" s="822"/>
      <c r="AK309" s="822"/>
      <c r="AL309" s="822"/>
      <c r="AM309" s="822"/>
      <c r="AN309" s="822"/>
      <c r="AO309" s="822"/>
      <c r="AP309" s="822"/>
      <c r="AQ309" s="822"/>
      <c r="AR309" s="822"/>
      <c r="AS309" s="822"/>
      <c r="AT309" s="822"/>
      <c r="AU309" s="822"/>
      <c r="AV309" s="822"/>
      <c r="AW309" s="822"/>
      <c r="AX309" s="822"/>
      <c r="AY309" s="822"/>
      <c r="AZ309" s="822"/>
      <c r="BA309" s="822"/>
      <c r="BB309" s="822"/>
      <c r="BC309" s="822"/>
      <c r="BD309" s="822"/>
      <c r="BE309" s="822"/>
      <c r="BF309" s="822"/>
      <c r="BG309" s="822"/>
      <c r="BH309" s="822"/>
      <c r="BI309" s="822"/>
      <c r="BJ309" s="822"/>
      <c r="BK309" s="822"/>
      <c r="BL309" s="822"/>
      <c r="BM309" s="822"/>
      <c r="BN309" s="822"/>
      <c r="BO309" s="822"/>
      <c r="BP309" s="822"/>
      <c r="BQ309" s="822"/>
      <c r="BR309" s="822"/>
      <c r="BS309" s="822"/>
      <c r="BT309" s="822"/>
      <c r="BU309" s="822"/>
      <c r="BV309" s="822"/>
      <c r="BW309" s="822"/>
      <c r="BX309" s="822"/>
      <c r="BY309" s="822"/>
      <c r="BZ309" s="822"/>
      <c r="CA309" s="822"/>
      <c r="CB309" s="822"/>
      <c r="CC309" s="822"/>
      <c r="CD309" s="822"/>
      <c r="CE309" s="822"/>
    </row>
    <row r="310" spans="1:83" ht="17.100000000000001" customHeight="1">
      <c r="A310" s="830"/>
      <c r="B310" s="827"/>
      <c r="C310" s="823"/>
      <c r="D310" s="1003"/>
      <c r="E310" s="999"/>
      <c r="F310" s="1000"/>
      <c r="G310" s="825"/>
      <c r="H310" s="837" t="s">
        <v>258</v>
      </c>
      <c r="I310" s="835"/>
      <c r="J310" s="835"/>
      <c r="K310" s="834"/>
      <c r="L310" s="1019"/>
      <c r="M310" s="838"/>
      <c r="N310" s="829"/>
      <c r="O310" s="829"/>
      <c r="P310" s="822"/>
      <c r="Q310" s="822"/>
      <c r="R310" s="822"/>
      <c r="S310" s="822"/>
      <c r="T310" s="822"/>
      <c r="U310" s="822"/>
      <c r="V310" s="822"/>
      <c r="W310" s="822"/>
      <c r="X310" s="822"/>
      <c r="Y310" s="822"/>
      <c r="Z310" s="822"/>
      <c r="AA310" s="822"/>
      <c r="AB310" s="822"/>
      <c r="AC310" s="822"/>
      <c r="AD310" s="822"/>
      <c r="AE310" s="822"/>
      <c r="AF310" s="822"/>
      <c r="AG310" s="822"/>
      <c r="AH310" s="822"/>
      <c r="AI310" s="822"/>
      <c r="AJ310" s="822"/>
      <c r="AK310" s="822"/>
      <c r="AL310" s="822"/>
      <c r="AM310" s="822"/>
      <c r="AN310" s="822"/>
      <c r="AO310" s="822"/>
      <c r="AP310" s="822"/>
      <c r="AQ310" s="822"/>
      <c r="AR310" s="822"/>
      <c r="AS310" s="822"/>
      <c r="AT310" s="822"/>
      <c r="AU310" s="822"/>
      <c r="AV310" s="822"/>
      <c r="AW310" s="822"/>
      <c r="AX310" s="822"/>
      <c r="AY310" s="822"/>
      <c r="AZ310" s="822"/>
      <c r="BA310" s="822"/>
      <c r="BB310" s="822"/>
      <c r="BC310" s="822"/>
      <c r="BD310" s="822"/>
      <c r="BE310" s="822"/>
      <c r="BF310" s="822"/>
      <c r="BG310" s="822"/>
      <c r="BH310" s="822"/>
      <c r="BI310" s="822"/>
      <c r="BJ310" s="822"/>
      <c r="BK310" s="822"/>
      <c r="BL310" s="822"/>
      <c r="BM310" s="822"/>
      <c r="BN310" s="822"/>
      <c r="BO310" s="822"/>
      <c r="BP310" s="822"/>
      <c r="BQ310" s="822"/>
      <c r="BR310" s="822"/>
      <c r="BS310" s="822"/>
      <c r="BT310" s="822"/>
      <c r="BU310" s="822"/>
      <c r="BV310" s="822"/>
      <c r="BW310" s="822"/>
      <c r="BX310" s="822"/>
      <c r="BY310" s="822"/>
      <c r="BZ310" s="822"/>
      <c r="CA310" s="822"/>
      <c r="CB310" s="822"/>
      <c r="CC310" s="822"/>
      <c r="CD310" s="822"/>
      <c r="CE310" s="822"/>
    </row>
    <row r="311" spans="1:83" ht="17.100000000000001" customHeight="1">
      <c r="A311" s="820"/>
      <c r="B311" s="820"/>
      <c r="C311" s="820"/>
      <c r="D311" s="820"/>
      <c r="E311" s="820"/>
      <c r="F311" s="820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  <c r="AN311" s="820"/>
      <c r="AO311" s="820"/>
      <c r="AP311" s="820"/>
      <c r="AQ311" s="820"/>
      <c r="AR311" s="820"/>
      <c r="AS311" s="820"/>
      <c r="AT311" s="820"/>
      <c r="AU311" s="820"/>
      <c r="AV311" s="820"/>
      <c r="AW311" s="820"/>
      <c r="AX311" s="820"/>
      <c r="AY311" s="820"/>
      <c r="AZ311" s="820"/>
      <c r="BA311" s="820"/>
      <c r="BB311" s="820"/>
      <c r="BC311" s="820"/>
      <c r="BD311" s="820"/>
      <c r="BE311" s="820"/>
      <c r="BF311" s="820"/>
      <c r="BG311" s="820"/>
      <c r="BH311" s="820"/>
      <c r="BI311" s="820"/>
      <c r="BJ311" s="820"/>
      <c r="BK311" s="820"/>
      <c r="BL311" s="820"/>
      <c r="BM311" s="820"/>
      <c r="BN311" s="820"/>
      <c r="BO311" s="820"/>
      <c r="BP311" s="820"/>
      <c r="BQ311" s="820"/>
      <c r="BR311" s="820"/>
      <c r="BS311" s="820"/>
      <c r="BT311" s="820"/>
      <c r="BU311" s="820"/>
      <c r="BV311" s="820"/>
      <c r="BW311" s="820"/>
      <c r="BX311" s="820"/>
      <c r="BY311" s="820"/>
      <c r="BZ311" s="820"/>
      <c r="CA311" s="820"/>
      <c r="CB311" s="820"/>
      <c r="CC311" s="820"/>
      <c r="CD311" s="820"/>
      <c r="CE311" s="820"/>
    </row>
    <row r="312" spans="1:83" ht="17.100000000000001" customHeight="1">
      <c r="A312" s="820"/>
      <c r="B312" s="820"/>
      <c r="C312" s="820"/>
      <c r="D312" s="820"/>
      <c r="E312" s="820"/>
      <c r="F312" s="820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  <c r="AN312" s="820"/>
      <c r="AO312" s="820"/>
      <c r="AP312" s="820"/>
      <c r="AQ312" s="820"/>
      <c r="AR312" s="820"/>
      <c r="AS312" s="820"/>
      <c r="AT312" s="820"/>
      <c r="AU312" s="820"/>
      <c r="AV312" s="820"/>
      <c r="AW312" s="820"/>
      <c r="AX312" s="820"/>
      <c r="AY312" s="820"/>
      <c r="AZ312" s="820"/>
      <c r="BA312" s="820"/>
      <c r="BB312" s="820"/>
      <c r="BC312" s="820"/>
      <c r="BD312" s="820"/>
      <c r="BE312" s="820"/>
      <c r="BF312" s="820"/>
      <c r="BG312" s="820"/>
      <c r="BH312" s="820"/>
      <c r="BI312" s="820"/>
      <c r="BJ312" s="820"/>
      <c r="BK312" s="820"/>
      <c r="BL312" s="820"/>
      <c r="BM312" s="820"/>
      <c r="BN312" s="820"/>
      <c r="BO312" s="820"/>
      <c r="BP312" s="820"/>
      <c r="BQ312" s="820"/>
      <c r="BR312" s="820"/>
      <c r="BS312" s="820"/>
      <c r="BT312" s="820"/>
      <c r="BU312" s="820"/>
      <c r="BV312" s="820"/>
      <c r="BW312" s="820"/>
      <c r="BX312" s="820"/>
      <c r="BY312" s="820"/>
      <c r="BZ312" s="820"/>
      <c r="CA312" s="820"/>
      <c r="CB312" s="820"/>
      <c r="CC312" s="820"/>
      <c r="CD312" s="820"/>
      <c r="CE312" s="820"/>
    </row>
    <row r="313" spans="1:83" ht="17.100000000000001" customHeight="1">
      <c r="A313" s="821" t="s">
        <v>606</v>
      </c>
      <c r="B313" s="821"/>
      <c r="C313" s="821"/>
      <c r="D313" s="821"/>
      <c r="E313" s="821"/>
      <c r="F313" s="821"/>
      <c r="G313" s="821"/>
      <c r="H313" s="821"/>
      <c r="I313" s="821"/>
      <c r="J313" s="821"/>
      <c r="K313" s="821"/>
      <c r="L313" s="821"/>
      <c r="M313" s="821"/>
      <c r="N313" s="821"/>
      <c r="O313" s="821"/>
      <c r="P313" s="740"/>
      <c r="Q313" s="740"/>
      <c r="R313" s="740"/>
      <c r="S313" s="740"/>
      <c r="T313" s="740"/>
      <c r="U313" s="740"/>
      <c r="V313" s="740"/>
      <c r="W313" s="740"/>
      <c r="X313" s="740"/>
      <c r="Y313" s="740"/>
      <c r="Z313" s="740"/>
      <c r="AA313" s="740"/>
      <c r="AB313" s="740"/>
      <c r="AC313" s="740"/>
      <c r="AD313" s="740"/>
      <c r="AE313" s="740"/>
      <c r="AF313" s="740"/>
      <c r="AG313" s="740"/>
      <c r="AH313" s="740"/>
      <c r="AI313" s="740"/>
      <c r="AJ313" s="740"/>
      <c r="AK313" s="740"/>
      <c r="AL313" s="740"/>
      <c r="AM313" s="740"/>
      <c r="AN313" s="740"/>
      <c r="AO313" s="740"/>
      <c r="AP313" s="740"/>
      <c r="AQ313" s="740"/>
      <c r="AR313" s="740"/>
      <c r="AS313" s="740"/>
      <c r="AT313" s="740"/>
      <c r="AU313" s="740"/>
      <c r="AV313" s="740"/>
      <c r="AW313" s="740"/>
      <c r="AX313" s="740"/>
      <c r="AY313" s="740"/>
      <c r="AZ313" s="740"/>
      <c r="BA313" s="740"/>
      <c r="BB313" s="740"/>
      <c r="BC313" s="740"/>
      <c r="BD313" s="740"/>
      <c r="BE313" s="740"/>
      <c r="BF313" s="740"/>
      <c r="BG313" s="740"/>
      <c r="BH313" s="740"/>
      <c r="BI313" s="740"/>
      <c r="BJ313" s="740"/>
      <c r="BK313" s="740"/>
      <c r="BL313" s="740"/>
      <c r="BM313" s="740"/>
      <c r="BN313" s="740"/>
      <c r="BO313" s="740"/>
      <c r="BP313" s="740"/>
      <c r="BQ313" s="740"/>
      <c r="BR313" s="740"/>
      <c r="BS313" s="740"/>
      <c r="BT313" s="740"/>
      <c r="BU313" s="740"/>
      <c r="BV313" s="740"/>
      <c r="BW313" s="740"/>
      <c r="BX313" s="740"/>
      <c r="BY313" s="740"/>
      <c r="BZ313" s="740"/>
      <c r="CA313" s="740"/>
      <c r="CB313" s="740"/>
      <c r="CC313" s="740"/>
      <c r="CD313" s="740"/>
      <c r="CE313" s="740"/>
    </row>
    <row r="314" spans="1:83" ht="17.100000000000001" customHeight="1">
      <c r="A314" s="820"/>
      <c r="B314" s="820"/>
      <c r="C314" s="820"/>
      <c r="D314" s="820"/>
      <c r="E314" s="820"/>
      <c r="F314" s="820"/>
      <c r="G314" s="820"/>
      <c r="H314" s="820"/>
      <c r="I314" s="820"/>
      <c r="J314" s="820"/>
      <c r="K314" s="820"/>
      <c r="L314" s="820"/>
      <c r="M314" s="820"/>
      <c r="N314" s="820"/>
      <c r="O314" s="820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00000000000001" customHeight="1">
      <c r="A315" s="830"/>
      <c r="B315" s="827"/>
      <c r="C315" s="823"/>
      <c r="D315" s="1003"/>
      <c r="E315" s="999"/>
      <c r="F315" s="1000"/>
      <c r="G315" s="833"/>
      <c r="H315" s="862"/>
      <c r="I315" s="854"/>
      <c r="J315" s="877"/>
      <c r="K315" s="833" t="s">
        <v>434</v>
      </c>
      <c r="L315" s="1019" t="s">
        <v>598</v>
      </c>
      <c r="M315" s="838"/>
      <c r="N315" s="829"/>
      <c r="O315" s="829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00000000000001" customHeight="1">
      <c r="A316" s="830"/>
      <c r="B316" s="827"/>
      <c r="C316" s="823"/>
      <c r="D316" s="1003"/>
      <c r="E316" s="999"/>
      <c r="F316" s="1000"/>
      <c r="G316" s="825"/>
      <c r="H316" s="837" t="s">
        <v>258</v>
      </c>
      <c r="I316" s="835"/>
      <c r="J316" s="835"/>
      <c r="K316" s="834"/>
      <c r="L316" s="1019"/>
      <c r="M316" s="838"/>
      <c r="N316" s="829"/>
      <c r="O316" s="829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00000000000001" customHeight="1">
      <c r="A317" s="820"/>
      <c r="B317" s="820"/>
      <c r="C317" s="820"/>
      <c r="D317" s="820"/>
      <c r="E317" s="820"/>
      <c r="F317" s="820"/>
      <c r="G317" s="820"/>
      <c r="H317" s="820"/>
      <c r="I317" s="820"/>
      <c r="J317" s="820"/>
      <c r="K317" s="820"/>
      <c r="L317" s="820"/>
      <c r="M317" s="820"/>
      <c r="N317" s="820"/>
      <c r="O317" s="820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00000000000001" customHeight="1">
      <c r="A318" s="820"/>
      <c r="B318" s="820"/>
      <c r="C318" s="820"/>
      <c r="D318" s="820"/>
      <c r="E318" s="820"/>
      <c r="F318" s="820"/>
      <c r="G318" s="820"/>
      <c r="H318" s="820"/>
      <c r="I318" s="820"/>
      <c r="J318" s="820"/>
      <c r="K318" s="820"/>
      <c r="L318" s="820"/>
      <c r="M318" s="820"/>
      <c r="N318" s="820"/>
      <c r="O318" s="820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00000000000001" customHeight="1">
      <c r="A319" s="821" t="s">
        <v>607</v>
      </c>
      <c r="B319" s="821"/>
      <c r="C319" s="821"/>
      <c r="D319" s="821"/>
      <c r="E319" s="821"/>
      <c r="F319" s="821"/>
      <c r="G319" s="821"/>
      <c r="H319" s="821"/>
      <c r="I319" s="821"/>
      <c r="J319" s="821"/>
      <c r="K319" s="821"/>
      <c r="L319" s="821"/>
      <c r="M319" s="821"/>
      <c r="N319" s="821"/>
      <c r="O319" s="821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00000000000001" customHeight="1">
      <c r="A320" s="820"/>
      <c r="B320" s="820"/>
      <c r="C320" s="820"/>
      <c r="D320" s="820"/>
      <c r="E320" s="820"/>
      <c r="F320" s="820"/>
      <c r="G320" s="820"/>
      <c r="H320" s="820"/>
      <c r="I320" s="820"/>
      <c r="J320" s="820"/>
      <c r="K320" s="820"/>
      <c r="L320" s="820"/>
      <c r="M320" s="820"/>
      <c r="N320" s="820"/>
      <c r="O320" s="820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00000000000001" customHeight="1">
      <c r="A321" s="830"/>
      <c r="B321" s="827"/>
      <c r="C321" s="823"/>
      <c r="D321" s="828"/>
      <c r="E321" s="839"/>
      <c r="F321" s="840"/>
      <c r="G321" s="833"/>
      <c r="H321" s="862"/>
      <c r="I321" s="854"/>
      <c r="J321" s="853"/>
      <c r="K321" s="833" t="s">
        <v>434</v>
      </c>
      <c r="L321" s="836"/>
      <c r="M321" s="838"/>
      <c r="N321" s="829"/>
      <c r="O321" s="829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00000000000001" customHeight="1">
      <c r="A322" s="820"/>
      <c r="B322" s="820"/>
      <c r="C322" s="820"/>
      <c r="D322" s="820"/>
      <c r="E322" s="820"/>
      <c r="F322" s="820"/>
      <c r="G322" s="820"/>
      <c r="H322" s="820"/>
      <c r="I322" s="820"/>
      <c r="J322" s="820"/>
      <c r="K322" s="820"/>
      <c r="L322" s="820"/>
      <c r="M322" s="820"/>
      <c r="N322" s="820"/>
      <c r="O322" s="820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00000000000001" customHeight="1">
      <c r="A323" s="820"/>
      <c r="B323" s="820"/>
      <c r="C323" s="820"/>
      <c r="D323" s="820"/>
      <c r="E323" s="820"/>
      <c r="F323" s="820"/>
      <c r="G323" s="820"/>
      <c r="H323" s="820"/>
      <c r="I323" s="820"/>
      <c r="J323" s="820"/>
      <c r="K323" s="820"/>
      <c r="L323" s="820"/>
      <c r="M323" s="820"/>
      <c r="N323" s="820"/>
      <c r="O323" s="820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00000000000001" customHeight="1">
      <c r="A324" s="821" t="s">
        <v>608</v>
      </c>
      <c r="B324" s="821"/>
      <c r="C324" s="821"/>
      <c r="D324" s="821"/>
      <c r="E324" s="821"/>
      <c r="F324" s="821"/>
      <c r="G324" s="821"/>
      <c r="H324" s="821"/>
      <c r="I324" s="821"/>
      <c r="J324" s="821"/>
      <c r="K324" s="821"/>
      <c r="L324" s="821"/>
      <c r="M324" s="821"/>
      <c r="N324" s="821"/>
      <c r="O324" s="821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00000000000001" customHeight="1">
      <c r="A325" s="820"/>
      <c r="B325" s="820"/>
      <c r="C325" s="820"/>
      <c r="D325" s="820"/>
      <c r="E325" s="820"/>
      <c r="F325" s="820"/>
      <c r="G325" s="820"/>
      <c r="H325" s="820"/>
      <c r="I325" s="820"/>
      <c r="J325" s="820"/>
      <c r="K325" s="820"/>
      <c r="L325" s="820"/>
      <c r="M325" s="820"/>
      <c r="N325" s="820"/>
      <c r="O325" s="820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00000000000001" customHeight="1">
      <c r="A326" s="830"/>
      <c r="B326" s="827"/>
      <c r="C326" s="823"/>
      <c r="D326" s="828"/>
      <c r="E326" s="839"/>
      <c r="F326" s="840"/>
      <c r="G326" s="833"/>
      <c r="H326" s="862"/>
      <c r="I326" s="854"/>
      <c r="J326" s="877"/>
      <c r="K326" s="833" t="s">
        <v>434</v>
      </c>
      <c r="L326" s="836"/>
      <c r="M326" s="838"/>
      <c r="N326" s="829"/>
      <c r="O326" s="829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</sheetData>
  <sheetProtection formatColumns="0" formatRows="0"/>
  <dataConsolidate leftLabels="1" link="1"/>
  <mergeCells count="253">
    <mergeCell ref="CC97:CC98"/>
    <mergeCell ref="CD97:CD98"/>
    <mergeCell ref="CE97:CE98"/>
    <mergeCell ref="CF97:CF98"/>
    <mergeCell ref="O92:CG92"/>
    <mergeCell ref="O93:CG93"/>
    <mergeCell ref="O94:CG94"/>
    <mergeCell ref="O95:CG95"/>
    <mergeCell ref="O96:CG96"/>
    <mergeCell ref="BO97:BO98"/>
    <mergeCell ref="BP97:BP98"/>
    <mergeCell ref="BQ97:BQ98"/>
    <mergeCell ref="BR97:BR98"/>
    <mergeCell ref="BA97:BA98"/>
    <mergeCell ref="BB97:BB98"/>
    <mergeCell ref="BC97:BC98"/>
    <mergeCell ref="BD97:BD98"/>
    <mergeCell ref="AM97:AM98"/>
    <mergeCell ref="AN97:AN98"/>
    <mergeCell ref="AO97:AO98"/>
    <mergeCell ref="AP97:AP98"/>
    <mergeCell ref="AB97:AB98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J97:J99"/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CH97:CH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I166:I170"/>
    <mergeCell ref="J166:J170"/>
    <mergeCell ref="F251:F252"/>
    <mergeCell ref="G251:G252"/>
    <mergeCell ref="N165:AL165"/>
    <mergeCell ref="O150:V150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E304:G304 O95" xr:uid="{00000000-0002-0000-1600-000000000000}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J315 J326 P97:R97 AD97:AF97 AR97:AT97 BF97:BH97 BT97:BV97" xr:uid="{00000000-0002-0000-1600-000001000000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106 AP97:AP98 BB106 BB97:BB98 BD106 BD97:BD98 BP106 BP97:BP98 BR106 BR97:BR98 CD106 CD97:CD98 CF97:CF98 CF106" xr:uid="{00000000-0002-0000-1600-000002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H309:I309 H315:I315 H321:I321 H326:I326 AA97:AA98 AM97 AO106 AM106 AO97:AO98 BA97 BC106 BA106 BC97:BC98 BO97 BQ106 BO106 BQ97:BQ98 CC97 CE106 CC106 CE97:CE98" xr:uid="{00000000-0002-0000-1600-000003000000}"/>
    <dataValidation allowBlank="1" promptTitle="checkPeriodRange" sqref="AF182:AK182 Q51 Q152 Q135 Q118 AG167:AL167 Q35 Q67 Q83 R98:X98 AF98:AL98 AT98:AZ98 BH98:BN98 BV98:CB98" xr:uid="{00000000-0002-0000-1600-000004000000}"/>
    <dataValidation type="list" allowBlank="1" showInputMessage="1" showErrorMessage="1" errorTitle="Ошибка" error="Выберите значение из списка" sqref="U193" xr:uid="{00000000-0002-0000-1600-000005000000}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 xr:uid="{00000000-0002-0000-1600-000006000000}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 xr:uid="{00000000-0002-0000-1600-000007000000}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 xr:uid="{00000000-0002-0000-1600-000008000000}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 xr:uid="{00000000-0002-0000-1600-000009000000}">
      <formula1>kind_of_cons</formula1>
    </dataValidation>
    <dataValidation type="list" allowBlank="1" showInputMessage="1" showErrorMessage="1" errorTitle="Ошибка" error="Выберите значение из списка" sqref="O149" xr:uid="{00000000-0002-0000-1600-00000A000000}">
      <formula1>kind_of_scheme_in</formula1>
    </dataValidation>
    <dataValidation type="list" allowBlank="1" showInputMessage="1" showErrorMessage="1" errorTitle="Ошибка" error="Выберите значение из списка" sqref="O49 O65 O33 O81 O96" xr:uid="{00000000-0002-0000-1600-00000B000000}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 xr:uid="{00000000-0002-0000-1600-00000C000000}">
      <formula1>kind_of_heat_transfer</formula1>
    </dataValidation>
    <dataValidation type="list" allowBlank="1" showInputMessage="1" showErrorMessage="1" errorTitle="Ошибка" error="Выберите значение из списка" sqref="M117 M134" xr:uid="{00000000-0002-0000-1600-00000D000000}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 xr:uid="{00000000-0002-0000-1600-00000E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 xr:uid="{00000000-0002-0000-1600-00000F000000}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 xr:uid="{00000000-0002-0000-1600-000010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 xr:uid="{00000000-0002-0000-1600-000011000000}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 xr:uid="{00000000-0002-0000-1600-000012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 xr:uid="{00000000-0002-0000-1600-000013000000}">
      <formula1>"a"</formula1>
    </dataValidation>
    <dataValidation allowBlank="1" sqref="S68:S73 S36:S41 S84:S89 S52:S57 Z99:Z105 AN99:AN105 BB99:BB105 BP99:BP105 CD99:CD105" xr:uid="{00000000-0002-0000-1600-000014000000}"/>
    <dataValidation type="list" allowBlank="1" showInputMessage="1" showErrorMessage="1" errorTitle="Ошибка" error="Выберите значение из списка" prompt="Выберите значение из списка" sqref="E241" xr:uid="{00000000-0002-0000-1600-000015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 xr:uid="{00000000-0002-0000-1600-000016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09 J321" xr:uid="{00000000-0002-0000-1600-000017000000}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3"/>
    <col min="3" max="3" width="9.140625" style="146"/>
    <col min="4" max="4" width="26.5703125" style="146" customWidth="1"/>
    <col min="5" max="6" width="26.5703125" style="80" customWidth="1"/>
    <col min="7" max="7" width="31.42578125" style="80" customWidth="1"/>
    <col min="8" max="8" width="40.85546875" style="80" customWidth="1"/>
    <col min="9" max="9" width="14.5703125" style="80" customWidth="1"/>
    <col min="10" max="10" width="26.85546875" style="80" customWidth="1"/>
    <col min="11" max="11" width="50" style="80" customWidth="1"/>
    <col min="12" max="13" width="10.7109375" style="80" customWidth="1"/>
    <col min="14" max="14" width="55.140625" style="80" customWidth="1"/>
    <col min="15" max="15" width="31.85546875" style="80" customWidth="1"/>
    <col min="16" max="16" width="23.85546875" style="80" customWidth="1"/>
    <col min="17" max="17" width="46.5703125" style="80" customWidth="1"/>
    <col min="18" max="18" width="24" style="80" bestFit="1" customWidth="1"/>
    <col min="19" max="19" width="20.5703125" style="80" customWidth="1"/>
    <col min="20" max="20" width="22" style="80" customWidth="1"/>
    <col min="21" max="22" width="26.42578125" style="80" customWidth="1"/>
    <col min="23" max="23" width="8.28515625" style="80" hidden="1" customWidth="1"/>
    <col min="24" max="24" width="59.7109375" style="80" customWidth="1"/>
    <col min="25" max="25" width="49.140625" style="80" customWidth="1"/>
    <col min="26" max="26" width="11.140625" style="80" customWidth="1"/>
    <col min="27" max="30" width="29" style="80" customWidth="1"/>
    <col min="31" max="31" width="9.140625" style="80"/>
    <col min="32" max="32" width="34.7109375" style="80" customWidth="1"/>
    <col min="33" max="33" width="9.140625" style="80"/>
    <col min="34" max="35" width="34.42578125" style="80" customWidth="1"/>
    <col min="36" max="36" width="9.140625" style="80"/>
    <col min="37" max="37" width="24.5703125" style="80" customWidth="1"/>
    <col min="38" max="38" width="9.140625" style="80"/>
    <col min="39" max="39" width="26.140625" style="80" customWidth="1"/>
    <col min="40" max="40" width="1.7109375" style="80" customWidth="1"/>
    <col min="41" max="41" width="9.140625" style="80"/>
    <col min="42" max="42" width="27.28515625" style="80" customWidth="1"/>
    <col min="43" max="43" width="29.7109375" style="80" customWidth="1"/>
    <col min="44" max="44" width="1.7109375" style="80" customWidth="1"/>
    <col min="45" max="45" width="21.42578125" style="80" customWidth="1"/>
    <col min="46" max="46" width="1.7109375" style="80" customWidth="1"/>
    <col min="47" max="47" width="31.28515625" style="80" bestFit="1" customWidth="1"/>
    <col min="48" max="48" width="1.7109375" style="80" customWidth="1"/>
    <col min="49" max="50" width="9.140625" style="505"/>
    <col min="51" max="51" width="9.140625" style="80"/>
    <col min="52" max="52" width="20" style="80" customWidth="1"/>
    <col min="53" max="53" width="42.85546875" style="80" bestFit="1" customWidth="1"/>
    <col min="54" max="16384" width="9.140625" style="80"/>
  </cols>
  <sheetData>
    <row r="1" spans="1:53" s="142" customFormat="1" ht="43.5" customHeight="1">
      <c r="A1" s="151" t="s">
        <v>62</v>
      </c>
      <c r="B1" s="151" t="s">
        <v>342</v>
      </c>
      <c r="C1" s="151" t="s">
        <v>76</v>
      </c>
      <c r="D1" s="151" t="s">
        <v>73</v>
      </c>
      <c r="E1" s="151" t="s">
        <v>171</v>
      </c>
      <c r="F1" s="151" t="s">
        <v>209</v>
      </c>
      <c r="G1" s="151" t="s">
        <v>187</v>
      </c>
      <c r="H1" s="151" t="s">
        <v>191</v>
      </c>
      <c r="I1" s="151" t="s">
        <v>208</v>
      </c>
      <c r="J1" s="151" t="s">
        <v>225</v>
      </c>
      <c r="K1" s="151" t="s">
        <v>229</v>
      </c>
      <c r="L1" s="151"/>
      <c r="M1" s="151"/>
      <c r="N1" s="96" t="s">
        <v>263</v>
      </c>
      <c r="O1" s="151" t="s">
        <v>255</v>
      </c>
      <c r="P1" s="151" t="s">
        <v>278</v>
      </c>
      <c r="Q1" s="151" t="s">
        <v>318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307</v>
      </c>
      <c r="X1" s="503" t="s">
        <v>276</v>
      </c>
      <c r="Y1" s="503" t="s">
        <v>290</v>
      </c>
      <c r="Z1" s="151"/>
      <c r="AA1" s="283" t="s">
        <v>343</v>
      </c>
      <c r="AB1" s="283"/>
      <c r="AC1" s="283" t="s">
        <v>344</v>
      </c>
      <c r="AD1" s="283"/>
      <c r="AF1" s="188" t="s">
        <v>315</v>
      </c>
      <c r="AH1" s="151" t="s">
        <v>316</v>
      </c>
      <c r="AI1" s="151" t="s">
        <v>317</v>
      </c>
      <c r="AK1" s="151" t="s">
        <v>334</v>
      </c>
      <c r="AM1" s="151" t="s">
        <v>335</v>
      </c>
      <c r="AP1" s="151" t="s">
        <v>355</v>
      </c>
      <c r="AQ1" s="151" t="s">
        <v>354</v>
      </c>
      <c r="AS1" s="503" t="s">
        <v>360</v>
      </c>
      <c r="AU1" s="188" t="s">
        <v>381</v>
      </c>
      <c r="AW1" s="506" t="s">
        <v>511</v>
      </c>
      <c r="AX1" s="506" t="s">
        <v>512</v>
      </c>
      <c r="AZ1" s="1136" t="s">
        <v>543</v>
      </c>
      <c r="BA1" s="1136"/>
    </row>
    <row r="2" spans="1:53" ht="66.75" customHeight="1">
      <c r="A2" s="5" t="s">
        <v>91</v>
      </c>
      <c r="B2" s="42">
        <v>2000</v>
      </c>
      <c r="C2" s="42">
        <v>2013</v>
      </c>
      <c r="D2" s="42" t="s">
        <v>74</v>
      </c>
      <c r="E2" s="144" t="s">
        <v>172</v>
      </c>
      <c r="F2" s="144" t="s">
        <v>210</v>
      </c>
      <c r="G2" s="144" t="s">
        <v>185</v>
      </c>
      <c r="H2" s="144" t="s">
        <v>189</v>
      </c>
      <c r="I2" s="144" t="s">
        <v>83</v>
      </c>
      <c r="J2" s="144" t="s">
        <v>226</v>
      </c>
      <c r="K2" s="145" t="s">
        <v>230</v>
      </c>
      <c r="L2" s="222" t="s">
        <v>230</v>
      </c>
      <c r="M2" s="145">
        <v>1</v>
      </c>
      <c r="N2" s="97" t="s">
        <v>267</v>
      </c>
      <c r="O2" s="145" t="s">
        <v>348</v>
      </c>
      <c r="P2" s="223" t="s">
        <v>42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363</v>
      </c>
      <c r="AB2" s="285" t="s">
        <v>363</v>
      </c>
      <c r="AC2" s="42" t="s">
        <v>292</v>
      </c>
      <c r="AD2" s="285" t="s">
        <v>292</v>
      </c>
      <c r="AF2" s="43" t="s">
        <v>37</v>
      </c>
      <c r="AH2" s="144" t="s">
        <v>320</v>
      </c>
      <c r="AI2" s="144" t="s">
        <v>320</v>
      </c>
      <c r="AK2" s="144" t="s">
        <v>326</v>
      </c>
      <c r="AM2" s="144" t="s">
        <v>336</v>
      </c>
      <c r="AP2" s="914" t="s">
        <v>564</v>
      </c>
      <c r="AQ2" s="42" t="s">
        <v>563</v>
      </c>
      <c r="AS2" s="42" t="s">
        <v>358</v>
      </c>
      <c r="AU2" s="43" t="s">
        <v>374</v>
      </c>
      <c r="AW2" s="507" t="s">
        <v>513</v>
      </c>
      <c r="AX2" s="508" t="s">
        <v>513</v>
      </c>
      <c r="AZ2" s="561" t="s">
        <v>544</v>
      </c>
      <c r="BA2" s="562" t="s">
        <v>545</v>
      </c>
    </row>
    <row r="3" spans="1:53" ht="66.75" customHeight="1">
      <c r="A3" s="5" t="s">
        <v>92</v>
      </c>
      <c r="B3" s="42">
        <v>2001</v>
      </c>
      <c r="C3" s="42">
        <v>2014</v>
      </c>
      <c r="D3" s="42" t="s">
        <v>75</v>
      </c>
      <c r="E3" s="144" t="s">
        <v>173</v>
      </c>
      <c r="F3" s="144" t="s">
        <v>211</v>
      </c>
      <c r="G3" s="144" t="s">
        <v>186</v>
      </c>
      <c r="H3" s="144" t="s">
        <v>190</v>
      </c>
      <c r="I3" s="144" t="s">
        <v>49</v>
      </c>
      <c r="J3" s="144" t="s">
        <v>264</v>
      </c>
      <c r="K3" s="145" t="s">
        <v>232</v>
      </c>
      <c r="L3" s="145" t="s">
        <v>232</v>
      </c>
      <c r="M3" s="145">
        <v>2</v>
      </c>
      <c r="N3" s="97" t="s">
        <v>242</v>
      </c>
      <c r="O3" s="222" t="s">
        <v>349</v>
      </c>
      <c r="P3" s="223" t="s">
        <v>43</v>
      </c>
      <c r="Q3" s="225" t="s">
        <v>283</v>
      </c>
      <c r="R3" s="224" t="s">
        <v>285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563</v>
      </c>
      <c r="Y3" s="42" t="s">
        <v>567</v>
      </c>
      <c r="Z3" s="184"/>
      <c r="AA3" s="300" t="s">
        <v>362</v>
      </c>
      <c r="AB3" s="285" t="s">
        <v>362</v>
      </c>
      <c r="AC3" s="42" t="s">
        <v>293</v>
      </c>
      <c r="AD3" s="285" t="s">
        <v>293</v>
      </c>
      <c r="AF3" s="43" t="s">
        <v>38</v>
      </c>
      <c r="AH3" s="144" t="s">
        <v>345</v>
      </c>
      <c r="AI3" s="144" t="s">
        <v>324</v>
      </c>
      <c r="AK3" s="144" t="s">
        <v>327</v>
      </c>
      <c r="AM3" s="144" t="s">
        <v>337</v>
      </c>
      <c r="AP3" s="914" t="s">
        <v>563</v>
      </c>
      <c r="AQ3" s="42" t="s">
        <v>566</v>
      </c>
      <c r="AS3" s="42" t="s">
        <v>359</v>
      </c>
      <c r="AU3" s="43" t="s">
        <v>375</v>
      </c>
      <c r="AW3" s="507" t="s">
        <v>514</v>
      </c>
      <c r="AX3" s="508" t="s">
        <v>514</v>
      </c>
      <c r="AZ3" s="147" t="s">
        <v>611</v>
      </c>
      <c r="BA3" s="224" t="s">
        <v>610</v>
      </c>
    </row>
    <row r="4" spans="1:53" ht="66.75" customHeight="1">
      <c r="A4" s="5" t="s">
        <v>93</v>
      </c>
      <c r="B4" s="42">
        <v>2002</v>
      </c>
      <c r="C4" s="42">
        <v>2015</v>
      </c>
      <c r="E4" s="144" t="s">
        <v>174</v>
      </c>
      <c r="F4" s="144" t="s">
        <v>212</v>
      </c>
      <c r="H4" s="144" t="s">
        <v>2</v>
      </c>
      <c r="I4" s="144" t="s">
        <v>50</v>
      </c>
      <c r="J4" s="144" t="s">
        <v>265</v>
      </c>
      <c r="K4" s="145" t="s">
        <v>233</v>
      </c>
      <c r="L4" s="145" t="s">
        <v>233</v>
      </c>
      <c r="M4" s="145">
        <v>3</v>
      </c>
      <c r="N4" s="97" t="s">
        <v>268</v>
      </c>
      <c r="O4" s="222" t="s">
        <v>350</v>
      </c>
      <c r="Q4" s="225" t="s">
        <v>24</v>
      </c>
      <c r="R4" s="224" t="s">
        <v>715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361</v>
      </c>
      <c r="AB4" s="80" t="s">
        <v>361</v>
      </c>
      <c r="AC4" s="42" t="s">
        <v>294</v>
      </c>
      <c r="AD4" s="285" t="s">
        <v>294</v>
      </c>
      <c r="AF4" s="43" t="s">
        <v>39</v>
      </c>
      <c r="AH4" s="43" t="s">
        <v>351</v>
      </c>
      <c r="AK4" s="144" t="s">
        <v>328</v>
      </c>
      <c r="AM4" s="144" t="s">
        <v>338</v>
      </c>
      <c r="AP4" s="914" t="s">
        <v>566</v>
      </c>
      <c r="AQ4" s="42" t="s">
        <v>565</v>
      </c>
      <c r="AS4" s="42" t="s">
        <v>325</v>
      </c>
      <c r="AU4" s="43" t="s">
        <v>376</v>
      </c>
      <c r="AW4" s="507" t="s">
        <v>515</v>
      </c>
      <c r="AX4" s="508" t="s">
        <v>515</v>
      </c>
      <c r="AZ4" s="147" t="s">
        <v>613</v>
      </c>
      <c r="BA4" s="224" t="s">
        <v>612</v>
      </c>
    </row>
    <row r="5" spans="1:53" ht="66.75" customHeight="1">
      <c r="A5" s="5" t="s">
        <v>94</v>
      </c>
      <c r="B5" s="42">
        <v>2003</v>
      </c>
      <c r="C5" s="42">
        <v>2016</v>
      </c>
      <c r="E5" s="144" t="s">
        <v>175</v>
      </c>
      <c r="F5" s="144" t="s">
        <v>213</v>
      </c>
      <c r="I5" s="144" t="s">
        <v>51</v>
      </c>
      <c r="K5" s="145" t="s">
        <v>231</v>
      </c>
      <c r="L5" s="145" t="s">
        <v>231</v>
      </c>
      <c r="M5" s="145">
        <v>4</v>
      </c>
      <c r="N5" s="147" t="s">
        <v>269</v>
      </c>
      <c r="O5" s="144" t="s">
        <v>320</v>
      </c>
      <c r="Q5" s="225" t="s">
        <v>284</v>
      </c>
      <c r="R5" s="224" t="s">
        <v>286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364</v>
      </c>
      <c r="AB5" s="80" t="s">
        <v>364</v>
      </c>
      <c r="AF5" s="43" t="s">
        <v>309</v>
      </c>
      <c r="AH5" s="144" t="s">
        <v>346</v>
      </c>
      <c r="AK5" s="144" t="s">
        <v>329</v>
      </c>
      <c r="AM5" s="144" t="s">
        <v>339</v>
      </c>
      <c r="AP5" s="914" t="s">
        <v>565</v>
      </c>
      <c r="AQ5" s="42"/>
      <c r="AU5" s="43" t="s">
        <v>377</v>
      </c>
      <c r="AW5" s="507" t="s">
        <v>516</v>
      </c>
      <c r="AX5" s="508" t="s">
        <v>516</v>
      </c>
      <c r="AZ5" s="147" t="s">
        <v>624</v>
      </c>
      <c r="BA5" s="224" t="s">
        <v>623</v>
      </c>
    </row>
    <row r="6" spans="1:53" ht="66.75" customHeight="1">
      <c r="A6" s="5" t="s">
        <v>95</v>
      </c>
      <c r="B6" s="42">
        <v>2004</v>
      </c>
      <c r="C6" s="42">
        <v>2017</v>
      </c>
      <c r="E6" s="144" t="s">
        <v>176</v>
      </c>
      <c r="F6" s="148"/>
      <c r="G6" s="151" t="s">
        <v>273</v>
      </c>
      <c r="H6" s="151" t="s">
        <v>241</v>
      </c>
      <c r="I6" s="144" t="s">
        <v>63</v>
      </c>
      <c r="J6" s="151" t="s">
        <v>247</v>
      </c>
      <c r="N6" s="147" t="s">
        <v>270</v>
      </c>
      <c r="O6" s="144" t="s">
        <v>324</v>
      </c>
      <c r="R6" s="224" t="s">
        <v>3</v>
      </c>
      <c r="T6" s="43" t="s">
        <v>35</v>
      </c>
      <c r="U6" s="222" t="s">
        <v>309</v>
      </c>
      <c r="V6" s="576">
        <v>5</v>
      </c>
      <c r="W6" s="577"/>
      <c r="X6" s="42" t="s">
        <v>564</v>
      </c>
      <c r="Y6" s="42" t="s">
        <v>567</v>
      </c>
      <c r="Z6" s="284"/>
      <c r="AA6" s="299"/>
      <c r="AH6" s="144" t="s">
        <v>347</v>
      </c>
      <c r="AK6" s="144" t="s">
        <v>330</v>
      </c>
      <c r="AM6" s="144" t="s">
        <v>340</v>
      </c>
      <c r="AP6" s="504"/>
      <c r="AQ6" s="42"/>
      <c r="AU6" s="302" t="s">
        <v>378</v>
      </c>
      <c r="AW6" s="507" t="s">
        <v>517</v>
      </c>
      <c r="AX6" s="508" t="s">
        <v>517</v>
      </c>
      <c r="AZ6" s="826" t="s">
        <v>625</v>
      </c>
      <c r="BA6" s="224" t="s">
        <v>626</v>
      </c>
    </row>
    <row r="7" spans="1:53" ht="66.75" customHeight="1">
      <c r="A7" s="5" t="s">
        <v>96</v>
      </c>
      <c r="B7" s="42">
        <v>2005</v>
      </c>
      <c r="E7" s="144" t="s">
        <v>177</v>
      </c>
      <c r="F7" s="148"/>
      <c r="G7" s="144" t="s">
        <v>238</v>
      </c>
      <c r="H7" s="144" t="s">
        <v>240</v>
      </c>
      <c r="I7" s="144" t="s">
        <v>64</v>
      </c>
      <c r="J7" s="144" t="s">
        <v>266</v>
      </c>
      <c r="N7" s="149" t="s">
        <v>271</v>
      </c>
      <c r="O7" s="144" t="s">
        <v>345</v>
      </c>
      <c r="U7" s="222" t="s">
        <v>75</v>
      </c>
      <c r="V7" s="579" t="s">
        <v>64</v>
      </c>
      <c r="W7" s="577"/>
      <c r="X7" s="42">
        <v>66666</v>
      </c>
      <c r="Y7" s="42"/>
      <c r="Z7" s="284"/>
      <c r="AA7" s="299"/>
      <c r="AH7" s="144" t="s">
        <v>321</v>
      </c>
      <c r="AK7" s="144" t="s">
        <v>331</v>
      </c>
      <c r="AM7" s="144" t="s">
        <v>341</v>
      </c>
      <c r="AP7" s="504"/>
      <c r="AQ7" s="42"/>
      <c r="AU7" s="302" t="s">
        <v>379</v>
      </c>
      <c r="AW7" s="507" t="s">
        <v>518</v>
      </c>
      <c r="AX7" s="508" t="s">
        <v>518</v>
      </c>
    </row>
    <row r="8" spans="1:53" ht="66.75" customHeight="1">
      <c r="A8" s="5" t="s">
        <v>97</v>
      </c>
      <c r="B8" s="42">
        <v>2006</v>
      </c>
      <c r="E8" s="144" t="s">
        <v>178</v>
      </c>
      <c r="F8" s="148"/>
      <c r="G8" s="144" t="s">
        <v>239</v>
      </c>
      <c r="H8" s="144" t="s">
        <v>246</v>
      </c>
      <c r="I8" s="144" t="s">
        <v>169</v>
      </c>
      <c r="J8" s="144" t="s">
        <v>262</v>
      </c>
      <c r="N8" s="150" t="s">
        <v>272</v>
      </c>
      <c r="O8" s="144" t="s">
        <v>351</v>
      </c>
      <c r="V8" s="579" t="s">
        <v>169</v>
      </c>
      <c r="W8" s="577"/>
      <c r="X8" s="42">
        <v>77777</v>
      </c>
      <c r="Y8" s="42"/>
      <c r="Z8" s="284"/>
      <c r="AA8" s="299"/>
      <c r="AK8" s="144" t="s">
        <v>332</v>
      </c>
      <c r="AP8" s="231"/>
      <c r="AU8" s="302" t="s">
        <v>380</v>
      </c>
      <c r="AW8" s="507" t="s">
        <v>519</v>
      </c>
      <c r="AX8" s="508" t="s">
        <v>519</v>
      </c>
    </row>
    <row r="9" spans="1:53" ht="66.75" customHeight="1">
      <c r="A9" s="5" t="s">
        <v>98</v>
      </c>
      <c r="B9" s="42">
        <v>2007</v>
      </c>
      <c r="E9" s="144" t="s">
        <v>179</v>
      </c>
      <c r="F9" s="148"/>
      <c r="G9" s="144" t="s">
        <v>246</v>
      </c>
      <c r="I9" s="144" t="s">
        <v>170</v>
      </c>
      <c r="O9" s="144" t="s">
        <v>346</v>
      </c>
      <c r="V9" s="579" t="s">
        <v>170</v>
      </c>
      <c r="W9" s="577"/>
      <c r="X9" s="42">
        <v>8888</v>
      </c>
      <c r="Y9" s="42"/>
      <c r="Z9" s="284">
        <v>1</v>
      </c>
      <c r="AA9" s="299"/>
      <c r="AK9" s="144" t="s">
        <v>333</v>
      </c>
      <c r="AP9" s="231"/>
      <c r="AW9" s="507" t="s">
        <v>520</v>
      </c>
      <c r="AX9" s="508" t="s">
        <v>520</v>
      </c>
    </row>
    <row r="10" spans="1:53" ht="66.75" customHeight="1">
      <c r="A10" s="5" t="s">
        <v>99</v>
      </c>
      <c r="B10" s="42">
        <v>2008</v>
      </c>
      <c r="E10" s="144" t="s">
        <v>180</v>
      </c>
      <c r="F10" s="148"/>
      <c r="I10" s="144" t="s">
        <v>193</v>
      </c>
      <c r="O10" s="144" t="s">
        <v>347</v>
      </c>
      <c r="V10" s="579" t="s">
        <v>193</v>
      </c>
      <c r="W10" s="577"/>
      <c r="X10" s="578" t="s">
        <v>565</v>
      </c>
      <c r="Y10" s="42" t="s">
        <v>562</v>
      </c>
      <c r="Z10" s="284"/>
      <c r="AP10" s="231"/>
      <c r="AW10" s="507" t="s">
        <v>521</v>
      </c>
      <c r="AX10" s="508" t="s">
        <v>521</v>
      </c>
    </row>
    <row r="11" spans="1:53" ht="66.75" customHeight="1">
      <c r="A11" s="5" t="s">
        <v>100</v>
      </c>
      <c r="B11" s="42">
        <v>2009</v>
      </c>
      <c r="E11" s="144" t="s">
        <v>181</v>
      </c>
      <c r="F11" s="148"/>
      <c r="I11" s="144" t="s">
        <v>194</v>
      </c>
      <c r="O11" s="144" t="s">
        <v>321</v>
      </c>
      <c r="V11" s="579" t="s">
        <v>194</v>
      </c>
      <c r="W11" s="579"/>
      <c r="X11" s="578" t="s">
        <v>566</v>
      </c>
      <c r="Y11" s="42" t="s">
        <v>562</v>
      </c>
      <c r="Z11" s="284"/>
      <c r="AP11" s="231"/>
      <c r="AW11" s="507" t="s">
        <v>522</v>
      </c>
      <c r="AX11" s="508" t="s">
        <v>522</v>
      </c>
    </row>
    <row r="12" spans="1:53" ht="33.75">
      <c r="A12" s="5" t="s">
        <v>60</v>
      </c>
      <c r="B12" s="42">
        <v>2010</v>
      </c>
      <c r="E12" s="144" t="s">
        <v>182</v>
      </c>
      <c r="F12" s="148"/>
      <c r="G12" s="151" t="s">
        <v>274</v>
      </c>
      <c r="H12" s="151" t="s">
        <v>243</v>
      </c>
      <c r="I12" s="144" t="s">
        <v>195</v>
      </c>
      <c r="O12" s="152" t="s">
        <v>352</v>
      </c>
      <c r="AW12" s="507" t="s">
        <v>194</v>
      </c>
      <c r="AX12" s="508" t="s">
        <v>194</v>
      </c>
    </row>
    <row r="13" spans="1:53" ht="22.5">
      <c r="A13" s="5" t="s">
        <v>101</v>
      </c>
      <c r="B13" s="42">
        <v>2011</v>
      </c>
      <c r="E13" s="144" t="s">
        <v>183</v>
      </c>
      <c r="F13" s="148"/>
      <c r="G13" s="144" t="s">
        <v>244</v>
      </c>
      <c r="H13" s="144" t="s">
        <v>245</v>
      </c>
      <c r="I13" s="144" t="s">
        <v>196</v>
      </c>
      <c r="O13" s="152" t="s">
        <v>333</v>
      </c>
      <c r="AW13" s="507" t="s">
        <v>195</v>
      </c>
      <c r="AX13" s="508" t="s">
        <v>195</v>
      </c>
    </row>
    <row r="14" spans="1:53" ht="21" customHeight="1">
      <c r="A14" s="5" t="s">
        <v>61</v>
      </c>
      <c r="B14" s="42">
        <v>2012</v>
      </c>
      <c r="G14" s="144" t="s">
        <v>246</v>
      </c>
      <c r="H14" s="144" t="s">
        <v>246</v>
      </c>
      <c r="I14" s="144" t="s">
        <v>197</v>
      </c>
      <c r="N14" s="96" t="s">
        <v>298</v>
      </c>
      <c r="AW14" s="507" t="s">
        <v>196</v>
      </c>
      <c r="AX14" s="508" t="s">
        <v>196</v>
      </c>
    </row>
    <row r="15" spans="1:53" ht="21" customHeight="1">
      <c r="A15" s="5" t="s">
        <v>423</v>
      </c>
      <c r="B15" s="42">
        <v>2013</v>
      </c>
      <c r="I15" s="144" t="s">
        <v>198</v>
      </c>
      <c r="N15" s="221" t="s">
        <v>306</v>
      </c>
      <c r="AW15" s="507" t="s">
        <v>197</v>
      </c>
      <c r="AX15" s="508" t="s">
        <v>197</v>
      </c>
    </row>
    <row r="16" spans="1:53" ht="21" customHeight="1">
      <c r="A16" s="5" t="s">
        <v>102</v>
      </c>
      <c r="B16" s="42">
        <v>2014</v>
      </c>
      <c r="I16" s="144" t="s">
        <v>199</v>
      </c>
      <c r="N16" s="221" t="s">
        <v>305</v>
      </c>
      <c r="AW16" s="507" t="s">
        <v>198</v>
      </c>
      <c r="AX16" s="508" t="s">
        <v>198</v>
      </c>
    </row>
    <row r="17" spans="1:50" ht="21" customHeight="1">
      <c r="A17" s="5" t="s">
        <v>103</v>
      </c>
      <c r="B17" s="42">
        <v>2015</v>
      </c>
      <c r="I17" s="144" t="s">
        <v>200</v>
      </c>
      <c r="N17" s="221" t="s">
        <v>304</v>
      </c>
      <c r="X17" s="298"/>
      <c r="AW17" s="507" t="s">
        <v>199</v>
      </c>
      <c r="AX17" s="508" t="s">
        <v>199</v>
      </c>
    </row>
    <row r="18" spans="1:50" ht="21" customHeight="1">
      <c r="A18" s="5" t="s">
        <v>104</v>
      </c>
      <c r="B18" s="42">
        <v>2016</v>
      </c>
      <c r="I18" s="144" t="s">
        <v>201</v>
      </c>
      <c r="N18" s="221" t="s">
        <v>303</v>
      </c>
      <c r="X18" s="298"/>
      <c r="AW18" s="507" t="s">
        <v>200</v>
      </c>
      <c r="AX18" s="508" t="s">
        <v>200</v>
      </c>
    </row>
    <row r="19" spans="1:50" ht="21" customHeight="1">
      <c r="A19" s="5" t="s">
        <v>105</v>
      </c>
      <c r="B19" s="42">
        <v>2017</v>
      </c>
      <c r="I19" s="144" t="s">
        <v>202</v>
      </c>
      <c r="N19" s="221" t="s">
        <v>302</v>
      </c>
      <c r="X19" s="298"/>
      <c r="AW19" s="507" t="s">
        <v>201</v>
      </c>
      <c r="AX19" s="508" t="s">
        <v>201</v>
      </c>
    </row>
    <row r="20" spans="1:50" ht="21" customHeight="1">
      <c r="A20" s="5" t="s">
        <v>106</v>
      </c>
      <c r="B20" s="42">
        <v>2018</v>
      </c>
      <c r="I20" s="144" t="s">
        <v>203</v>
      </c>
      <c r="N20" s="221" t="s">
        <v>301</v>
      </c>
      <c r="AW20" s="507" t="s">
        <v>202</v>
      </c>
      <c r="AX20" s="508" t="s">
        <v>202</v>
      </c>
    </row>
    <row r="21" spans="1:50" ht="21" customHeight="1">
      <c r="A21" s="5" t="s">
        <v>107</v>
      </c>
      <c r="B21" s="42">
        <v>2019</v>
      </c>
      <c r="I21" s="144" t="s">
        <v>204</v>
      </c>
      <c r="N21" s="221" t="s">
        <v>300</v>
      </c>
      <c r="AW21" s="507" t="s">
        <v>203</v>
      </c>
      <c r="AX21" s="508" t="s">
        <v>203</v>
      </c>
    </row>
    <row r="22" spans="1:50" ht="21" customHeight="1">
      <c r="A22" s="5" t="s">
        <v>108</v>
      </c>
      <c r="B22" s="42">
        <v>2020</v>
      </c>
      <c r="N22" s="221" t="s">
        <v>299</v>
      </c>
      <c r="AW22" s="507" t="s">
        <v>204</v>
      </c>
      <c r="AX22" s="508" t="s">
        <v>204</v>
      </c>
    </row>
    <row r="23" spans="1:50" ht="21" customHeight="1">
      <c r="A23" s="5" t="s">
        <v>109</v>
      </c>
      <c r="B23" s="42">
        <v>2021</v>
      </c>
      <c r="AW23" s="507" t="s">
        <v>523</v>
      </c>
      <c r="AX23" s="508" t="s">
        <v>523</v>
      </c>
    </row>
    <row r="24" spans="1:50" ht="21" customHeight="1">
      <c r="A24" s="5" t="s">
        <v>110</v>
      </c>
      <c r="B24" s="42">
        <v>2022</v>
      </c>
      <c r="AW24" s="507" t="s">
        <v>524</v>
      </c>
      <c r="AX24" s="508" t="s">
        <v>524</v>
      </c>
    </row>
    <row r="25" spans="1:50">
      <c r="A25" s="5" t="s">
        <v>111</v>
      </c>
      <c r="B25" s="42">
        <v>2023</v>
      </c>
      <c r="AW25" s="507" t="s">
        <v>525</v>
      </c>
      <c r="AX25" s="508" t="s">
        <v>525</v>
      </c>
    </row>
    <row r="26" spans="1:50">
      <c r="A26" s="5" t="s">
        <v>112</v>
      </c>
      <c r="B26" s="42">
        <v>2024</v>
      </c>
      <c r="AX26" s="508" t="s">
        <v>526</v>
      </c>
    </row>
    <row r="27" spans="1:50">
      <c r="A27" s="5" t="s">
        <v>113</v>
      </c>
      <c r="B27" s="42">
        <v>2025</v>
      </c>
      <c r="AX27" s="508" t="s">
        <v>527</v>
      </c>
    </row>
    <row r="28" spans="1:50">
      <c r="A28" s="5" t="s">
        <v>114</v>
      </c>
      <c r="D28" s="367"/>
      <c r="E28" s="368"/>
      <c r="F28" s="368"/>
      <c r="H28" s="369" t="s">
        <v>412</v>
      </c>
      <c r="AX28" s="508" t="s">
        <v>528</v>
      </c>
    </row>
    <row r="29" spans="1:50">
      <c r="A29" s="5" t="s">
        <v>115</v>
      </c>
      <c r="D29" s="370" t="s">
        <v>413</v>
      </c>
      <c r="E29" s="371" t="str">
        <f>IF(periodStart = "","", periodStart)</f>
        <v>01.01.2023</v>
      </c>
      <c r="F29" s="371" t="str">
        <f>IF(periodEnd = "","", periodEnd)</f>
        <v>31.12.2025</v>
      </c>
      <c r="H29" s="372" t="s">
        <v>1425</v>
      </c>
      <c r="AX29" s="508" t="s">
        <v>529</v>
      </c>
    </row>
    <row r="30" spans="1:50">
      <c r="A30" s="5" t="s">
        <v>116</v>
      </c>
      <c r="D30" s="373"/>
      <c r="E30" s="374"/>
      <c r="F30" s="374"/>
      <c r="AX30" s="508" t="s">
        <v>530</v>
      </c>
    </row>
    <row r="31" spans="1:50" ht="12.75">
      <c r="A31" s="5" t="s">
        <v>117</v>
      </c>
      <c r="D31" s="367"/>
      <c r="E31" s="368"/>
      <c r="F31" s="368"/>
      <c r="H31" s="375"/>
      <c r="AX31" s="508" t="s">
        <v>531</v>
      </c>
    </row>
    <row r="32" spans="1:50">
      <c r="A32" s="5" t="s">
        <v>118</v>
      </c>
      <c r="D32" s="370" t="s">
        <v>414</v>
      </c>
      <c r="E32" s="376"/>
      <c r="F32" s="376"/>
      <c r="H32" s="377" t="s">
        <v>415</v>
      </c>
      <c r="AX32" s="508" t="s">
        <v>532</v>
      </c>
    </row>
    <row r="33" spans="1:50">
      <c r="A33" s="5" t="s">
        <v>119</v>
      </c>
      <c r="AX33" s="508" t="s">
        <v>533</v>
      </c>
    </row>
    <row r="34" spans="1:50">
      <c r="A34" s="5" t="s">
        <v>120</v>
      </c>
      <c r="AX34" s="508" t="s">
        <v>534</v>
      </c>
    </row>
    <row r="35" spans="1:50">
      <c r="A35" s="5" t="s">
        <v>121</v>
      </c>
      <c r="AX35" s="508" t="s">
        <v>535</v>
      </c>
    </row>
    <row r="36" spans="1:50">
      <c r="A36" s="5" t="s">
        <v>85</v>
      </c>
      <c r="AX36" s="508" t="s">
        <v>536</v>
      </c>
    </row>
    <row r="37" spans="1:50">
      <c r="A37" s="5" t="s">
        <v>86</v>
      </c>
      <c r="AX37" s="508" t="s">
        <v>537</v>
      </c>
    </row>
    <row r="38" spans="1:50">
      <c r="A38" s="5" t="s">
        <v>87</v>
      </c>
      <c r="AX38" s="508" t="s">
        <v>538</v>
      </c>
    </row>
    <row r="39" spans="1:50">
      <c r="A39" s="5" t="s">
        <v>88</v>
      </c>
      <c r="AX39" s="508" t="s">
        <v>486</v>
      </c>
    </row>
    <row r="40" spans="1:50">
      <c r="A40" s="5" t="s">
        <v>89</v>
      </c>
      <c r="AX40" s="508" t="s">
        <v>487</v>
      </c>
    </row>
    <row r="41" spans="1:50">
      <c r="A41" s="5" t="s">
        <v>90</v>
      </c>
      <c r="AX41" s="508" t="s">
        <v>488</v>
      </c>
    </row>
    <row r="42" spans="1:50">
      <c r="A42" s="5" t="s">
        <v>122</v>
      </c>
      <c r="AX42" s="508" t="s">
        <v>489</v>
      </c>
    </row>
    <row r="43" spans="1:50">
      <c r="A43" s="5" t="s">
        <v>123</v>
      </c>
      <c r="AX43" s="508" t="s">
        <v>490</v>
      </c>
    </row>
    <row r="44" spans="1:50">
      <c r="A44" s="5" t="s">
        <v>124</v>
      </c>
      <c r="AX44" s="508" t="s">
        <v>491</v>
      </c>
    </row>
    <row r="45" spans="1:50">
      <c r="A45" s="5" t="s">
        <v>125</v>
      </c>
      <c r="AX45" s="508" t="s">
        <v>492</v>
      </c>
    </row>
    <row r="46" spans="1:50">
      <c r="A46" s="5" t="s">
        <v>126</v>
      </c>
      <c r="AX46" s="508" t="s">
        <v>493</v>
      </c>
    </row>
    <row r="47" spans="1:50">
      <c r="A47" s="5" t="s">
        <v>147</v>
      </c>
      <c r="AX47" s="508" t="s">
        <v>494</v>
      </c>
    </row>
    <row r="48" spans="1:50">
      <c r="A48" s="5" t="s">
        <v>148</v>
      </c>
      <c r="AX48" s="508" t="s">
        <v>495</v>
      </c>
    </row>
    <row r="49" spans="1:50">
      <c r="A49" s="5" t="s">
        <v>149</v>
      </c>
      <c r="AX49" s="508" t="s">
        <v>496</v>
      </c>
    </row>
    <row r="50" spans="1:50">
      <c r="A50" s="5" t="s">
        <v>127</v>
      </c>
      <c r="AX50" s="508" t="s">
        <v>497</v>
      </c>
    </row>
    <row r="51" spans="1:50">
      <c r="A51" s="5" t="s">
        <v>128</v>
      </c>
      <c r="AX51" s="508" t="s">
        <v>498</v>
      </c>
    </row>
    <row r="52" spans="1:50">
      <c r="A52" s="5" t="s">
        <v>129</v>
      </c>
      <c r="AX52" s="508" t="s">
        <v>499</v>
      </c>
    </row>
    <row r="53" spans="1:50">
      <c r="A53" s="5" t="s">
        <v>130</v>
      </c>
      <c r="AX53" s="508" t="s">
        <v>500</v>
      </c>
    </row>
    <row r="54" spans="1:50">
      <c r="A54" s="5" t="s">
        <v>131</v>
      </c>
      <c r="AX54" s="508" t="s">
        <v>501</v>
      </c>
    </row>
    <row r="55" spans="1:50">
      <c r="A55" s="5" t="s">
        <v>132</v>
      </c>
      <c r="AX55" s="508" t="s">
        <v>502</v>
      </c>
    </row>
    <row r="56" spans="1:50">
      <c r="A56" s="5" t="s">
        <v>133</v>
      </c>
      <c r="AX56" s="508" t="s">
        <v>503</v>
      </c>
    </row>
    <row r="57" spans="1:50">
      <c r="A57" s="5" t="s">
        <v>382</v>
      </c>
      <c r="AX57" s="508" t="s">
        <v>504</v>
      </c>
    </row>
    <row r="58" spans="1:50">
      <c r="A58" s="5" t="s">
        <v>134</v>
      </c>
      <c r="AX58" s="508" t="s">
        <v>505</v>
      </c>
    </row>
    <row r="59" spans="1:50">
      <c r="A59" s="5" t="s">
        <v>135</v>
      </c>
      <c r="AX59" s="508" t="s">
        <v>506</v>
      </c>
    </row>
    <row r="60" spans="1:50">
      <c r="A60" s="5" t="s">
        <v>136</v>
      </c>
      <c r="AX60" s="508" t="s">
        <v>507</v>
      </c>
    </row>
    <row r="61" spans="1:50">
      <c r="A61" s="5" t="s">
        <v>137</v>
      </c>
      <c r="AX61" s="508" t="s">
        <v>508</v>
      </c>
    </row>
    <row r="62" spans="1:50">
      <c r="A62" s="5" t="s">
        <v>80</v>
      </c>
    </row>
    <row r="63" spans="1:50">
      <c r="A63" s="5" t="s">
        <v>138</v>
      </c>
    </row>
    <row r="64" spans="1:50">
      <c r="A64" s="5" t="s">
        <v>139</v>
      </c>
    </row>
    <row r="65" spans="1:1">
      <c r="A65" s="5" t="s">
        <v>140</v>
      </c>
    </row>
    <row r="66" spans="1:1">
      <c r="A66" s="5" t="s">
        <v>141</v>
      </c>
    </row>
    <row r="67" spans="1:1">
      <c r="A67" s="5" t="s">
        <v>142</v>
      </c>
    </row>
    <row r="68" spans="1:1">
      <c r="A68" s="5" t="s">
        <v>143</v>
      </c>
    </row>
    <row r="69" spans="1:1">
      <c r="A69" s="5" t="s">
        <v>144</v>
      </c>
    </row>
    <row r="70" spans="1:1">
      <c r="A70" s="5" t="s">
        <v>145</v>
      </c>
    </row>
    <row r="71" spans="1:1">
      <c r="A71" s="5" t="s">
        <v>146</v>
      </c>
    </row>
    <row r="72" spans="1:1">
      <c r="A72" s="5" t="s">
        <v>150</v>
      </c>
    </row>
    <row r="73" spans="1:1">
      <c r="A73" s="5" t="s">
        <v>151</v>
      </c>
    </row>
    <row r="74" spans="1:1">
      <c r="A74" s="5" t="s">
        <v>152</v>
      </c>
    </row>
    <row r="75" spans="1:1">
      <c r="A75" s="5" t="s">
        <v>153</v>
      </c>
    </row>
    <row r="76" spans="1:1">
      <c r="A76" s="5" t="s">
        <v>154</v>
      </c>
    </row>
    <row r="77" spans="1:1">
      <c r="A77" s="5" t="s">
        <v>155</v>
      </c>
    </row>
    <row r="78" spans="1:1">
      <c r="A78" s="5" t="s">
        <v>156</v>
      </c>
    </row>
    <row r="79" spans="1:1">
      <c r="A79" s="5" t="s">
        <v>84</v>
      </c>
    </row>
    <row r="80" spans="1:1">
      <c r="A80" s="5" t="s">
        <v>157</v>
      </c>
    </row>
    <row r="81" spans="1:1">
      <c r="A81" s="5" t="s">
        <v>158</v>
      </c>
    </row>
    <row r="82" spans="1:1">
      <c r="A82" s="5" t="s">
        <v>159</v>
      </c>
    </row>
    <row r="83" spans="1:1">
      <c r="A83" s="5" t="s">
        <v>44</v>
      </c>
    </row>
    <row r="84" spans="1:1">
      <c r="A84" s="5" t="s">
        <v>45</v>
      </c>
    </row>
    <row r="85" spans="1:1">
      <c r="A85" s="5" t="s">
        <v>46</v>
      </c>
    </row>
    <row r="86" spans="1:1">
      <c r="A86" s="5" t="s">
        <v>47</v>
      </c>
    </row>
    <row r="87" spans="1:1">
      <c r="A87" s="5" t="s">
        <v>48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CheckCyan">
    <tabColor indexed="47"/>
  </sheetPr>
  <dimension ref="A1:A203"/>
  <sheetViews>
    <sheetView showGridLines="0" workbookViewId="0"/>
  </sheetViews>
  <sheetFormatPr defaultRowHeight="11.25"/>
  <sheetData>
    <row r="1" spans="1:1">
      <c r="A1" s="878">
        <f>IF('Форма 1.10'!$F$10="",1,0)</f>
        <v>0</v>
      </c>
    </row>
    <row r="2" spans="1:1">
      <c r="A2" s="878">
        <f>IF('Форма 1.10'!$G$10="",1,0)</f>
        <v>0</v>
      </c>
    </row>
    <row r="3" spans="1:1">
      <c r="A3" s="878">
        <f>IF('Форма 1.10'!$F$11="",1,0)</f>
        <v>0</v>
      </c>
    </row>
    <row r="4" spans="1:1">
      <c r="A4" s="878">
        <f>IF('Форма 1.10'!$G$11="",1,0)</f>
        <v>0</v>
      </c>
    </row>
    <row r="5" spans="1:1">
      <c r="A5" s="878">
        <f>IF('Форма 1.10'!$F$12="",1,0)</f>
        <v>0</v>
      </c>
    </row>
    <row r="6" spans="1:1">
      <c r="A6" s="878">
        <f>IF('Форма 1.10'!$G$12="",1,0)</f>
        <v>0</v>
      </c>
    </row>
    <row r="7" spans="1:1">
      <c r="A7" s="878">
        <f>IF('Форма 1.10'!$F$13="",1,0)</f>
        <v>0</v>
      </c>
    </row>
    <row r="8" spans="1:1">
      <c r="A8" s="878">
        <f>IF('Форма 1.10'!$G$13="",1,0)</f>
        <v>0</v>
      </c>
    </row>
    <row r="9" spans="1:1">
      <c r="A9" s="878">
        <f>IF('Форма 1.11.1'!$J$15="",1,0)</f>
        <v>0</v>
      </c>
    </row>
    <row r="10" spans="1:1">
      <c r="A10" s="878">
        <f>IF('Форма 1.11.1'!$H$17="",1,0)</f>
        <v>0</v>
      </c>
    </row>
    <row r="11" spans="1:1">
      <c r="A11" s="878">
        <f>IF('Форма 1.11.1'!$I$17="",1,0)</f>
        <v>0</v>
      </c>
    </row>
    <row r="12" spans="1:1">
      <c r="A12" s="878">
        <f>IF('Форма 1.11.1'!$J$17="",1,0)</f>
        <v>0</v>
      </c>
    </row>
    <row r="13" spans="1:1">
      <c r="A13" s="878">
        <f>IF('Форма 1.11.1'!$H$22="",1,0)</f>
        <v>0</v>
      </c>
    </row>
    <row r="14" spans="1:1">
      <c r="A14" s="878">
        <f>IF('Форма 1.11.1'!$I$22="",1,0)</f>
        <v>0</v>
      </c>
    </row>
    <row r="15" spans="1:1">
      <c r="A15" s="878">
        <f>IF('Форма 1.11.1'!$J$22="",1,0)</f>
        <v>0</v>
      </c>
    </row>
    <row r="16" spans="1:1">
      <c r="A16" s="878">
        <f>IF('Форма 1.11.1'!$H$27="",1,0)</f>
        <v>0</v>
      </c>
    </row>
    <row r="17" spans="1:1">
      <c r="A17" s="878">
        <f>IF('Форма 1.11.1'!$I$27="",1,0)</f>
        <v>0</v>
      </c>
    </row>
    <row r="18" spans="1:1">
      <c r="A18" s="878">
        <f>IF('Форма 1.11.1'!$J$27="",1,0)</f>
        <v>0</v>
      </c>
    </row>
    <row r="19" spans="1:1">
      <c r="A19" s="878">
        <f>IF('Форма 1.11.1'!$H$32="",1,0)</f>
        <v>0</v>
      </c>
    </row>
    <row r="20" spans="1:1">
      <c r="A20" s="878">
        <f>IF('Форма 1.11.1'!$I$32="",1,0)</f>
        <v>0</v>
      </c>
    </row>
    <row r="21" spans="1:1">
      <c r="A21" s="878">
        <f>IF('Форма 1.11.1'!$J$32="",1,0)</f>
        <v>0</v>
      </c>
    </row>
    <row r="22" spans="1:1">
      <c r="A22" s="878">
        <f>IF('Форма 1.11.1'!$H$37="",1,0)</f>
        <v>0</v>
      </c>
    </row>
    <row r="23" spans="1:1">
      <c r="A23" s="878">
        <f>IF('Форма 1.11.1'!$I$37="",1,0)</f>
        <v>0</v>
      </c>
    </row>
    <row r="24" spans="1:1">
      <c r="A24" s="878">
        <f>IF('Форма 1.11.1'!$J$37="",1,0)</f>
        <v>0</v>
      </c>
    </row>
    <row r="25" spans="1:1">
      <c r="A25" s="878">
        <f>IF('Форма 1.11.2 | Т-транс'!$O$22="",1,0)</f>
        <v>1</v>
      </c>
    </row>
    <row r="26" spans="1:1">
      <c r="A26" s="878">
        <f>IF('Форма 1.11.2 | Т-транс'!$R$23="",1,0)</f>
        <v>1</v>
      </c>
    </row>
    <row r="27" spans="1:1">
      <c r="A27" s="878">
        <f>IF('Форма 1.11.2 | Т-транс'!$T$23="",1,0)</f>
        <v>1</v>
      </c>
    </row>
    <row r="28" spans="1:1">
      <c r="A28" s="878">
        <f>IF('Форма 1.11.2 | Т-транс'!$S$23="",1,0)</f>
        <v>0</v>
      </c>
    </row>
    <row r="29" spans="1:1">
      <c r="A29" s="878">
        <f>IF('Форма 1.11.2 | Т-транс'!$U$23="",1,0)</f>
        <v>0</v>
      </c>
    </row>
    <row r="30" spans="1:1">
      <c r="A30" s="878">
        <f>IF('Форма 1.11.2 | Т-гор.вода'!$O$22="",1,0)</f>
        <v>0</v>
      </c>
    </row>
    <row r="31" spans="1:1">
      <c r="A31" s="878">
        <f>IF('Форма 1.11.2 | Т-гор.вода'!$Y$23="",1,0)</f>
        <v>0</v>
      </c>
    </row>
    <row r="32" spans="1:1">
      <c r="A32" s="878">
        <f>IF('Форма 1.11.2 | Т-гор.вода'!$AA$23="",1,0)</f>
        <v>0</v>
      </c>
    </row>
    <row r="33" spans="1:1">
      <c r="A33" s="878">
        <f>IF('Форма 1.11.2 | Т-гор.вода'!$Z$23="",1,0)</f>
        <v>0</v>
      </c>
    </row>
    <row r="34" spans="1:1">
      <c r="A34" s="878">
        <f>IF('Форма 1.11.2 | Т-гор.вода'!$AB$23="",1,0)</f>
        <v>0</v>
      </c>
    </row>
    <row r="35" spans="1:1">
      <c r="A35" s="878">
        <f>IF('Форма 1.11.3 | Т-подкл(инд)'!$M$22="",1,0)</f>
        <v>1</v>
      </c>
    </row>
    <row r="36" spans="1:1">
      <c r="A36" s="878">
        <f>IF('Форма 1.11.3 | Т-подкл(инд)'!$Q$22="",1,0)</f>
        <v>1</v>
      </c>
    </row>
    <row r="37" spans="1:1">
      <c r="A37" s="878">
        <f>IF('Форма 1.11.3 | Т-подкл(инд)'!$AD$22="",1,0)</f>
        <v>1</v>
      </c>
    </row>
    <row r="38" spans="1:1">
      <c r="A38" s="878">
        <f>IF('Форма 1.11.3 | Т-подкл(инд)'!$AE$22="",1,0)</f>
        <v>1</v>
      </c>
    </row>
    <row r="39" spans="1:1">
      <c r="A39" s="878">
        <f>IF('Форма 1.11.3 | Т-подкл(инд)'!$AF$22="",1,0)</f>
        <v>1</v>
      </c>
    </row>
    <row r="40" spans="1:1">
      <c r="A40" s="878">
        <f>IF('Форма 1.11.3 | Т-подкл(инд)'!$AG$22="",1,0)</f>
        <v>1</v>
      </c>
    </row>
    <row r="41" spans="1:1">
      <c r="A41" s="878">
        <f>IF('Форма 1.11.3 | Т-подкл(инд)'!$AH$22="",1,0)</f>
        <v>1</v>
      </c>
    </row>
    <row r="42" spans="1:1">
      <c r="A42" s="878">
        <f>IF('Форма 1.11.3 | Т-подкл(инд)'!$AJ$22="",1,0)</f>
        <v>1</v>
      </c>
    </row>
    <row r="43" spans="1:1">
      <c r="A43" s="878">
        <f>IF('Форма 1.11.3 | Т-подкл(инд)'!$N$22="",1,0)</f>
        <v>0</v>
      </c>
    </row>
    <row r="44" spans="1:1">
      <c r="A44" s="878">
        <f>IF('Форма 1.11.3 | Т-подкл(инд)'!$R$22="",1,0)</f>
        <v>0</v>
      </c>
    </row>
    <row r="45" spans="1:1">
      <c r="A45" s="878">
        <f>IF('Форма 1.11.3 | Т-подкл(инд)'!$V$22="",1,0)</f>
        <v>0</v>
      </c>
    </row>
    <row r="46" spans="1:1">
      <c r="A46" s="878">
        <f>IF('Форма 1.11.3 | Т-подкл(инд)'!$Z$22="",1,0)</f>
        <v>0</v>
      </c>
    </row>
    <row r="47" spans="1:1">
      <c r="A47" s="878">
        <f>IF('Форма 1.11.3 | Т-подкл(инд)'!$AI$22="",1,0)</f>
        <v>0</v>
      </c>
    </row>
    <row r="48" spans="1:1">
      <c r="A48" s="878">
        <f>IF('Форма 1.11.3 | Т-подкл(инд)'!$AK$22="",1,0)</f>
        <v>0</v>
      </c>
    </row>
    <row r="49" spans="1:1">
      <c r="A49" s="878">
        <f>IF('Форма 1.11.3 | Т-подкл'!$P$22="",1,0)</f>
        <v>1</v>
      </c>
    </row>
    <row r="50" spans="1:1">
      <c r="A50" s="878">
        <f>IF('Форма 1.11.3 | Т-подкл'!$AC$22="",1,0)</f>
        <v>1</v>
      </c>
    </row>
    <row r="51" spans="1:1">
      <c r="A51" s="878">
        <f>IF('Форма 1.11.3 | Т-подкл'!$AD$22="",1,0)</f>
        <v>1</v>
      </c>
    </row>
    <row r="52" spans="1:1">
      <c r="A52" s="878">
        <f>IF('Форма 1.11.3 | Т-подкл'!$AE$22="",1,0)</f>
        <v>1</v>
      </c>
    </row>
    <row r="53" spans="1:1">
      <c r="A53" s="878">
        <f>IF('Форма 1.11.3 | Т-подкл'!$AF$22="",1,0)</f>
        <v>1</v>
      </c>
    </row>
    <row r="54" spans="1:1">
      <c r="A54" s="878">
        <f>IF('Форма 1.11.3 | Т-подкл'!$AG$22="",1,0)</f>
        <v>1</v>
      </c>
    </row>
    <row r="55" spans="1:1">
      <c r="A55" s="878">
        <f>IF('Форма 1.11.3 | Т-подкл'!$AI$22="",1,0)</f>
        <v>1</v>
      </c>
    </row>
    <row r="56" spans="1:1">
      <c r="A56" s="878">
        <f>IF('Форма 1.11.3 | Т-подкл'!$Q$22="",1,0)</f>
        <v>0</v>
      </c>
    </row>
    <row r="57" spans="1:1">
      <c r="A57" s="878">
        <f>IF('Форма 1.11.3 | Т-подкл'!$U$22="",1,0)</f>
        <v>0</v>
      </c>
    </row>
    <row r="58" spans="1:1">
      <c r="A58" s="878">
        <f>IF('Форма 1.11.3 | Т-подкл'!$Y$22="",1,0)</f>
        <v>0</v>
      </c>
    </row>
    <row r="59" spans="1:1">
      <c r="A59" s="878">
        <f>IF('Форма 1.11.3 | Т-подкл'!$AH$22="",1,0)</f>
        <v>0</v>
      </c>
    </row>
    <row r="60" spans="1:1">
      <c r="A60" s="878">
        <f>IF('Форма 1.11.3 | Т-подкл'!$AJ$22="",1,0)</f>
        <v>0</v>
      </c>
    </row>
    <row r="61" spans="1:1">
      <c r="A61" s="878">
        <f>IF('Форма 1.0.2'!$E$12="",1,0)</f>
        <v>1</v>
      </c>
    </row>
    <row r="62" spans="1:1">
      <c r="A62" s="878">
        <f>IF('Форма 1.0.2'!$F$12="",1,0)</f>
        <v>1</v>
      </c>
    </row>
    <row r="63" spans="1:1">
      <c r="A63" s="878">
        <f>IF('Форма 1.0.2'!$G$12="",1,0)</f>
        <v>1</v>
      </c>
    </row>
    <row r="64" spans="1:1">
      <c r="A64" s="878">
        <f>IF('Форма 1.0.2'!$H$12="",1,0)</f>
        <v>1</v>
      </c>
    </row>
    <row r="65" spans="1:1">
      <c r="A65" s="878">
        <f>IF('Форма 1.0.2'!$I$12="",1,0)</f>
        <v>1</v>
      </c>
    </row>
    <row r="66" spans="1:1">
      <c r="A66" s="878">
        <f>IF('Форма 1.0.2'!$J$12="",1,0)</f>
        <v>1</v>
      </c>
    </row>
    <row r="67" spans="1:1">
      <c r="A67" s="878">
        <f>IF('Сведения об изменении'!$E$12="",1,0)</f>
        <v>1</v>
      </c>
    </row>
    <row r="68" spans="1:1">
      <c r="A68" s="881">
        <f>IF(Территории!$E$12="",1,0)</f>
        <v>0</v>
      </c>
    </row>
    <row r="69" spans="1:1">
      <c r="A69" s="881">
        <f>IF('Перечень тарифов'!$E$21="",1,0)</f>
        <v>0</v>
      </c>
    </row>
    <row r="70" spans="1:1">
      <c r="A70" s="881">
        <f>IF('Перечень тарифов'!$F$21="",1,0)</f>
        <v>0</v>
      </c>
    </row>
    <row r="71" spans="1:1">
      <c r="A71" s="881">
        <f>IF('Перечень тарифов'!$G$21="",1,0)</f>
        <v>0</v>
      </c>
    </row>
    <row r="72" spans="1:1">
      <c r="A72" s="881">
        <f>IF('Перечень тарифов'!$K$21="",1,0)</f>
        <v>0</v>
      </c>
    </row>
    <row r="73" spans="1:1">
      <c r="A73" s="881">
        <f>IF('Перечень тарифов'!$O$21="",1,0)</f>
        <v>0</v>
      </c>
    </row>
    <row r="74" spans="1:1">
      <c r="A74" s="881">
        <f>IF('Перечень тарифов'!$G$11="",1,0)</f>
        <v>0</v>
      </c>
    </row>
    <row r="75" spans="1:1">
      <c r="A75" s="881">
        <f>IF('Перечень тарифов'!$N$21="",1,0)</f>
        <v>0</v>
      </c>
    </row>
    <row r="76" spans="1:1">
      <c r="A76" s="895">
        <f>IF('Форма 1.11.1'!$K$20="",1,0)</f>
        <v>0</v>
      </c>
    </row>
    <row r="77" spans="1:1">
      <c r="A77" s="895">
        <f>IF('Форма 1.11.1'!$H$23="",1,0)</f>
        <v>0</v>
      </c>
    </row>
    <row r="78" spans="1:1">
      <c r="A78" s="895">
        <f>IF('Форма 1.11.1'!$I$23="",1,0)</f>
        <v>0</v>
      </c>
    </row>
    <row r="79" spans="1:1">
      <c r="A79" s="895">
        <f>IF('Форма 1.11.1'!$J$23="",1,0)</f>
        <v>0</v>
      </c>
    </row>
    <row r="80" spans="1:1">
      <c r="A80" s="895">
        <f>IF('Форма 1.11.1'!$H$24="",1,0)</f>
        <v>0</v>
      </c>
    </row>
    <row r="81" spans="1:1">
      <c r="A81" s="895">
        <f>IF('Форма 1.11.1'!$I$24="",1,0)</f>
        <v>0</v>
      </c>
    </row>
    <row r="82" spans="1:1">
      <c r="A82" s="895">
        <f>IF('Форма 1.11.1'!$J$24="",1,0)</f>
        <v>0</v>
      </c>
    </row>
    <row r="83" spans="1:1">
      <c r="A83" s="895">
        <f>IF('Форма 1.11.1'!$H$28="",1,0)</f>
        <v>0</v>
      </c>
    </row>
    <row r="84" spans="1:1">
      <c r="A84" s="895">
        <f>IF('Форма 1.11.1'!$I$28="",1,0)</f>
        <v>0</v>
      </c>
    </row>
    <row r="85" spans="1:1">
      <c r="A85" s="895">
        <f>IF('Форма 1.11.1'!$J$28="",1,0)</f>
        <v>0</v>
      </c>
    </row>
    <row r="86" spans="1:1">
      <c r="A86" s="895">
        <f>IF('Форма 1.11.1'!$H$29="",1,0)</f>
        <v>0</v>
      </c>
    </row>
    <row r="87" spans="1:1">
      <c r="A87" s="895">
        <f>IF('Форма 1.11.1'!$I$29="",1,0)</f>
        <v>0</v>
      </c>
    </row>
    <row r="88" spans="1:1">
      <c r="A88" s="895">
        <f>IF('Форма 1.11.1'!$J$29="",1,0)</f>
        <v>0</v>
      </c>
    </row>
    <row r="89" spans="1:1">
      <c r="A89" s="895">
        <f>IF('Форма 1.11.1'!$H$33="",1,0)</f>
        <v>0</v>
      </c>
    </row>
    <row r="90" spans="1:1">
      <c r="A90" s="895">
        <f>IF('Форма 1.11.1'!$I$33="",1,0)</f>
        <v>0</v>
      </c>
    </row>
    <row r="91" spans="1:1">
      <c r="A91" s="895">
        <f>IF('Форма 1.11.1'!$J$33="",1,0)</f>
        <v>0</v>
      </c>
    </row>
    <row r="92" spans="1:1">
      <c r="A92" s="895">
        <f>IF('Форма 1.11.1'!$H$34="",1,0)</f>
        <v>0</v>
      </c>
    </row>
    <row r="93" spans="1:1">
      <c r="A93" s="895">
        <f>IF('Форма 1.11.1'!$I$34="",1,0)</f>
        <v>0</v>
      </c>
    </row>
    <row r="94" spans="1:1">
      <c r="A94" s="895">
        <f>IF('Форма 1.11.1'!$J$34="",1,0)</f>
        <v>0</v>
      </c>
    </row>
    <row r="95" spans="1:1">
      <c r="A95" s="895">
        <f>IF('Форма 1.11.1'!$H$38="",1,0)</f>
        <v>0</v>
      </c>
    </row>
    <row r="96" spans="1:1">
      <c r="A96" s="895">
        <f>IF('Форма 1.11.1'!$I$38="",1,0)</f>
        <v>0</v>
      </c>
    </row>
    <row r="97" spans="1:1">
      <c r="A97" s="895">
        <f>IF('Форма 1.11.1'!$J$38="",1,0)</f>
        <v>0</v>
      </c>
    </row>
    <row r="98" spans="1:1">
      <c r="A98" s="895">
        <f>IF('Форма 1.11.1'!$H$39="",1,0)</f>
        <v>0</v>
      </c>
    </row>
    <row r="99" spans="1:1">
      <c r="A99" s="895">
        <f>IF('Форма 1.11.1'!$I$39="",1,0)</f>
        <v>0</v>
      </c>
    </row>
    <row r="100" spans="1:1">
      <c r="A100" s="895">
        <f>IF('Форма 1.11.1'!$J$39="",1,0)</f>
        <v>0</v>
      </c>
    </row>
    <row r="101" spans="1:1">
      <c r="A101" s="895">
        <f>IF('Форма 1.11.2 | Т-гор.вода'!$O$27="",1,0)</f>
        <v>0</v>
      </c>
    </row>
    <row r="102" spans="1:1">
      <c r="A102" s="895">
        <f>IF('Форма 1.11.2 | Т-гор.вода'!$Y$28="",1,0)</f>
        <v>0</v>
      </c>
    </row>
    <row r="103" spans="1:1">
      <c r="A103" s="895">
        <f>IF('Форма 1.11.2 | Т-гор.вода'!$AA$28="",1,0)</f>
        <v>0</v>
      </c>
    </row>
    <row r="104" spans="1:1">
      <c r="A104" s="895">
        <f>IF('Форма 1.11.2 | Т-гор.вода'!$Z$28="",1,0)</f>
        <v>0</v>
      </c>
    </row>
    <row r="105" spans="1:1">
      <c r="A105" s="895">
        <f>IF('Форма 1.11.2 | Т-гор.вода'!$AB$28="",1,0)</f>
        <v>0</v>
      </c>
    </row>
    <row r="106" spans="1:1">
      <c r="A106" s="895">
        <f>IF('Форма 1.11.2 | Т-гор.вода'!$O$32="",1,0)</f>
        <v>0</v>
      </c>
    </row>
    <row r="107" spans="1:1">
      <c r="A107" s="895">
        <f>IF('Форма 1.11.2 | Т-гор.вода'!$Y$33="",1,0)</f>
        <v>0</v>
      </c>
    </row>
    <row r="108" spans="1:1">
      <c r="A108" s="895">
        <f>IF('Форма 1.11.2 | Т-гор.вода'!$AA$33="",1,0)</f>
        <v>0</v>
      </c>
    </row>
    <row r="109" spans="1:1">
      <c r="A109" s="895">
        <f>IF('Форма 1.11.2 | Т-гор.вода'!$Z$33="",1,0)</f>
        <v>0</v>
      </c>
    </row>
    <row r="110" spans="1:1">
      <c r="A110" s="895">
        <f>IF('Форма 1.11.2 | Т-гор.вода'!$AB$33="",1,0)</f>
        <v>0</v>
      </c>
    </row>
    <row r="111" spans="1:1">
      <c r="A111" s="895">
        <f>IF('Форма 1.11.2 | Т-гор.вода'!$Q$23="",1,0)</f>
        <v>0</v>
      </c>
    </row>
    <row r="112" spans="1:1">
      <c r="A112" s="895">
        <f>IF('Форма 1.11.2 | Т-гор.вода'!$R$23="",1,0)</f>
        <v>0</v>
      </c>
    </row>
    <row r="113" spans="1:1">
      <c r="A113" s="895">
        <f>IF('Форма 1.11.2 | Т-гор.вода'!$P$23="",1,0)</f>
        <v>0</v>
      </c>
    </row>
    <row r="114" spans="1:1">
      <c r="A114" s="895">
        <f>IF('Форма 1.11.2 | Т-гор.вода'!$Q$28="",1,0)</f>
        <v>0</v>
      </c>
    </row>
    <row r="115" spans="1:1">
      <c r="A115" s="895">
        <f>IF('Форма 1.11.2 | Т-гор.вода'!$R$28="",1,0)</f>
        <v>0</v>
      </c>
    </row>
    <row r="116" spans="1:1">
      <c r="A116" s="895">
        <f>IF('Форма 1.11.2 | Т-гор.вода'!$P$28="",1,0)</f>
        <v>0</v>
      </c>
    </row>
    <row r="117" spans="1:1">
      <c r="A117" s="895">
        <f>IF('Форма 1.11.2 | Т-гор.вода'!$Q$33="",1,0)</f>
        <v>0</v>
      </c>
    </row>
    <row r="118" spans="1:1">
      <c r="A118" s="895">
        <f>IF('Форма 1.11.2 | Т-гор.вода'!$R$33="",1,0)</f>
        <v>0</v>
      </c>
    </row>
    <row r="119" spans="1:1">
      <c r="A119" s="895">
        <f>IF('Форма 1.11.2 | Т-гор.вода'!$P$33="",1,0)</f>
        <v>0</v>
      </c>
    </row>
    <row r="120" spans="1:1">
      <c r="A120" s="895">
        <f>IF('Форма 1.11.2 | Т-гор.вода'!$AD$28="",1,0)</f>
        <v>0</v>
      </c>
    </row>
    <row r="121" spans="1:1">
      <c r="A121" s="895">
        <f>IF('Форма 1.11.2 | Т-гор.вода'!$AE$28="",1,0)</f>
        <v>0</v>
      </c>
    </row>
    <row r="122" spans="1:1">
      <c r="A122" s="895">
        <f>IF('Форма 1.11.2 | Т-гор.вода'!$AF$28="",1,0)</f>
        <v>0</v>
      </c>
    </row>
    <row r="123" spans="1:1">
      <c r="A123" s="895">
        <f>IF('Форма 1.11.2 | Т-гор.вода'!$AM$28="",1,0)</f>
        <v>0</v>
      </c>
    </row>
    <row r="124" spans="1:1">
      <c r="A124" s="895">
        <f>IF('Форма 1.11.2 | Т-гор.вода'!$AO$28="",1,0)</f>
        <v>0</v>
      </c>
    </row>
    <row r="125" spans="1:1">
      <c r="A125" s="895">
        <f>IF('Форма 1.11.2 | Т-гор.вода'!$AN$28="",1,0)</f>
        <v>0</v>
      </c>
    </row>
    <row r="126" spans="1:1">
      <c r="A126" s="895">
        <f>IF('Форма 1.11.2 | Т-гор.вода'!$AP$28="",1,0)</f>
        <v>0</v>
      </c>
    </row>
    <row r="127" spans="1:1">
      <c r="A127" s="895">
        <f>IF('Форма 1.11.2 | Т-гор.вода'!$AD$33="",1,0)</f>
        <v>0</v>
      </c>
    </row>
    <row r="128" spans="1:1">
      <c r="A128" s="895">
        <f>IF('Форма 1.11.2 | Т-гор.вода'!$AE$33="",1,0)</f>
        <v>0</v>
      </c>
    </row>
    <row r="129" spans="1:1">
      <c r="A129" s="895">
        <f>IF('Форма 1.11.2 | Т-гор.вода'!$AF$33="",1,0)</f>
        <v>0</v>
      </c>
    </row>
    <row r="130" spans="1:1">
      <c r="A130" s="895">
        <f>IF('Форма 1.11.2 | Т-гор.вода'!$AM$33="",1,0)</f>
        <v>0</v>
      </c>
    </row>
    <row r="131" spans="1:1">
      <c r="A131" s="895">
        <f>IF('Форма 1.11.2 | Т-гор.вода'!$AO$33="",1,0)</f>
        <v>0</v>
      </c>
    </row>
    <row r="132" spans="1:1">
      <c r="A132" s="895">
        <f>IF('Форма 1.11.2 | Т-гор.вода'!$AN$33="",1,0)</f>
        <v>0</v>
      </c>
    </row>
    <row r="133" spans="1:1">
      <c r="A133" s="895">
        <f>IF('Форма 1.11.2 | Т-гор.вода'!$AP$33="",1,0)</f>
        <v>0</v>
      </c>
    </row>
    <row r="134" spans="1:1">
      <c r="A134" s="895">
        <f>IF('Форма 1.11.2 | Т-гор.вода'!$AD$23="",1,0)</f>
        <v>0</v>
      </c>
    </row>
    <row r="135" spans="1:1">
      <c r="A135" s="895">
        <f>IF('Форма 1.11.2 | Т-гор.вода'!$AE$23="",1,0)</f>
        <v>0</v>
      </c>
    </row>
    <row r="136" spans="1:1">
      <c r="A136" s="895">
        <f>IF('Форма 1.11.2 | Т-гор.вода'!$AF$23="",1,0)</f>
        <v>0</v>
      </c>
    </row>
    <row r="137" spans="1:1">
      <c r="A137" s="895">
        <f>IF('Форма 1.11.2 | Т-гор.вода'!$AM$23="",1,0)</f>
        <v>0</v>
      </c>
    </row>
    <row r="138" spans="1:1">
      <c r="A138" s="895">
        <f>IF('Форма 1.11.2 | Т-гор.вода'!$AO$23="",1,0)</f>
        <v>0</v>
      </c>
    </row>
    <row r="139" spans="1:1">
      <c r="A139" s="895">
        <f>IF('Форма 1.11.2 | Т-гор.вода'!$AN$23="",1,0)</f>
        <v>0</v>
      </c>
    </row>
    <row r="140" spans="1:1">
      <c r="A140" s="895">
        <f>IF('Форма 1.11.2 | Т-гор.вода'!$AP$23="",1,0)</f>
        <v>0</v>
      </c>
    </row>
    <row r="141" spans="1:1">
      <c r="A141" s="895">
        <f>IF('Форма 1.11.2 | Т-гор.вода'!$AR$33="",1,0)</f>
        <v>0</v>
      </c>
    </row>
    <row r="142" spans="1:1">
      <c r="A142" s="895">
        <f>IF('Форма 1.11.2 | Т-гор.вода'!$AS$33="",1,0)</f>
        <v>0</v>
      </c>
    </row>
    <row r="143" spans="1:1">
      <c r="A143" s="895">
        <f>IF('Форма 1.11.2 | Т-гор.вода'!$AT$33="",1,0)</f>
        <v>0</v>
      </c>
    </row>
    <row r="144" spans="1:1">
      <c r="A144" s="895">
        <f>IF('Форма 1.11.2 | Т-гор.вода'!$BA$33="",1,0)</f>
        <v>0</v>
      </c>
    </row>
    <row r="145" spans="1:1">
      <c r="A145" s="895">
        <f>IF('Форма 1.11.2 | Т-гор.вода'!$BC$33="",1,0)</f>
        <v>0</v>
      </c>
    </row>
    <row r="146" spans="1:1">
      <c r="A146" s="895">
        <f>IF('Форма 1.11.2 | Т-гор.вода'!$BB$33="",1,0)</f>
        <v>0</v>
      </c>
    </row>
    <row r="147" spans="1:1">
      <c r="A147" s="895">
        <f>IF('Форма 1.11.2 | Т-гор.вода'!$BD$33="",1,0)</f>
        <v>0</v>
      </c>
    </row>
    <row r="148" spans="1:1">
      <c r="A148" s="895">
        <f>IF('Форма 1.11.2 | Т-гор.вода'!$AR$23="",1,0)</f>
        <v>0</v>
      </c>
    </row>
    <row r="149" spans="1:1">
      <c r="A149" s="895">
        <f>IF('Форма 1.11.2 | Т-гор.вода'!$AS$23="",1,0)</f>
        <v>0</v>
      </c>
    </row>
    <row r="150" spans="1:1">
      <c r="A150" s="895">
        <f>IF('Форма 1.11.2 | Т-гор.вода'!$AT$23="",1,0)</f>
        <v>0</v>
      </c>
    </row>
    <row r="151" spans="1:1">
      <c r="A151" s="895">
        <f>IF('Форма 1.11.2 | Т-гор.вода'!$BA$23="",1,0)</f>
        <v>0</v>
      </c>
    </row>
    <row r="152" spans="1:1">
      <c r="A152" s="895">
        <f>IF('Форма 1.11.2 | Т-гор.вода'!$BC$23="",1,0)</f>
        <v>0</v>
      </c>
    </row>
    <row r="153" spans="1:1">
      <c r="A153" s="895">
        <f>IF('Форма 1.11.2 | Т-гор.вода'!$BB$23="",1,0)</f>
        <v>0</v>
      </c>
    </row>
    <row r="154" spans="1:1">
      <c r="A154" s="895">
        <f>IF('Форма 1.11.2 | Т-гор.вода'!$BD$23="",1,0)</f>
        <v>0</v>
      </c>
    </row>
    <row r="155" spans="1:1">
      <c r="A155" s="895">
        <f>IF('Форма 1.11.2 | Т-гор.вода'!$AR$28="",1,0)</f>
        <v>0</v>
      </c>
    </row>
    <row r="156" spans="1:1">
      <c r="A156" s="895">
        <f>IF('Форма 1.11.2 | Т-гор.вода'!$AS$28="",1,0)</f>
        <v>0</v>
      </c>
    </row>
    <row r="157" spans="1:1">
      <c r="A157" s="895">
        <f>IF('Форма 1.11.2 | Т-гор.вода'!$AT$28="",1,0)</f>
        <v>0</v>
      </c>
    </row>
    <row r="158" spans="1:1">
      <c r="A158" s="895">
        <f>IF('Форма 1.11.2 | Т-гор.вода'!$BA$28="",1,0)</f>
        <v>0</v>
      </c>
    </row>
    <row r="159" spans="1:1">
      <c r="A159" s="895">
        <f>IF('Форма 1.11.2 | Т-гор.вода'!$BC$28="",1,0)</f>
        <v>0</v>
      </c>
    </row>
    <row r="160" spans="1:1">
      <c r="A160" s="895">
        <f>IF('Форма 1.11.2 | Т-гор.вода'!$BB$28="",1,0)</f>
        <v>0</v>
      </c>
    </row>
    <row r="161" spans="1:1">
      <c r="A161" s="895">
        <f>IF('Форма 1.11.2 | Т-гор.вода'!$BD$28="",1,0)</f>
        <v>0</v>
      </c>
    </row>
    <row r="162" spans="1:1">
      <c r="A162" s="895">
        <f>IF('Форма 1.11.2 | Т-гор.вода'!$BF$23="",1,0)</f>
        <v>0</v>
      </c>
    </row>
    <row r="163" spans="1:1">
      <c r="A163" s="895">
        <f>IF('Форма 1.11.2 | Т-гор.вода'!$BG$23="",1,0)</f>
        <v>0</v>
      </c>
    </row>
    <row r="164" spans="1:1">
      <c r="A164" s="895">
        <f>IF('Форма 1.11.2 | Т-гор.вода'!$BH$23="",1,0)</f>
        <v>0</v>
      </c>
    </row>
    <row r="165" spans="1:1">
      <c r="A165" s="895">
        <f>IF('Форма 1.11.2 | Т-гор.вода'!$BO$23="",1,0)</f>
        <v>0</v>
      </c>
    </row>
    <row r="166" spans="1:1">
      <c r="A166" s="895">
        <f>IF('Форма 1.11.2 | Т-гор.вода'!$BQ$23="",1,0)</f>
        <v>0</v>
      </c>
    </row>
    <row r="167" spans="1:1">
      <c r="A167" s="895">
        <f>IF('Форма 1.11.2 | Т-гор.вода'!$BP$23="",1,0)</f>
        <v>0</v>
      </c>
    </row>
    <row r="168" spans="1:1">
      <c r="A168" s="895">
        <f>IF('Форма 1.11.2 | Т-гор.вода'!$BR$23="",1,0)</f>
        <v>0</v>
      </c>
    </row>
    <row r="169" spans="1:1">
      <c r="A169" s="895">
        <f>IF('Форма 1.11.2 | Т-гор.вода'!$BF$28="",1,0)</f>
        <v>0</v>
      </c>
    </row>
    <row r="170" spans="1:1">
      <c r="A170" s="895">
        <f>IF('Форма 1.11.2 | Т-гор.вода'!$BG$28="",1,0)</f>
        <v>0</v>
      </c>
    </row>
    <row r="171" spans="1:1">
      <c r="A171" s="895">
        <f>IF('Форма 1.11.2 | Т-гор.вода'!$BH$28="",1,0)</f>
        <v>0</v>
      </c>
    </row>
    <row r="172" spans="1:1">
      <c r="A172" s="895">
        <f>IF('Форма 1.11.2 | Т-гор.вода'!$BO$28="",1,0)</f>
        <v>0</v>
      </c>
    </row>
    <row r="173" spans="1:1">
      <c r="A173" s="895">
        <f>IF('Форма 1.11.2 | Т-гор.вода'!$BQ$28="",1,0)</f>
        <v>0</v>
      </c>
    </row>
    <row r="174" spans="1:1">
      <c r="A174" s="895">
        <f>IF('Форма 1.11.2 | Т-гор.вода'!$BP$28="",1,0)</f>
        <v>0</v>
      </c>
    </row>
    <row r="175" spans="1:1">
      <c r="A175" s="895">
        <f>IF('Форма 1.11.2 | Т-гор.вода'!$BR$28="",1,0)</f>
        <v>0</v>
      </c>
    </row>
    <row r="176" spans="1:1">
      <c r="A176" s="895">
        <f>IF('Форма 1.11.2 | Т-гор.вода'!$BF$33="",1,0)</f>
        <v>0</v>
      </c>
    </row>
    <row r="177" spans="1:1">
      <c r="A177" s="895">
        <f>IF('Форма 1.11.2 | Т-гор.вода'!$BG$33="",1,0)</f>
        <v>0</v>
      </c>
    </row>
    <row r="178" spans="1:1">
      <c r="A178" s="895">
        <f>IF('Форма 1.11.2 | Т-гор.вода'!$BH$33="",1,0)</f>
        <v>0</v>
      </c>
    </row>
    <row r="179" spans="1:1">
      <c r="A179" s="895">
        <f>IF('Форма 1.11.2 | Т-гор.вода'!$BO$33="",1,0)</f>
        <v>0</v>
      </c>
    </row>
    <row r="180" spans="1:1">
      <c r="A180" s="895">
        <f>IF('Форма 1.11.2 | Т-гор.вода'!$BQ$33="",1,0)</f>
        <v>0</v>
      </c>
    </row>
    <row r="181" spans="1:1">
      <c r="A181" s="895">
        <f>IF('Форма 1.11.2 | Т-гор.вода'!$BP$33="",1,0)</f>
        <v>0</v>
      </c>
    </row>
    <row r="182" spans="1:1">
      <c r="A182" s="895">
        <f>IF('Форма 1.11.2 | Т-гор.вода'!$BR$33="",1,0)</f>
        <v>0</v>
      </c>
    </row>
    <row r="183" spans="1:1">
      <c r="A183" s="895">
        <f>IF('Форма 1.11.2 | Т-гор.вода'!$BT$28="",1,0)</f>
        <v>0</v>
      </c>
    </row>
    <row r="184" spans="1:1">
      <c r="A184" s="895">
        <f>IF('Форма 1.11.2 | Т-гор.вода'!$BU$28="",1,0)</f>
        <v>0</v>
      </c>
    </row>
    <row r="185" spans="1:1">
      <c r="A185" s="895">
        <f>IF('Форма 1.11.2 | Т-гор.вода'!$BV$28="",1,0)</f>
        <v>0</v>
      </c>
    </row>
    <row r="186" spans="1:1">
      <c r="A186" s="895">
        <f>IF('Форма 1.11.2 | Т-гор.вода'!$CC$28="",1,0)</f>
        <v>0</v>
      </c>
    </row>
    <row r="187" spans="1:1">
      <c r="A187" s="895">
        <f>IF('Форма 1.11.2 | Т-гор.вода'!$CE$28="",1,0)</f>
        <v>0</v>
      </c>
    </row>
    <row r="188" spans="1:1">
      <c r="A188" s="895">
        <f>IF('Форма 1.11.2 | Т-гор.вода'!$CD$28="",1,0)</f>
        <v>0</v>
      </c>
    </row>
    <row r="189" spans="1:1">
      <c r="A189" s="895">
        <f>IF('Форма 1.11.2 | Т-гор.вода'!$CF$28="",1,0)</f>
        <v>0</v>
      </c>
    </row>
    <row r="190" spans="1:1">
      <c r="A190" s="895">
        <f>IF('Форма 1.11.2 | Т-гор.вода'!$BT$33="",1,0)</f>
        <v>0</v>
      </c>
    </row>
    <row r="191" spans="1:1">
      <c r="A191" s="895">
        <f>IF('Форма 1.11.2 | Т-гор.вода'!$BU$33="",1,0)</f>
        <v>0</v>
      </c>
    </row>
    <row r="192" spans="1:1">
      <c r="A192" s="895">
        <f>IF('Форма 1.11.2 | Т-гор.вода'!$BV$33="",1,0)</f>
        <v>0</v>
      </c>
    </row>
    <row r="193" spans="1:1">
      <c r="A193" s="895">
        <f>IF('Форма 1.11.2 | Т-гор.вода'!$CC$33="",1,0)</f>
        <v>0</v>
      </c>
    </row>
    <row r="194" spans="1:1">
      <c r="A194" s="895">
        <f>IF('Форма 1.11.2 | Т-гор.вода'!$CE$33="",1,0)</f>
        <v>0</v>
      </c>
    </row>
    <row r="195" spans="1:1">
      <c r="A195" s="895">
        <f>IF('Форма 1.11.2 | Т-гор.вода'!$CD$33="",1,0)</f>
        <v>0</v>
      </c>
    </row>
    <row r="196" spans="1:1">
      <c r="A196" s="895">
        <f>IF('Форма 1.11.2 | Т-гор.вода'!$CF$33="",1,0)</f>
        <v>0</v>
      </c>
    </row>
    <row r="197" spans="1:1">
      <c r="A197" s="895">
        <f>IF('Форма 1.11.2 | Т-гор.вода'!$BT$23="",1,0)</f>
        <v>0</v>
      </c>
    </row>
    <row r="198" spans="1:1">
      <c r="A198" s="895">
        <f>IF('Форма 1.11.2 | Т-гор.вода'!$BU$23="",1,0)</f>
        <v>0</v>
      </c>
    </row>
    <row r="199" spans="1:1">
      <c r="A199" s="895">
        <f>IF('Форма 1.11.2 | Т-гор.вода'!$BV$23="",1,0)</f>
        <v>0</v>
      </c>
    </row>
    <row r="200" spans="1:1">
      <c r="A200" s="895">
        <f>IF('Форма 1.11.2 | Т-гор.вода'!$CC$23="",1,0)</f>
        <v>0</v>
      </c>
    </row>
    <row r="201" spans="1:1">
      <c r="A201" s="895">
        <f>IF('Форма 1.11.2 | Т-гор.вода'!$CE$23="",1,0)</f>
        <v>0</v>
      </c>
    </row>
    <row r="202" spans="1:1">
      <c r="A202" s="895">
        <f>IF('Форма 1.11.2 | Т-гор.вода'!$CD$23="",1,0)</f>
        <v>0</v>
      </c>
    </row>
    <row r="203" spans="1:1">
      <c r="A203" s="895">
        <f>IF('Форма 1.11.2 | Т-гор.вода'!$CF$23="",1,0)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914"/>
  </cols>
  <sheetData>
    <row r="1" spans="1:3">
      <c r="A1" s="914" t="s">
        <v>475</v>
      </c>
      <c r="B1" s="914" t="s">
        <v>476</v>
      </c>
      <c r="C1" s="914" t="s">
        <v>62</v>
      </c>
    </row>
    <row r="2" spans="1:3">
      <c r="A2" s="914">
        <v>4189678</v>
      </c>
      <c r="B2" s="914" t="s">
        <v>1247</v>
      </c>
      <c r="C2" s="914" t="s">
        <v>1248</v>
      </c>
    </row>
    <row r="3" spans="1:3">
      <c r="A3" s="914">
        <v>4190415</v>
      </c>
      <c r="B3" s="914" t="s">
        <v>1249</v>
      </c>
      <c r="C3" s="914" t="s">
        <v>1248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6"/>
    <col min="2" max="2" width="66" style="356" customWidth="1"/>
    <col min="3" max="16384" width="9.140625" style="356"/>
  </cols>
  <sheetData>
    <row r="3" spans="2:2">
      <c r="B3" s="450" t="s">
        <v>1407</v>
      </c>
    </row>
    <row r="4" spans="2:2">
      <c r="B4" s="450" t="s">
        <v>479</v>
      </c>
    </row>
    <row r="5" spans="2:2">
      <c r="B5" s="450" t="s">
        <v>480</v>
      </c>
    </row>
    <row r="6" spans="2:2">
      <c r="B6" s="450" t="s">
        <v>481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87"/>
    <col min="2" max="16384" width="9.140625" style="239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5" customWidth="1"/>
    <col min="2" max="16384" width="9.140625" style="325"/>
  </cols>
  <sheetData>
    <row r="1" spans="1:5">
      <c r="A1" s="326" t="s">
        <v>396</v>
      </c>
      <c r="B1" s="326" t="s">
        <v>397</v>
      </c>
      <c r="C1" s="326"/>
      <c r="D1" s="326"/>
      <c r="E1" s="326"/>
    </row>
    <row r="2" spans="1:5">
      <c r="A2" s="326"/>
      <c r="B2" s="326"/>
      <c r="C2" s="326"/>
      <c r="D2" s="326"/>
      <c r="E2" s="326"/>
    </row>
    <row r="3" spans="1:5">
      <c r="A3" s="326"/>
      <c r="B3" s="326"/>
      <c r="C3" s="326"/>
      <c r="D3" s="326"/>
      <c r="E3" s="326"/>
    </row>
    <row r="4" spans="1:5">
      <c r="A4" s="326"/>
      <c r="B4" s="326"/>
      <c r="C4" s="326"/>
      <c r="D4" s="326"/>
      <c r="E4" s="326"/>
    </row>
    <row r="5" spans="1:5">
      <c r="A5" s="326"/>
      <c r="B5" s="326"/>
      <c r="C5" s="326"/>
      <c r="D5" s="326"/>
      <c r="E5" s="326"/>
    </row>
    <row r="6" spans="1:5">
      <c r="A6" s="326"/>
      <c r="B6" s="326"/>
      <c r="C6" s="326"/>
      <c r="D6" s="326"/>
      <c r="E6" s="326"/>
    </row>
    <row r="7" spans="1:5">
      <c r="A7" s="326"/>
      <c r="B7" s="326"/>
      <c r="C7" s="326"/>
      <c r="D7" s="326"/>
      <c r="E7" s="326"/>
    </row>
    <row r="8" spans="1: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914"/>
    <col min="2" max="2" width="65.28515625" style="914" customWidth="1"/>
    <col min="3" max="3" width="41" style="914" customWidth="1"/>
    <col min="4" max="16384" width="9.140625" style="914"/>
  </cols>
  <sheetData>
    <row r="1" spans="1:2">
      <c r="A1" s="914" t="s">
        <v>311</v>
      </c>
      <c r="B1" s="914" t="s">
        <v>312</v>
      </c>
    </row>
    <row r="2" spans="1:2">
      <c r="A2" s="914">
        <v>4213767</v>
      </c>
      <c r="B2" s="914" t="s">
        <v>564</v>
      </c>
    </row>
    <row r="3" spans="1:2">
      <c r="A3" s="914">
        <v>4213768</v>
      </c>
      <c r="B3" s="914" t="s">
        <v>563</v>
      </c>
    </row>
    <row r="4" spans="1:2">
      <c r="A4" s="914">
        <v>4213769</v>
      </c>
      <c r="B4" s="914" t="s">
        <v>566</v>
      </c>
    </row>
    <row r="5" spans="1:2">
      <c r="A5" s="914">
        <v>4213770</v>
      </c>
      <c r="B5" s="914" t="s">
        <v>565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914"/>
    <col min="2" max="2" width="65.28515625" style="914" customWidth="1"/>
    <col min="3" max="3" width="41" style="914" customWidth="1"/>
    <col min="4" max="16384" width="9.140625" style="914"/>
  </cols>
  <sheetData>
    <row r="1" spans="1:2">
      <c r="A1" s="914" t="s">
        <v>311</v>
      </c>
      <c r="B1" s="914" t="s">
        <v>313</v>
      </c>
    </row>
    <row r="2" spans="1:2">
      <c r="A2" s="914">
        <v>4189706</v>
      </c>
      <c r="B2" s="914" t="s">
        <v>702</v>
      </c>
    </row>
    <row r="3" spans="1:2">
      <c r="A3" s="914">
        <v>4189705</v>
      </c>
      <c r="B3" s="914" t="s">
        <v>703</v>
      </c>
    </row>
    <row r="4" spans="1:2">
      <c r="A4" s="914">
        <v>4189707</v>
      </c>
      <c r="B4" s="914" t="s">
        <v>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9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llSheetsInThisWorkbook">
    <tabColor indexed="47"/>
  </sheetPr>
  <dimension ref="A1:B21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57</v>
      </c>
      <c r="B1" s="3" t="s">
        <v>58</v>
      </c>
    </row>
    <row r="2" spans="1:2">
      <c r="A2" t="s">
        <v>635</v>
      </c>
      <c r="B2" t="s">
        <v>684</v>
      </c>
    </row>
    <row r="3" spans="1:2">
      <c r="A3" t="s">
        <v>636</v>
      </c>
      <c r="B3" t="s">
        <v>676</v>
      </c>
    </row>
    <row r="4" spans="1:2">
      <c r="A4" t="s">
        <v>637</v>
      </c>
      <c r="B4" t="s">
        <v>655</v>
      </c>
    </row>
    <row r="5" spans="1:2">
      <c r="A5" t="s">
        <v>638</v>
      </c>
      <c r="B5" t="s">
        <v>656</v>
      </c>
    </row>
    <row r="6" spans="1:2">
      <c r="A6" t="s">
        <v>639</v>
      </c>
      <c r="B6" t="s">
        <v>657</v>
      </c>
    </row>
    <row r="7" spans="1:2">
      <c r="A7" t="s">
        <v>640</v>
      </c>
      <c r="B7" t="s">
        <v>658</v>
      </c>
    </row>
    <row r="8" spans="1:2">
      <c r="A8" t="s">
        <v>641</v>
      </c>
      <c r="B8" t="s">
        <v>659</v>
      </c>
    </row>
    <row r="9" spans="1:2">
      <c r="A9" t="s">
        <v>642</v>
      </c>
      <c r="B9" t="s">
        <v>660</v>
      </c>
    </row>
    <row r="10" spans="1:2">
      <c r="A10" t="s">
        <v>643</v>
      </c>
      <c r="B10" t="s">
        <v>661</v>
      </c>
    </row>
    <row r="11" spans="1:2">
      <c r="A11" t="s">
        <v>644</v>
      </c>
      <c r="B11" t="s">
        <v>662</v>
      </c>
    </row>
    <row r="12" spans="1:2">
      <c r="A12" t="s">
        <v>645</v>
      </c>
      <c r="B12" t="s">
        <v>663</v>
      </c>
    </row>
    <row r="13" spans="1:2">
      <c r="A13" t="s">
        <v>646</v>
      </c>
      <c r="B13" t="s">
        <v>664</v>
      </c>
    </row>
    <row r="14" spans="1:2">
      <c r="A14" t="s">
        <v>647</v>
      </c>
      <c r="B14" t="s">
        <v>665</v>
      </c>
    </row>
    <row r="15" spans="1:2">
      <c r="A15" t="s">
        <v>648</v>
      </c>
      <c r="B15" t="s">
        <v>666</v>
      </c>
    </row>
    <row r="16" spans="1:2">
      <c r="A16" t="s">
        <v>649</v>
      </c>
      <c r="B16" t="s">
        <v>667</v>
      </c>
    </row>
    <row r="17" spans="1:2">
      <c r="A17" t="s">
        <v>650</v>
      </c>
      <c r="B17" t="s">
        <v>668</v>
      </c>
    </row>
    <row r="18" spans="1:2">
      <c r="A18" t="s">
        <v>651</v>
      </c>
      <c r="B18" t="s">
        <v>669</v>
      </c>
    </row>
    <row r="19" spans="1:2">
      <c r="A19" t="s">
        <v>652</v>
      </c>
      <c r="B19" t="s">
        <v>670</v>
      </c>
    </row>
    <row r="20" spans="1:2">
      <c r="A20" t="s">
        <v>653</v>
      </c>
      <c r="B20" t="s">
        <v>671</v>
      </c>
    </row>
    <row r="21" spans="1:2">
      <c r="A21" t="s">
        <v>654</v>
      </c>
      <c r="B21" t="s">
        <v>672</v>
      </c>
    </row>
    <row r="22" spans="1:2">
      <c r="A22"/>
      <c r="B22" t="s">
        <v>673</v>
      </c>
    </row>
    <row r="23" spans="1:2">
      <c r="A23"/>
      <c r="B23" t="s">
        <v>674</v>
      </c>
    </row>
    <row r="24" spans="1:2">
      <c r="A24"/>
      <c r="B24" t="s">
        <v>675</v>
      </c>
    </row>
    <row r="25" spans="1:2">
      <c r="A25"/>
      <c r="B25" t="s">
        <v>677</v>
      </c>
    </row>
    <row r="26" spans="1:2">
      <c r="A26"/>
      <c r="B26" t="s">
        <v>678</v>
      </c>
    </row>
    <row r="27" spans="1:2">
      <c r="A27"/>
      <c r="B27" t="s">
        <v>679</v>
      </c>
    </row>
    <row r="28" spans="1:2">
      <c r="A28"/>
      <c r="B28" t="s">
        <v>680</v>
      </c>
    </row>
    <row r="29" spans="1:2">
      <c r="A29"/>
      <c r="B29" t="s">
        <v>681</v>
      </c>
    </row>
    <row r="30" spans="1:2">
      <c r="A30"/>
      <c r="B30" t="s">
        <v>682</v>
      </c>
    </row>
    <row r="31" spans="1:2">
      <c r="A31"/>
      <c r="B31" t="s">
        <v>683</v>
      </c>
    </row>
    <row r="32" spans="1:2">
      <c r="A32"/>
      <c r="B32" t="s">
        <v>685</v>
      </c>
    </row>
    <row r="33" spans="1:2">
      <c r="A33"/>
      <c r="B33" t="s">
        <v>686</v>
      </c>
    </row>
    <row r="34" spans="1:2">
      <c r="A34"/>
      <c r="B34" t="s">
        <v>687</v>
      </c>
    </row>
    <row r="35" spans="1:2">
      <c r="A35"/>
      <c r="B35" t="s">
        <v>688</v>
      </c>
    </row>
    <row r="36" spans="1:2">
      <c r="A36"/>
      <c r="B36" t="s">
        <v>689</v>
      </c>
    </row>
    <row r="37" spans="1:2">
      <c r="A37"/>
      <c r="B37" t="s">
        <v>690</v>
      </c>
    </row>
    <row r="38" spans="1:2">
      <c r="A38"/>
      <c r="B38" t="s">
        <v>691</v>
      </c>
    </row>
    <row r="39" spans="1:2">
      <c r="A39"/>
      <c r="B39" t="s">
        <v>692</v>
      </c>
    </row>
    <row r="40" spans="1:2">
      <c r="A40"/>
      <c r="B40" t="s">
        <v>693</v>
      </c>
    </row>
    <row r="41" spans="1:2">
      <c r="A41"/>
      <c r="B41" t="s">
        <v>694</v>
      </c>
    </row>
    <row r="42" spans="1:2">
      <c r="A42"/>
      <c r="B42" t="s">
        <v>695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ORG">
    <tabColor indexed="47"/>
  </sheetPr>
  <dimension ref="A1:J39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1246</v>
      </c>
      <c r="B1" s="4" t="s">
        <v>1252</v>
      </c>
      <c r="C1" s="4" t="s">
        <v>1253</v>
      </c>
      <c r="D1" s="4" t="s">
        <v>1254</v>
      </c>
      <c r="E1" s="4" t="s">
        <v>1255</v>
      </c>
      <c r="F1" s="4" t="s">
        <v>1256</v>
      </c>
      <c r="G1" s="4" t="s">
        <v>1257</v>
      </c>
      <c r="H1" s="4" t="s">
        <v>1258</v>
      </c>
      <c r="I1" s="4" t="s">
        <v>1259</v>
      </c>
    </row>
    <row r="2" spans="1:10">
      <c r="A2" s="4">
        <v>1</v>
      </c>
      <c r="B2" s="4" t="s">
        <v>1260</v>
      </c>
      <c r="C2" s="4" t="s">
        <v>123</v>
      </c>
      <c r="D2" s="4" t="s">
        <v>1261</v>
      </c>
      <c r="E2" s="4" t="s">
        <v>1262</v>
      </c>
      <c r="F2" s="4" t="s">
        <v>1263</v>
      </c>
      <c r="G2" s="4" t="s">
        <v>1264</v>
      </c>
      <c r="J2" s="4" t="s">
        <v>1398</v>
      </c>
    </row>
    <row r="3" spans="1:10">
      <c r="A3" s="4">
        <v>2</v>
      </c>
      <c r="B3" s="4" t="s">
        <v>1260</v>
      </c>
      <c r="C3" s="4" t="s">
        <v>123</v>
      </c>
      <c r="D3" s="4" t="s">
        <v>1265</v>
      </c>
      <c r="E3" s="4" t="s">
        <v>1266</v>
      </c>
      <c r="F3" s="4" t="s">
        <v>1267</v>
      </c>
      <c r="G3" s="4" t="s">
        <v>1268</v>
      </c>
      <c r="J3" s="4" t="s">
        <v>1398</v>
      </c>
    </row>
    <row r="4" spans="1:10">
      <c r="A4" s="4">
        <v>3</v>
      </c>
      <c r="B4" s="4" t="s">
        <v>1260</v>
      </c>
      <c r="C4" s="4" t="s">
        <v>123</v>
      </c>
      <c r="D4" s="4" t="s">
        <v>1269</v>
      </c>
      <c r="E4" s="4" t="s">
        <v>1270</v>
      </c>
      <c r="F4" s="4" t="s">
        <v>1271</v>
      </c>
      <c r="G4" s="4" t="s">
        <v>1272</v>
      </c>
      <c r="J4" s="4" t="s">
        <v>1398</v>
      </c>
    </row>
    <row r="5" spans="1:10">
      <c r="A5" s="4">
        <v>4</v>
      </c>
      <c r="B5" s="4" t="s">
        <v>1260</v>
      </c>
      <c r="C5" s="4" t="s">
        <v>123</v>
      </c>
      <c r="D5" s="4" t="s">
        <v>1273</v>
      </c>
      <c r="E5" s="4" t="s">
        <v>1274</v>
      </c>
      <c r="F5" s="4" t="s">
        <v>1275</v>
      </c>
      <c r="G5" s="4" t="s">
        <v>1276</v>
      </c>
      <c r="J5" s="4" t="s">
        <v>1398</v>
      </c>
    </row>
    <row r="6" spans="1:10">
      <c r="A6" s="4">
        <v>5</v>
      </c>
      <c r="B6" s="4" t="s">
        <v>1260</v>
      </c>
      <c r="C6" s="4" t="s">
        <v>123</v>
      </c>
      <c r="D6" s="4" t="s">
        <v>1277</v>
      </c>
      <c r="E6" s="4" t="s">
        <v>1278</v>
      </c>
      <c r="F6" s="4" t="s">
        <v>1279</v>
      </c>
      <c r="G6" s="4" t="s">
        <v>1280</v>
      </c>
      <c r="J6" s="4" t="s">
        <v>1398</v>
      </c>
    </row>
    <row r="7" spans="1:10">
      <c r="A7" s="4">
        <v>6</v>
      </c>
      <c r="B7" s="4" t="s">
        <v>1260</v>
      </c>
      <c r="C7" s="4" t="s">
        <v>123</v>
      </c>
      <c r="D7" s="4" t="s">
        <v>1281</v>
      </c>
      <c r="E7" s="4" t="s">
        <v>1282</v>
      </c>
      <c r="F7" s="4" t="s">
        <v>1283</v>
      </c>
      <c r="G7" s="4" t="s">
        <v>1284</v>
      </c>
      <c r="J7" s="4" t="s">
        <v>1398</v>
      </c>
    </row>
    <row r="8" spans="1:10">
      <c r="A8" s="4">
        <v>7</v>
      </c>
      <c r="B8" s="4" t="s">
        <v>1260</v>
      </c>
      <c r="C8" s="4" t="s">
        <v>123</v>
      </c>
      <c r="D8" s="4" t="s">
        <v>1285</v>
      </c>
      <c r="E8" s="4" t="s">
        <v>1286</v>
      </c>
      <c r="F8" s="4" t="s">
        <v>1287</v>
      </c>
      <c r="G8" s="4" t="s">
        <v>1288</v>
      </c>
      <c r="J8" s="4" t="s">
        <v>1398</v>
      </c>
    </row>
    <row r="9" spans="1:10">
      <c r="A9" s="4">
        <v>8</v>
      </c>
      <c r="B9" s="4" t="s">
        <v>1260</v>
      </c>
      <c r="C9" s="4" t="s">
        <v>123</v>
      </c>
      <c r="D9" s="4" t="s">
        <v>1289</v>
      </c>
      <c r="E9" s="4" t="s">
        <v>1290</v>
      </c>
      <c r="F9" s="4" t="s">
        <v>1291</v>
      </c>
      <c r="G9" s="4" t="s">
        <v>1292</v>
      </c>
      <c r="J9" s="4" t="s">
        <v>1398</v>
      </c>
    </row>
    <row r="10" spans="1:10">
      <c r="A10" s="4">
        <v>9</v>
      </c>
      <c r="B10" s="4" t="s">
        <v>1260</v>
      </c>
      <c r="C10" s="4" t="s">
        <v>123</v>
      </c>
      <c r="D10" s="4" t="s">
        <v>1293</v>
      </c>
      <c r="E10" s="4" t="s">
        <v>1294</v>
      </c>
      <c r="F10" s="4" t="s">
        <v>1295</v>
      </c>
      <c r="G10" s="4" t="s">
        <v>1296</v>
      </c>
      <c r="J10" s="4" t="s">
        <v>1398</v>
      </c>
    </row>
    <row r="11" spans="1:10">
      <c r="A11" s="4">
        <v>10</v>
      </c>
      <c r="B11" s="4" t="s">
        <v>1260</v>
      </c>
      <c r="C11" s="4" t="s">
        <v>123</v>
      </c>
      <c r="D11" s="4" t="s">
        <v>1297</v>
      </c>
      <c r="E11" s="4" t="s">
        <v>1298</v>
      </c>
      <c r="F11" s="4" t="s">
        <v>1299</v>
      </c>
      <c r="G11" s="4" t="s">
        <v>1284</v>
      </c>
      <c r="J11" s="4" t="s">
        <v>1398</v>
      </c>
    </row>
    <row r="12" spans="1:10">
      <c r="A12" s="4">
        <v>11</v>
      </c>
      <c r="B12" s="4" t="s">
        <v>1260</v>
      </c>
      <c r="C12" s="4" t="s">
        <v>123</v>
      </c>
      <c r="D12" s="4" t="s">
        <v>1300</v>
      </c>
      <c r="E12" s="4" t="s">
        <v>1301</v>
      </c>
      <c r="F12" s="4" t="s">
        <v>1302</v>
      </c>
      <c r="G12" s="4" t="s">
        <v>1303</v>
      </c>
      <c r="J12" s="4" t="s">
        <v>1398</v>
      </c>
    </row>
    <row r="13" spans="1:10">
      <c r="A13" s="4">
        <v>12</v>
      </c>
      <c r="B13" s="4" t="s">
        <v>1260</v>
      </c>
      <c r="C13" s="4" t="s">
        <v>123</v>
      </c>
      <c r="D13" s="4" t="s">
        <v>1304</v>
      </c>
      <c r="E13" s="4" t="s">
        <v>1305</v>
      </c>
      <c r="F13" s="4" t="s">
        <v>1306</v>
      </c>
      <c r="G13" s="4" t="s">
        <v>1284</v>
      </c>
      <c r="J13" s="4" t="s">
        <v>1398</v>
      </c>
    </row>
    <row r="14" spans="1:10">
      <c r="A14" s="4">
        <v>13</v>
      </c>
      <c r="B14" s="4" t="s">
        <v>1260</v>
      </c>
      <c r="C14" s="4" t="s">
        <v>123</v>
      </c>
      <c r="D14" s="4" t="s">
        <v>1307</v>
      </c>
      <c r="E14" s="4" t="s">
        <v>1308</v>
      </c>
      <c r="F14" s="4" t="s">
        <v>1309</v>
      </c>
      <c r="G14" s="4" t="s">
        <v>1268</v>
      </c>
      <c r="J14" s="4" t="s">
        <v>1398</v>
      </c>
    </row>
    <row r="15" spans="1:10">
      <c r="A15" s="4">
        <v>14</v>
      </c>
      <c r="B15" s="4" t="s">
        <v>1260</v>
      </c>
      <c r="C15" s="4" t="s">
        <v>123</v>
      </c>
      <c r="D15" s="4" t="s">
        <v>1310</v>
      </c>
      <c r="E15" s="4" t="s">
        <v>1311</v>
      </c>
      <c r="F15" s="4" t="s">
        <v>1312</v>
      </c>
      <c r="G15" s="4" t="s">
        <v>1313</v>
      </c>
      <c r="J15" s="4" t="s">
        <v>1398</v>
      </c>
    </row>
    <row r="16" spans="1:10">
      <c r="A16" s="4">
        <v>15</v>
      </c>
      <c r="B16" s="4" t="s">
        <v>1260</v>
      </c>
      <c r="C16" s="4" t="s">
        <v>123</v>
      </c>
      <c r="D16" s="4" t="s">
        <v>1314</v>
      </c>
      <c r="E16" s="4" t="s">
        <v>1315</v>
      </c>
      <c r="F16" s="4" t="s">
        <v>1316</v>
      </c>
      <c r="G16" s="4" t="s">
        <v>1284</v>
      </c>
      <c r="J16" s="4" t="s">
        <v>1398</v>
      </c>
    </row>
    <row r="17" spans="1:10">
      <c r="A17" s="4">
        <v>16</v>
      </c>
      <c r="B17" s="4" t="s">
        <v>1260</v>
      </c>
      <c r="C17" s="4" t="s">
        <v>123</v>
      </c>
      <c r="D17" s="4" t="s">
        <v>1317</v>
      </c>
      <c r="E17" s="4" t="s">
        <v>1318</v>
      </c>
      <c r="F17" s="4" t="s">
        <v>1319</v>
      </c>
      <c r="G17" s="4" t="s">
        <v>1296</v>
      </c>
      <c r="J17" s="4" t="s">
        <v>1398</v>
      </c>
    </row>
    <row r="18" spans="1:10">
      <c r="A18" s="4">
        <v>17</v>
      </c>
      <c r="B18" s="4" t="s">
        <v>1260</v>
      </c>
      <c r="C18" s="4" t="s">
        <v>123</v>
      </c>
      <c r="D18" s="4" t="s">
        <v>1320</v>
      </c>
      <c r="E18" s="4" t="s">
        <v>1321</v>
      </c>
      <c r="F18" s="4" t="s">
        <v>1322</v>
      </c>
      <c r="G18" s="4" t="s">
        <v>1284</v>
      </c>
      <c r="J18" s="4" t="s">
        <v>1398</v>
      </c>
    </row>
    <row r="19" spans="1:10">
      <c r="A19" s="4">
        <v>18</v>
      </c>
      <c r="B19" s="4" t="s">
        <v>1260</v>
      </c>
      <c r="C19" s="4" t="s">
        <v>123</v>
      </c>
      <c r="D19" s="4" t="s">
        <v>1323</v>
      </c>
      <c r="E19" s="4" t="s">
        <v>1324</v>
      </c>
      <c r="F19" s="4" t="s">
        <v>1325</v>
      </c>
      <c r="G19" s="4" t="s">
        <v>1326</v>
      </c>
      <c r="H19" s="4" t="s">
        <v>1327</v>
      </c>
      <c r="J19" s="4" t="s">
        <v>1398</v>
      </c>
    </row>
    <row r="20" spans="1:10">
      <c r="A20" s="4">
        <v>19</v>
      </c>
      <c r="B20" s="4" t="s">
        <v>1260</v>
      </c>
      <c r="C20" s="4" t="s">
        <v>123</v>
      </c>
      <c r="D20" s="4" t="s">
        <v>1328</v>
      </c>
      <c r="E20" s="4" t="s">
        <v>1329</v>
      </c>
      <c r="F20" s="4" t="s">
        <v>1330</v>
      </c>
      <c r="G20" s="4" t="s">
        <v>1331</v>
      </c>
      <c r="J20" s="4" t="s">
        <v>1398</v>
      </c>
    </row>
    <row r="21" spans="1:10">
      <c r="A21" s="4">
        <v>20</v>
      </c>
      <c r="B21" s="4" t="s">
        <v>1260</v>
      </c>
      <c r="C21" s="4" t="s">
        <v>123</v>
      </c>
      <c r="D21" s="4" t="s">
        <v>1332</v>
      </c>
      <c r="E21" s="4" t="s">
        <v>1333</v>
      </c>
      <c r="F21" s="4" t="s">
        <v>1334</v>
      </c>
      <c r="G21" s="4" t="s">
        <v>1335</v>
      </c>
      <c r="J21" s="4" t="s">
        <v>1398</v>
      </c>
    </row>
    <row r="22" spans="1:10">
      <c r="A22" s="4">
        <v>21</v>
      </c>
      <c r="B22" s="4" t="s">
        <v>1260</v>
      </c>
      <c r="C22" s="4" t="s">
        <v>123</v>
      </c>
      <c r="D22" s="4" t="s">
        <v>1336</v>
      </c>
      <c r="E22" s="4" t="s">
        <v>1337</v>
      </c>
      <c r="F22" s="4" t="s">
        <v>1338</v>
      </c>
      <c r="G22" s="4" t="s">
        <v>1339</v>
      </c>
      <c r="J22" s="4" t="s">
        <v>1398</v>
      </c>
    </row>
    <row r="23" spans="1:10">
      <c r="A23" s="4">
        <v>22</v>
      </c>
      <c r="B23" s="4" t="s">
        <v>1260</v>
      </c>
      <c r="C23" s="4" t="s">
        <v>123</v>
      </c>
      <c r="D23" s="4" t="s">
        <v>1340</v>
      </c>
      <c r="E23" s="4" t="s">
        <v>1341</v>
      </c>
      <c r="F23" s="4" t="s">
        <v>1342</v>
      </c>
      <c r="G23" s="4" t="s">
        <v>1343</v>
      </c>
      <c r="J23" s="4" t="s">
        <v>1398</v>
      </c>
    </row>
    <row r="24" spans="1:10">
      <c r="A24" s="4">
        <v>23</v>
      </c>
      <c r="B24" s="4" t="s">
        <v>1260</v>
      </c>
      <c r="C24" s="4" t="s">
        <v>123</v>
      </c>
      <c r="D24" s="4" t="s">
        <v>1344</v>
      </c>
      <c r="E24" s="4" t="s">
        <v>1345</v>
      </c>
      <c r="F24" s="4" t="s">
        <v>1346</v>
      </c>
      <c r="G24" s="4" t="s">
        <v>1335</v>
      </c>
      <c r="J24" s="4" t="s">
        <v>1398</v>
      </c>
    </row>
    <row r="25" spans="1:10">
      <c r="A25" s="4">
        <v>24</v>
      </c>
      <c r="B25" s="4" t="s">
        <v>1260</v>
      </c>
      <c r="C25" s="4" t="s">
        <v>123</v>
      </c>
      <c r="D25" s="4" t="s">
        <v>1347</v>
      </c>
      <c r="E25" s="4" t="s">
        <v>1348</v>
      </c>
      <c r="F25" s="4" t="s">
        <v>1349</v>
      </c>
      <c r="G25" s="4" t="s">
        <v>1339</v>
      </c>
      <c r="H25" s="4" t="s">
        <v>1350</v>
      </c>
      <c r="J25" s="4" t="s">
        <v>1398</v>
      </c>
    </row>
    <row r="26" spans="1:10">
      <c r="A26" s="4">
        <v>25</v>
      </c>
      <c r="B26" s="4" t="s">
        <v>1260</v>
      </c>
      <c r="C26" s="4" t="s">
        <v>123</v>
      </c>
      <c r="D26" s="4" t="s">
        <v>1351</v>
      </c>
      <c r="E26" s="4" t="s">
        <v>1352</v>
      </c>
      <c r="F26" s="4" t="s">
        <v>1353</v>
      </c>
      <c r="G26" s="4" t="s">
        <v>1284</v>
      </c>
      <c r="J26" s="4" t="s">
        <v>1398</v>
      </c>
    </row>
    <row r="27" spans="1:10">
      <c r="A27" s="4">
        <v>26</v>
      </c>
      <c r="B27" s="4" t="s">
        <v>1260</v>
      </c>
      <c r="C27" s="4" t="s">
        <v>123</v>
      </c>
      <c r="D27" s="4" t="s">
        <v>1354</v>
      </c>
      <c r="E27" s="4" t="s">
        <v>1355</v>
      </c>
      <c r="F27" s="4" t="s">
        <v>1356</v>
      </c>
      <c r="G27" s="4" t="s">
        <v>1292</v>
      </c>
      <c r="J27" s="4" t="s">
        <v>1398</v>
      </c>
    </row>
    <row r="28" spans="1:10">
      <c r="A28" s="4">
        <v>27</v>
      </c>
      <c r="B28" s="4" t="s">
        <v>1260</v>
      </c>
      <c r="C28" s="4" t="s">
        <v>123</v>
      </c>
      <c r="D28" s="4" t="s">
        <v>1357</v>
      </c>
      <c r="E28" s="4" t="s">
        <v>1358</v>
      </c>
      <c r="F28" s="4" t="s">
        <v>1359</v>
      </c>
      <c r="G28" s="4" t="s">
        <v>1339</v>
      </c>
      <c r="J28" s="4" t="s">
        <v>1398</v>
      </c>
    </row>
    <row r="29" spans="1:10">
      <c r="A29" s="4">
        <v>28</v>
      </c>
      <c r="B29" s="4" t="s">
        <v>1260</v>
      </c>
      <c r="C29" s="4" t="s">
        <v>123</v>
      </c>
      <c r="D29" s="4" t="s">
        <v>1360</v>
      </c>
      <c r="E29" s="4" t="s">
        <v>1361</v>
      </c>
      <c r="F29" s="4" t="s">
        <v>1362</v>
      </c>
      <c r="G29" s="4" t="s">
        <v>1284</v>
      </c>
      <c r="J29" s="4" t="s">
        <v>1398</v>
      </c>
    </row>
    <row r="30" spans="1:10">
      <c r="A30" s="4">
        <v>29</v>
      </c>
      <c r="B30" s="4" t="s">
        <v>1260</v>
      </c>
      <c r="C30" s="4" t="s">
        <v>123</v>
      </c>
      <c r="D30" s="4" t="s">
        <v>1363</v>
      </c>
      <c r="E30" s="4" t="s">
        <v>1364</v>
      </c>
      <c r="F30" s="4" t="s">
        <v>1365</v>
      </c>
      <c r="G30" s="4" t="s">
        <v>1284</v>
      </c>
      <c r="J30" s="4" t="s">
        <v>1398</v>
      </c>
    </row>
    <row r="31" spans="1:10">
      <c r="A31" s="4">
        <v>30</v>
      </c>
      <c r="B31" s="4" t="s">
        <v>1260</v>
      </c>
      <c r="C31" s="4" t="s">
        <v>123</v>
      </c>
      <c r="D31" s="4" t="s">
        <v>1366</v>
      </c>
      <c r="E31" s="4" t="s">
        <v>1367</v>
      </c>
      <c r="F31" s="4" t="s">
        <v>1368</v>
      </c>
      <c r="G31" s="4" t="s">
        <v>1284</v>
      </c>
      <c r="J31" s="4" t="s">
        <v>1398</v>
      </c>
    </row>
    <row r="32" spans="1:10">
      <c r="A32" s="4">
        <v>31</v>
      </c>
      <c r="B32" s="4" t="s">
        <v>1260</v>
      </c>
      <c r="C32" s="4" t="s">
        <v>123</v>
      </c>
      <c r="D32" s="4" t="s">
        <v>1369</v>
      </c>
      <c r="E32" s="4" t="s">
        <v>1370</v>
      </c>
      <c r="F32" s="4" t="s">
        <v>1371</v>
      </c>
      <c r="G32" s="4" t="s">
        <v>1284</v>
      </c>
      <c r="J32" s="4" t="s">
        <v>1398</v>
      </c>
    </row>
    <row r="33" spans="1:10">
      <c r="A33" s="4">
        <v>32</v>
      </c>
      <c r="B33" s="4" t="s">
        <v>1260</v>
      </c>
      <c r="C33" s="4" t="s">
        <v>123</v>
      </c>
      <c r="D33" s="4" t="s">
        <v>1372</v>
      </c>
      <c r="E33" s="4" t="s">
        <v>1373</v>
      </c>
      <c r="F33" s="4" t="s">
        <v>1374</v>
      </c>
      <c r="G33" s="4" t="s">
        <v>1375</v>
      </c>
      <c r="J33" s="4" t="s">
        <v>1398</v>
      </c>
    </row>
    <row r="34" spans="1:10">
      <c r="A34" s="4">
        <v>33</v>
      </c>
      <c r="B34" s="4" t="s">
        <v>1260</v>
      </c>
      <c r="C34" s="4" t="s">
        <v>123</v>
      </c>
      <c r="D34" s="4" t="s">
        <v>1376</v>
      </c>
      <c r="E34" s="4" t="s">
        <v>1377</v>
      </c>
      <c r="F34" s="4" t="s">
        <v>1378</v>
      </c>
      <c r="G34" s="4" t="s">
        <v>1379</v>
      </c>
      <c r="J34" s="4" t="s">
        <v>1398</v>
      </c>
    </row>
    <row r="35" spans="1:10">
      <c r="A35" s="4">
        <v>34</v>
      </c>
      <c r="B35" s="4" t="s">
        <v>1260</v>
      </c>
      <c r="C35" s="4" t="s">
        <v>123</v>
      </c>
      <c r="D35" s="4" t="s">
        <v>1380</v>
      </c>
      <c r="E35" s="4" t="s">
        <v>1381</v>
      </c>
      <c r="F35" s="4" t="s">
        <v>1382</v>
      </c>
      <c r="G35" s="4" t="s">
        <v>1383</v>
      </c>
      <c r="J35" s="4" t="s">
        <v>1398</v>
      </c>
    </row>
    <row r="36" spans="1:10">
      <c r="A36" s="4">
        <v>35</v>
      </c>
      <c r="B36" s="4" t="s">
        <v>1260</v>
      </c>
      <c r="C36" s="4" t="s">
        <v>123</v>
      </c>
      <c r="D36" s="4" t="s">
        <v>1384</v>
      </c>
      <c r="E36" s="4" t="s">
        <v>1385</v>
      </c>
      <c r="F36" s="4" t="s">
        <v>1271</v>
      </c>
      <c r="G36" s="4" t="s">
        <v>1386</v>
      </c>
      <c r="J36" s="4" t="s">
        <v>1398</v>
      </c>
    </row>
    <row r="37" spans="1:10">
      <c r="A37" s="4">
        <v>36</v>
      </c>
      <c r="B37" s="4" t="s">
        <v>1260</v>
      </c>
      <c r="C37" s="4" t="s">
        <v>123</v>
      </c>
      <c r="D37" s="4" t="s">
        <v>1387</v>
      </c>
      <c r="E37" s="4" t="s">
        <v>1388</v>
      </c>
      <c r="F37" s="4" t="s">
        <v>1374</v>
      </c>
      <c r="G37" s="4" t="s">
        <v>1389</v>
      </c>
      <c r="J37" s="4" t="s">
        <v>1398</v>
      </c>
    </row>
    <row r="38" spans="1:10">
      <c r="A38" s="4">
        <v>37</v>
      </c>
      <c r="B38" s="4" t="s">
        <v>1260</v>
      </c>
      <c r="C38" s="4" t="s">
        <v>123</v>
      </c>
      <c r="D38" s="4" t="s">
        <v>1390</v>
      </c>
      <c r="E38" s="4" t="s">
        <v>1391</v>
      </c>
      <c r="F38" s="4" t="s">
        <v>1382</v>
      </c>
      <c r="G38" s="4" t="s">
        <v>1392</v>
      </c>
      <c r="J38" s="4" t="s">
        <v>1398</v>
      </c>
    </row>
    <row r="39" spans="1:10">
      <c r="A39" s="4">
        <v>38</v>
      </c>
      <c r="B39" s="4" t="s">
        <v>1260</v>
      </c>
      <c r="C39" s="4" t="s">
        <v>123</v>
      </c>
      <c r="D39" s="4" t="s">
        <v>1393</v>
      </c>
      <c r="E39" s="4" t="s">
        <v>1394</v>
      </c>
      <c r="F39" s="4" t="s">
        <v>1395</v>
      </c>
      <c r="G39" s="4" t="s">
        <v>1396</v>
      </c>
      <c r="H39" s="4" t="s">
        <v>1397</v>
      </c>
      <c r="J39" s="4" t="s">
        <v>1398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6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8"/>
  </cols>
  <sheetData>
    <row r="1" spans="1:1">
      <c r="A1" s="238"/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0"/>
  </cols>
  <sheetData>
    <row r="1" spans="1:1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TSH_REESTR_MO">
    <tabColor indexed="47"/>
  </sheetPr>
  <dimension ref="A1:D269"/>
  <sheetViews>
    <sheetView showGridLines="0" zoomScaleNormal="100" workbookViewId="0"/>
  </sheetViews>
  <sheetFormatPr defaultRowHeight="11.25"/>
  <cols>
    <col min="1" max="1" width="9.140625" style="820"/>
  </cols>
  <sheetData>
    <row r="1" spans="1:4">
      <c r="A1" s="820" t="s">
        <v>1246</v>
      </c>
      <c r="B1" t="s">
        <v>477</v>
      </c>
      <c r="C1" t="s">
        <v>478</v>
      </c>
      <c r="D1" t="s">
        <v>1245</v>
      </c>
    </row>
    <row r="2" spans="1:4">
      <c r="A2" s="820">
        <v>1</v>
      </c>
      <c r="B2" t="s">
        <v>720</v>
      </c>
      <c r="C2" t="s">
        <v>722</v>
      </c>
      <c r="D2" t="s">
        <v>723</v>
      </c>
    </row>
    <row r="3" spans="1:4">
      <c r="A3" s="820">
        <v>2</v>
      </c>
      <c r="B3" t="s">
        <v>720</v>
      </c>
      <c r="C3" t="s">
        <v>724</v>
      </c>
      <c r="D3" t="s">
        <v>725</v>
      </c>
    </row>
    <row r="4" spans="1:4">
      <c r="A4" s="820">
        <v>3</v>
      </c>
      <c r="B4" t="s">
        <v>720</v>
      </c>
      <c r="C4" t="s">
        <v>720</v>
      </c>
      <c r="D4" t="s">
        <v>721</v>
      </c>
    </row>
    <row r="5" spans="1:4">
      <c r="A5" s="820">
        <v>4</v>
      </c>
      <c r="B5" t="s">
        <v>720</v>
      </c>
      <c r="C5" t="s">
        <v>726</v>
      </c>
      <c r="D5" t="s">
        <v>727</v>
      </c>
    </row>
    <row r="6" spans="1:4">
      <c r="A6" s="820">
        <v>5</v>
      </c>
      <c r="B6" t="s">
        <v>720</v>
      </c>
      <c r="C6" t="s">
        <v>728</v>
      </c>
      <c r="D6" t="s">
        <v>729</v>
      </c>
    </row>
    <row r="7" spans="1:4">
      <c r="A7" s="820">
        <v>6</v>
      </c>
      <c r="B7" t="s">
        <v>720</v>
      </c>
      <c r="C7" t="s">
        <v>730</v>
      </c>
      <c r="D7" t="s">
        <v>731</v>
      </c>
    </row>
    <row r="8" spans="1:4">
      <c r="A8" s="820">
        <v>7</v>
      </c>
      <c r="B8" t="s">
        <v>720</v>
      </c>
      <c r="C8" t="s">
        <v>732</v>
      </c>
      <c r="D8" t="s">
        <v>733</v>
      </c>
    </row>
    <row r="9" spans="1:4">
      <c r="A9" s="820">
        <v>8</v>
      </c>
      <c r="B9" t="s">
        <v>720</v>
      </c>
      <c r="C9" t="s">
        <v>734</v>
      </c>
      <c r="D9" t="s">
        <v>735</v>
      </c>
    </row>
    <row r="10" spans="1:4">
      <c r="A10" s="820">
        <v>9</v>
      </c>
      <c r="B10" t="s">
        <v>720</v>
      </c>
      <c r="C10" t="s">
        <v>736</v>
      </c>
      <c r="D10" t="s">
        <v>737</v>
      </c>
    </row>
    <row r="11" spans="1:4">
      <c r="A11" s="820">
        <v>10</v>
      </c>
      <c r="B11" t="s">
        <v>720</v>
      </c>
      <c r="C11" t="s">
        <v>738</v>
      </c>
      <c r="D11" t="s">
        <v>739</v>
      </c>
    </row>
    <row r="12" spans="1:4">
      <c r="A12" s="820">
        <v>11</v>
      </c>
      <c r="B12" t="s">
        <v>720</v>
      </c>
      <c r="C12" t="s">
        <v>740</v>
      </c>
      <c r="D12" t="s">
        <v>741</v>
      </c>
    </row>
    <row r="13" spans="1:4">
      <c r="A13" s="820">
        <v>12</v>
      </c>
      <c r="B13" t="s">
        <v>720</v>
      </c>
      <c r="C13" t="s">
        <v>742</v>
      </c>
      <c r="D13" t="s">
        <v>743</v>
      </c>
    </row>
    <row r="14" spans="1:4">
      <c r="A14" s="820">
        <v>13</v>
      </c>
      <c r="B14" t="s">
        <v>720</v>
      </c>
      <c r="C14" t="s">
        <v>744</v>
      </c>
      <c r="D14" t="s">
        <v>745</v>
      </c>
    </row>
    <row r="15" spans="1:4">
      <c r="A15" s="820">
        <v>14</v>
      </c>
      <c r="B15" t="s">
        <v>720</v>
      </c>
      <c r="C15" t="s">
        <v>746</v>
      </c>
      <c r="D15" t="s">
        <v>747</v>
      </c>
    </row>
    <row r="16" spans="1:4">
      <c r="A16" s="820">
        <v>15</v>
      </c>
      <c r="B16" t="s">
        <v>720</v>
      </c>
      <c r="C16" t="s">
        <v>748</v>
      </c>
      <c r="D16" t="s">
        <v>749</v>
      </c>
    </row>
    <row r="17" spans="1:4">
      <c r="A17" s="820">
        <v>16</v>
      </c>
      <c r="B17" t="s">
        <v>750</v>
      </c>
      <c r="C17" t="s">
        <v>752</v>
      </c>
      <c r="D17" t="s">
        <v>753</v>
      </c>
    </row>
    <row r="18" spans="1:4">
      <c r="A18" s="820">
        <v>17</v>
      </c>
      <c r="B18" t="s">
        <v>750</v>
      </c>
      <c r="C18" t="s">
        <v>750</v>
      </c>
      <c r="D18" t="s">
        <v>751</v>
      </c>
    </row>
    <row r="19" spans="1:4">
      <c r="A19" s="820">
        <v>18</v>
      </c>
      <c r="B19" t="s">
        <v>750</v>
      </c>
      <c r="C19" t="s">
        <v>754</v>
      </c>
      <c r="D19" t="s">
        <v>755</v>
      </c>
    </row>
    <row r="20" spans="1:4">
      <c r="A20" s="820">
        <v>19</v>
      </c>
      <c r="B20" t="s">
        <v>750</v>
      </c>
      <c r="C20" t="s">
        <v>756</v>
      </c>
      <c r="D20" t="s">
        <v>757</v>
      </c>
    </row>
    <row r="21" spans="1:4">
      <c r="A21" s="820">
        <v>20</v>
      </c>
      <c r="B21" t="s">
        <v>750</v>
      </c>
      <c r="C21" t="s">
        <v>758</v>
      </c>
      <c r="D21" t="s">
        <v>759</v>
      </c>
    </row>
    <row r="22" spans="1:4">
      <c r="A22" s="820">
        <v>21</v>
      </c>
      <c r="B22" t="s">
        <v>750</v>
      </c>
      <c r="C22" t="s">
        <v>760</v>
      </c>
      <c r="D22" t="s">
        <v>761</v>
      </c>
    </row>
    <row r="23" spans="1:4">
      <c r="A23" s="820">
        <v>22</v>
      </c>
      <c r="B23" t="s">
        <v>750</v>
      </c>
      <c r="C23" t="s">
        <v>762</v>
      </c>
      <c r="D23" t="s">
        <v>763</v>
      </c>
    </row>
    <row r="24" spans="1:4">
      <c r="A24" s="820">
        <v>23</v>
      </c>
      <c r="B24" t="s">
        <v>750</v>
      </c>
      <c r="C24" t="s">
        <v>764</v>
      </c>
      <c r="D24" t="s">
        <v>765</v>
      </c>
    </row>
    <row r="25" spans="1:4">
      <c r="A25" s="820">
        <v>24</v>
      </c>
      <c r="B25" t="s">
        <v>750</v>
      </c>
      <c r="C25" t="s">
        <v>766</v>
      </c>
      <c r="D25" t="s">
        <v>767</v>
      </c>
    </row>
    <row r="26" spans="1:4">
      <c r="A26" s="820">
        <v>25</v>
      </c>
      <c r="B26" t="s">
        <v>750</v>
      </c>
      <c r="C26" t="s">
        <v>768</v>
      </c>
      <c r="D26" t="s">
        <v>769</v>
      </c>
    </row>
    <row r="27" spans="1:4">
      <c r="A27" s="820">
        <v>26</v>
      </c>
      <c r="B27" t="s">
        <v>750</v>
      </c>
      <c r="C27" t="s">
        <v>770</v>
      </c>
      <c r="D27" t="s">
        <v>771</v>
      </c>
    </row>
    <row r="28" spans="1:4">
      <c r="A28" s="820">
        <v>27</v>
      </c>
      <c r="B28" t="s">
        <v>750</v>
      </c>
      <c r="C28" t="s">
        <v>772</v>
      </c>
      <c r="D28" t="s">
        <v>773</v>
      </c>
    </row>
    <row r="29" spans="1:4">
      <c r="A29" s="820">
        <v>28</v>
      </c>
      <c r="B29" t="s">
        <v>774</v>
      </c>
      <c r="C29" t="s">
        <v>776</v>
      </c>
      <c r="D29" t="s">
        <v>777</v>
      </c>
    </row>
    <row r="30" spans="1:4">
      <c r="A30" s="820">
        <v>29</v>
      </c>
      <c r="B30" t="s">
        <v>774</v>
      </c>
      <c r="C30" t="s">
        <v>778</v>
      </c>
      <c r="D30" t="s">
        <v>779</v>
      </c>
    </row>
    <row r="31" spans="1:4">
      <c r="A31" s="820">
        <v>30</v>
      </c>
      <c r="B31" t="s">
        <v>774</v>
      </c>
      <c r="C31" t="s">
        <v>774</v>
      </c>
      <c r="D31" t="s">
        <v>775</v>
      </c>
    </row>
    <row r="32" spans="1:4">
      <c r="A32" s="820">
        <v>31</v>
      </c>
      <c r="B32" t="s">
        <v>774</v>
      </c>
      <c r="C32" t="s">
        <v>780</v>
      </c>
      <c r="D32" t="s">
        <v>781</v>
      </c>
    </row>
    <row r="33" spans="1:4">
      <c r="A33" s="820">
        <v>32</v>
      </c>
      <c r="B33" t="s">
        <v>774</v>
      </c>
      <c r="C33" t="s">
        <v>782</v>
      </c>
      <c r="D33" t="s">
        <v>783</v>
      </c>
    </row>
    <row r="34" spans="1:4">
      <c r="A34" s="820">
        <v>33</v>
      </c>
      <c r="B34" t="s">
        <v>774</v>
      </c>
      <c r="C34" t="s">
        <v>784</v>
      </c>
      <c r="D34" t="s">
        <v>785</v>
      </c>
    </row>
    <row r="35" spans="1:4">
      <c r="A35" s="820">
        <v>34</v>
      </c>
      <c r="B35" t="s">
        <v>774</v>
      </c>
      <c r="C35" t="s">
        <v>786</v>
      </c>
      <c r="D35" t="s">
        <v>787</v>
      </c>
    </row>
    <row r="36" spans="1:4">
      <c r="A36" s="820">
        <v>35</v>
      </c>
      <c r="B36" t="s">
        <v>774</v>
      </c>
      <c r="C36" t="s">
        <v>788</v>
      </c>
      <c r="D36" t="s">
        <v>789</v>
      </c>
    </row>
    <row r="37" spans="1:4">
      <c r="A37" s="820">
        <v>36</v>
      </c>
      <c r="B37" t="s">
        <v>774</v>
      </c>
      <c r="C37" t="s">
        <v>790</v>
      </c>
      <c r="D37" t="s">
        <v>791</v>
      </c>
    </row>
    <row r="38" spans="1:4">
      <c r="A38" s="820">
        <v>37</v>
      </c>
      <c r="B38" t="s">
        <v>792</v>
      </c>
      <c r="C38" t="s">
        <v>792</v>
      </c>
      <c r="D38" t="s">
        <v>793</v>
      </c>
    </row>
    <row r="39" spans="1:4">
      <c r="A39" s="820">
        <v>38</v>
      </c>
      <c r="B39" t="s">
        <v>794</v>
      </c>
      <c r="C39" t="s">
        <v>794</v>
      </c>
      <c r="D39" t="s">
        <v>795</v>
      </c>
    </row>
    <row r="40" spans="1:4">
      <c r="A40" s="820">
        <v>39</v>
      </c>
      <c r="B40" t="s">
        <v>796</v>
      </c>
      <c r="C40" t="s">
        <v>796</v>
      </c>
      <c r="D40" t="s">
        <v>797</v>
      </c>
    </row>
    <row r="41" spans="1:4">
      <c r="A41" s="820">
        <v>40</v>
      </c>
      <c r="B41" t="s">
        <v>798</v>
      </c>
      <c r="C41" t="s">
        <v>800</v>
      </c>
      <c r="D41" t="s">
        <v>801</v>
      </c>
    </row>
    <row r="42" spans="1:4">
      <c r="A42" s="820">
        <v>41</v>
      </c>
      <c r="B42" t="s">
        <v>798</v>
      </c>
      <c r="C42" t="s">
        <v>802</v>
      </c>
      <c r="D42" t="s">
        <v>803</v>
      </c>
    </row>
    <row r="43" spans="1:4">
      <c r="A43" s="820">
        <v>42</v>
      </c>
      <c r="B43" t="s">
        <v>798</v>
      </c>
      <c r="C43" t="s">
        <v>804</v>
      </c>
      <c r="D43" t="s">
        <v>805</v>
      </c>
    </row>
    <row r="44" spans="1:4">
      <c r="A44" s="820">
        <v>43</v>
      </c>
      <c r="B44" t="s">
        <v>798</v>
      </c>
      <c r="C44" t="s">
        <v>806</v>
      </c>
      <c r="D44" t="s">
        <v>807</v>
      </c>
    </row>
    <row r="45" spans="1:4">
      <c r="A45" s="820">
        <v>44</v>
      </c>
      <c r="B45" t="s">
        <v>798</v>
      </c>
      <c r="C45" t="s">
        <v>808</v>
      </c>
      <c r="D45" t="s">
        <v>809</v>
      </c>
    </row>
    <row r="46" spans="1:4">
      <c r="A46" s="820">
        <v>45</v>
      </c>
      <c r="B46" t="s">
        <v>798</v>
      </c>
      <c r="C46" t="s">
        <v>798</v>
      </c>
      <c r="D46" t="s">
        <v>799</v>
      </c>
    </row>
    <row r="47" spans="1:4">
      <c r="A47" s="820">
        <v>46</v>
      </c>
      <c r="B47" t="s">
        <v>798</v>
      </c>
      <c r="C47" t="s">
        <v>810</v>
      </c>
      <c r="D47" t="s">
        <v>811</v>
      </c>
    </row>
    <row r="48" spans="1:4">
      <c r="A48" s="820">
        <v>47</v>
      </c>
      <c r="B48" t="s">
        <v>798</v>
      </c>
      <c r="C48" t="s">
        <v>812</v>
      </c>
      <c r="D48" t="s">
        <v>813</v>
      </c>
    </row>
    <row r="49" spans="1:4">
      <c r="A49" s="820">
        <v>48</v>
      </c>
      <c r="B49" t="s">
        <v>798</v>
      </c>
      <c r="C49" t="s">
        <v>814</v>
      </c>
      <c r="D49" t="s">
        <v>815</v>
      </c>
    </row>
    <row r="50" spans="1:4">
      <c r="A50" s="820">
        <v>49</v>
      </c>
      <c r="B50" t="s">
        <v>798</v>
      </c>
      <c r="C50" t="s">
        <v>816</v>
      </c>
      <c r="D50" t="s">
        <v>817</v>
      </c>
    </row>
    <row r="51" spans="1:4">
      <c r="A51" s="820">
        <v>50</v>
      </c>
      <c r="B51" t="s">
        <v>798</v>
      </c>
      <c r="C51" t="s">
        <v>818</v>
      </c>
      <c r="D51" t="s">
        <v>819</v>
      </c>
    </row>
    <row r="52" spans="1:4">
      <c r="A52" s="820">
        <v>51</v>
      </c>
      <c r="B52" t="s">
        <v>798</v>
      </c>
      <c r="C52" t="s">
        <v>820</v>
      </c>
      <c r="D52" t="s">
        <v>821</v>
      </c>
    </row>
    <row r="53" spans="1:4">
      <c r="A53" s="820">
        <v>52</v>
      </c>
      <c r="B53" t="s">
        <v>798</v>
      </c>
      <c r="C53" t="s">
        <v>822</v>
      </c>
      <c r="D53" t="s">
        <v>823</v>
      </c>
    </row>
    <row r="54" spans="1:4">
      <c r="A54" s="820">
        <v>53</v>
      </c>
      <c r="B54" t="s">
        <v>798</v>
      </c>
      <c r="C54" t="s">
        <v>824</v>
      </c>
      <c r="D54" t="s">
        <v>825</v>
      </c>
    </row>
    <row r="55" spans="1:4">
      <c r="A55" s="820">
        <v>54</v>
      </c>
      <c r="B55" t="s">
        <v>826</v>
      </c>
      <c r="C55" t="s">
        <v>828</v>
      </c>
      <c r="D55" t="s">
        <v>829</v>
      </c>
    </row>
    <row r="56" spans="1:4">
      <c r="A56" s="820">
        <v>55</v>
      </c>
      <c r="B56" t="s">
        <v>826</v>
      </c>
      <c r="C56" t="s">
        <v>830</v>
      </c>
      <c r="D56" t="s">
        <v>831</v>
      </c>
    </row>
    <row r="57" spans="1:4">
      <c r="A57" s="820">
        <v>56</v>
      </c>
      <c r="B57" t="s">
        <v>826</v>
      </c>
      <c r="C57" t="s">
        <v>826</v>
      </c>
      <c r="D57" t="s">
        <v>827</v>
      </c>
    </row>
    <row r="58" spans="1:4">
      <c r="A58" s="820">
        <v>57</v>
      </c>
      <c r="B58" t="s">
        <v>826</v>
      </c>
      <c r="C58" t="s">
        <v>832</v>
      </c>
      <c r="D58" t="s">
        <v>833</v>
      </c>
    </row>
    <row r="59" spans="1:4">
      <c r="A59" s="820">
        <v>58</v>
      </c>
      <c r="B59" t="s">
        <v>826</v>
      </c>
      <c r="C59" t="s">
        <v>834</v>
      </c>
      <c r="D59" t="s">
        <v>835</v>
      </c>
    </row>
    <row r="60" spans="1:4">
      <c r="A60" s="820">
        <v>59</v>
      </c>
      <c r="B60" t="s">
        <v>826</v>
      </c>
      <c r="C60" t="s">
        <v>836</v>
      </c>
      <c r="D60" t="s">
        <v>837</v>
      </c>
    </row>
    <row r="61" spans="1:4">
      <c r="A61" s="820">
        <v>60</v>
      </c>
      <c r="B61" t="s">
        <v>826</v>
      </c>
      <c r="C61" t="s">
        <v>838</v>
      </c>
      <c r="D61" t="s">
        <v>839</v>
      </c>
    </row>
    <row r="62" spans="1:4">
      <c r="A62" s="820">
        <v>61</v>
      </c>
      <c r="B62" t="s">
        <v>826</v>
      </c>
      <c r="C62" t="s">
        <v>840</v>
      </c>
      <c r="D62" t="s">
        <v>841</v>
      </c>
    </row>
    <row r="63" spans="1:4">
      <c r="A63" s="820">
        <v>62</v>
      </c>
      <c r="B63" t="s">
        <v>826</v>
      </c>
      <c r="C63" t="s">
        <v>842</v>
      </c>
      <c r="D63" t="s">
        <v>843</v>
      </c>
    </row>
    <row r="64" spans="1:4">
      <c r="A64" s="820">
        <v>63</v>
      </c>
      <c r="B64" t="s">
        <v>844</v>
      </c>
      <c r="C64" t="s">
        <v>846</v>
      </c>
      <c r="D64" t="s">
        <v>847</v>
      </c>
    </row>
    <row r="65" spans="1:4">
      <c r="A65" s="820">
        <v>64</v>
      </c>
      <c r="B65" t="s">
        <v>844</v>
      </c>
      <c r="C65" t="s">
        <v>848</v>
      </c>
      <c r="D65" t="s">
        <v>849</v>
      </c>
    </row>
    <row r="66" spans="1:4">
      <c r="A66" s="820">
        <v>65</v>
      </c>
      <c r="B66" t="s">
        <v>844</v>
      </c>
      <c r="C66" t="s">
        <v>850</v>
      </c>
      <c r="D66" t="s">
        <v>851</v>
      </c>
    </row>
    <row r="67" spans="1:4">
      <c r="A67" s="820">
        <v>66</v>
      </c>
      <c r="B67" t="s">
        <v>844</v>
      </c>
      <c r="C67" t="s">
        <v>844</v>
      </c>
      <c r="D67" t="s">
        <v>845</v>
      </c>
    </row>
    <row r="68" spans="1:4">
      <c r="A68" s="820">
        <v>67</v>
      </c>
      <c r="B68" t="s">
        <v>844</v>
      </c>
      <c r="C68" t="s">
        <v>852</v>
      </c>
      <c r="D68" t="s">
        <v>853</v>
      </c>
    </row>
    <row r="69" spans="1:4">
      <c r="A69" s="820">
        <v>68</v>
      </c>
      <c r="B69" t="s">
        <v>844</v>
      </c>
      <c r="C69" t="s">
        <v>854</v>
      </c>
      <c r="D69" t="s">
        <v>855</v>
      </c>
    </row>
    <row r="70" spans="1:4">
      <c r="A70" s="820">
        <v>69</v>
      </c>
      <c r="B70" t="s">
        <v>844</v>
      </c>
      <c r="C70" t="s">
        <v>856</v>
      </c>
      <c r="D70" t="s">
        <v>857</v>
      </c>
    </row>
    <row r="71" spans="1:4">
      <c r="A71" s="820">
        <v>70</v>
      </c>
      <c r="B71" t="s">
        <v>844</v>
      </c>
      <c r="C71" t="s">
        <v>858</v>
      </c>
      <c r="D71" t="s">
        <v>859</v>
      </c>
    </row>
    <row r="72" spans="1:4">
      <c r="A72" s="820">
        <v>71</v>
      </c>
      <c r="B72" t="s">
        <v>844</v>
      </c>
      <c r="C72" t="s">
        <v>860</v>
      </c>
      <c r="D72" t="s">
        <v>861</v>
      </c>
    </row>
    <row r="73" spans="1:4">
      <c r="A73" s="820">
        <v>72</v>
      </c>
      <c r="B73" t="s">
        <v>844</v>
      </c>
      <c r="C73" t="s">
        <v>862</v>
      </c>
      <c r="D73" t="s">
        <v>863</v>
      </c>
    </row>
    <row r="74" spans="1:4">
      <c r="A74" s="820">
        <v>73</v>
      </c>
      <c r="B74" t="s">
        <v>844</v>
      </c>
      <c r="C74" t="s">
        <v>864</v>
      </c>
      <c r="D74" t="s">
        <v>865</v>
      </c>
    </row>
    <row r="75" spans="1:4">
      <c r="A75" s="820">
        <v>74</v>
      </c>
      <c r="B75" t="s">
        <v>844</v>
      </c>
      <c r="C75" t="s">
        <v>866</v>
      </c>
      <c r="D75" t="s">
        <v>867</v>
      </c>
    </row>
    <row r="76" spans="1:4">
      <c r="A76" s="820">
        <v>75</v>
      </c>
      <c r="B76" t="s">
        <v>868</v>
      </c>
      <c r="C76" t="s">
        <v>870</v>
      </c>
      <c r="D76" t="s">
        <v>871</v>
      </c>
    </row>
    <row r="77" spans="1:4">
      <c r="A77" s="820">
        <v>76</v>
      </c>
      <c r="B77" t="s">
        <v>868</v>
      </c>
      <c r="C77" t="s">
        <v>872</v>
      </c>
      <c r="D77" t="s">
        <v>873</v>
      </c>
    </row>
    <row r="78" spans="1:4">
      <c r="A78" s="820">
        <v>77</v>
      </c>
      <c r="B78" t="s">
        <v>868</v>
      </c>
      <c r="C78" t="s">
        <v>868</v>
      </c>
      <c r="D78" t="s">
        <v>869</v>
      </c>
    </row>
    <row r="79" spans="1:4">
      <c r="A79" s="820">
        <v>78</v>
      </c>
      <c r="B79" t="s">
        <v>868</v>
      </c>
      <c r="C79" t="s">
        <v>874</v>
      </c>
      <c r="D79" t="s">
        <v>875</v>
      </c>
    </row>
    <row r="80" spans="1:4">
      <c r="A80" s="820">
        <v>79</v>
      </c>
      <c r="B80" t="s">
        <v>868</v>
      </c>
      <c r="C80" t="s">
        <v>876</v>
      </c>
      <c r="D80" t="s">
        <v>877</v>
      </c>
    </row>
    <row r="81" spans="1:4">
      <c r="A81" s="820">
        <v>80</v>
      </c>
      <c r="B81" t="s">
        <v>868</v>
      </c>
      <c r="C81" t="s">
        <v>878</v>
      </c>
      <c r="D81" t="s">
        <v>879</v>
      </c>
    </row>
    <row r="82" spans="1:4">
      <c r="A82" s="820">
        <v>81</v>
      </c>
      <c r="B82" t="s">
        <v>868</v>
      </c>
      <c r="C82" t="s">
        <v>880</v>
      </c>
      <c r="D82" t="s">
        <v>881</v>
      </c>
    </row>
    <row r="83" spans="1:4">
      <c r="A83" s="820">
        <v>82</v>
      </c>
      <c r="B83" t="s">
        <v>868</v>
      </c>
      <c r="C83" t="s">
        <v>882</v>
      </c>
      <c r="D83" t="s">
        <v>883</v>
      </c>
    </row>
    <row r="84" spans="1:4">
      <c r="A84" s="820">
        <v>83</v>
      </c>
      <c r="B84" t="s">
        <v>884</v>
      </c>
      <c r="C84" t="s">
        <v>886</v>
      </c>
      <c r="D84" t="s">
        <v>887</v>
      </c>
    </row>
    <row r="85" spans="1:4">
      <c r="A85" s="820">
        <v>84</v>
      </c>
      <c r="B85" t="s">
        <v>884</v>
      </c>
      <c r="C85" t="s">
        <v>888</v>
      </c>
      <c r="D85" t="s">
        <v>889</v>
      </c>
    </row>
    <row r="86" spans="1:4">
      <c r="A86" s="820">
        <v>85</v>
      </c>
      <c r="B86" t="s">
        <v>884</v>
      </c>
      <c r="C86" t="s">
        <v>874</v>
      </c>
      <c r="D86" t="s">
        <v>890</v>
      </c>
    </row>
    <row r="87" spans="1:4">
      <c r="A87" s="820">
        <v>86</v>
      </c>
      <c r="B87" t="s">
        <v>884</v>
      </c>
      <c r="C87" t="s">
        <v>891</v>
      </c>
      <c r="D87" t="s">
        <v>892</v>
      </c>
    </row>
    <row r="88" spans="1:4">
      <c r="A88" s="820">
        <v>87</v>
      </c>
      <c r="B88" t="s">
        <v>884</v>
      </c>
      <c r="C88" t="s">
        <v>893</v>
      </c>
      <c r="D88" t="s">
        <v>894</v>
      </c>
    </row>
    <row r="89" spans="1:4">
      <c r="A89" s="820">
        <v>88</v>
      </c>
      <c r="B89" t="s">
        <v>884</v>
      </c>
      <c r="C89" t="s">
        <v>884</v>
      </c>
      <c r="D89" t="s">
        <v>885</v>
      </c>
    </row>
    <row r="90" spans="1:4">
      <c r="A90" s="820">
        <v>89</v>
      </c>
      <c r="B90" t="s">
        <v>884</v>
      </c>
      <c r="C90" t="s">
        <v>895</v>
      </c>
      <c r="D90" t="s">
        <v>896</v>
      </c>
    </row>
    <row r="91" spans="1:4">
      <c r="A91" s="820">
        <v>90</v>
      </c>
      <c r="B91" t="s">
        <v>884</v>
      </c>
      <c r="C91" t="s">
        <v>897</v>
      </c>
      <c r="D91" t="s">
        <v>898</v>
      </c>
    </row>
    <row r="92" spans="1:4">
      <c r="A92" s="820">
        <v>91</v>
      </c>
      <c r="B92" t="s">
        <v>884</v>
      </c>
      <c r="C92" t="s">
        <v>899</v>
      </c>
      <c r="D92" t="s">
        <v>900</v>
      </c>
    </row>
    <row r="93" spans="1:4">
      <c r="A93" s="820">
        <v>92</v>
      </c>
      <c r="B93" t="s">
        <v>884</v>
      </c>
      <c r="C93" t="s">
        <v>901</v>
      </c>
      <c r="D93" t="s">
        <v>902</v>
      </c>
    </row>
    <row r="94" spans="1:4">
      <c r="A94" s="820">
        <v>93</v>
      </c>
      <c r="B94" t="s">
        <v>884</v>
      </c>
      <c r="C94" t="s">
        <v>903</v>
      </c>
      <c r="D94" t="s">
        <v>904</v>
      </c>
    </row>
    <row r="95" spans="1:4">
      <c r="A95" s="820">
        <v>94</v>
      </c>
      <c r="B95" t="s">
        <v>905</v>
      </c>
      <c r="C95" t="s">
        <v>907</v>
      </c>
      <c r="D95" t="s">
        <v>908</v>
      </c>
    </row>
    <row r="96" spans="1:4">
      <c r="A96" s="820">
        <v>95</v>
      </c>
      <c r="B96" t="s">
        <v>905</v>
      </c>
      <c r="C96" t="s">
        <v>905</v>
      </c>
      <c r="D96" t="s">
        <v>906</v>
      </c>
    </row>
    <row r="97" spans="1:4">
      <c r="A97" s="820">
        <v>96</v>
      </c>
      <c r="B97" t="s">
        <v>905</v>
      </c>
      <c r="C97" t="s">
        <v>909</v>
      </c>
      <c r="D97" t="s">
        <v>910</v>
      </c>
    </row>
    <row r="98" spans="1:4">
      <c r="A98" s="820">
        <v>97</v>
      </c>
      <c r="B98" t="s">
        <v>905</v>
      </c>
      <c r="C98" t="s">
        <v>911</v>
      </c>
      <c r="D98" t="s">
        <v>912</v>
      </c>
    </row>
    <row r="99" spans="1:4">
      <c r="A99" s="820">
        <v>98</v>
      </c>
      <c r="B99" t="s">
        <v>905</v>
      </c>
      <c r="C99" t="s">
        <v>913</v>
      </c>
      <c r="D99" t="s">
        <v>914</v>
      </c>
    </row>
    <row r="100" spans="1:4">
      <c r="A100" s="820">
        <v>99</v>
      </c>
      <c r="B100" t="s">
        <v>905</v>
      </c>
      <c r="C100" t="s">
        <v>915</v>
      </c>
      <c r="D100" t="s">
        <v>916</v>
      </c>
    </row>
    <row r="101" spans="1:4">
      <c r="A101" s="820">
        <v>100</v>
      </c>
      <c r="B101" t="s">
        <v>905</v>
      </c>
      <c r="C101" t="s">
        <v>917</v>
      </c>
      <c r="D101" t="s">
        <v>918</v>
      </c>
    </row>
    <row r="102" spans="1:4">
      <c r="A102" s="820">
        <v>101</v>
      </c>
      <c r="B102" t="s">
        <v>905</v>
      </c>
      <c r="C102" t="s">
        <v>919</v>
      </c>
      <c r="D102" t="s">
        <v>920</v>
      </c>
    </row>
    <row r="103" spans="1:4">
      <c r="A103" s="820">
        <v>102</v>
      </c>
      <c r="B103" t="s">
        <v>921</v>
      </c>
      <c r="C103" t="s">
        <v>921</v>
      </c>
      <c r="D103" t="s">
        <v>922</v>
      </c>
    </row>
    <row r="104" spans="1:4">
      <c r="A104" s="820">
        <v>103</v>
      </c>
      <c r="B104" t="s">
        <v>921</v>
      </c>
      <c r="C104" t="s">
        <v>923</v>
      </c>
      <c r="D104" t="s">
        <v>924</v>
      </c>
    </row>
    <row r="105" spans="1:4">
      <c r="A105" s="820">
        <v>104</v>
      </c>
      <c r="B105" t="s">
        <v>921</v>
      </c>
      <c r="C105" t="s">
        <v>925</v>
      </c>
      <c r="D105" t="s">
        <v>926</v>
      </c>
    </row>
    <row r="106" spans="1:4">
      <c r="A106" s="820">
        <v>105</v>
      </c>
      <c r="B106" t="s">
        <v>921</v>
      </c>
      <c r="C106" t="s">
        <v>927</v>
      </c>
      <c r="D106" t="s">
        <v>928</v>
      </c>
    </row>
    <row r="107" spans="1:4">
      <c r="A107" s="820">
        <v>106</v>
      </c>
      <c r="B107" t="s">
        <v>921</v>
      </c>
      <c r="C107" t="s">
        <v>929</v>
      </c>
      <c r="D107" t="s">
        <v>930</v>
      </c>
    </row>
    <row r="108" spans="1:4">
      <c r="A108" s="820">
        <v>107</v>
      </c>
      <c r="B108" t="s">
        <v>921</v>
      </c>
      <c r="C108" t="s">
        <v>842</v>
      </c>
      <c r="D108" t="s">
        <v>931</v>
      </c>
    </row>
    <row r="109" spans="1:4">
      <c r="A109" s="820">
        <v>108</v>
      </c>
      <c r="B109" t="s">
        <v>932</v>
      </c>
      <c r="C109" t="s">
        <v>934</v>
      </c>
      <c r="D109" t="s">
        <v>935</v>
      </c>
    </row>
    <row r="110" spans="1:4">
      <c r="A110" s="820">
        <v>109</v>
      </c>
      <c r="B110" t="s">
        <v>932</v>
      </c>
      <c r="C110" t="s">
        <v>936</v>
      </c>
      <c r="D110" t="s">
        <v>937</v>
      </c>
    </row>
    <row r="111" spans="1:4">
      <c r="A111" s="820">
        <v>110</v>
      </c>
      <c r="B111" t="s">
        <v>932</v>
      </c>
      <c r="C111" t="s">
        <v>938</v>
      </c>
      <c r="D111" t="s">
        <v>939</v>
      </c>
    </row>
    <row r="112" spans="1:4">
      <c r="A112" s="820">
        <v>111</v>
      </c>
      <c r="B112" t="s">
        <v>932</v>
      </c>
      <c r="C112" t="s">
        <v>940</v>
      </c>
      <c r="D112" t="s">
        <v>941</v>
      </c>
    </row>
    <row r="113" spans="1:4">
      <c r="A113" s="820">
        <v>112</v>
      </c>
      <c r="B113" t="s">
        <v>932</v>
      </c>
      <c r="C113" t="s">
        <v>942</v>
      </c>
      <c r="D113" t="s">
        <v>943</v>
      </c>
    </row>
    <row r="114" spans="1:4">
      <c r="A114" s="820">
        <v>113</v>
      </c>
      <c r="B114" t="s">
        <v>932</v>
      </c>
      <c r="C114" t="s">
        <v>944</v>
      </c>
      <c r="D114" t="s">
        <v>945</v>
      </c>
    </row>
    <row r="115" spans="1:4">
      <c r="A115" s="820">
        <v>114</v>
      </c>
      <c r="B115" t="s">
        <v>932</v>
      </c>
      <c r="C115" t="s">
        <v>946</v>
      </c>
      <c r="D115" t="s">
        <v>947</v>
      </c>
    </row>
    <row r="116" spans="1:4">
      <c r="A116" s="820">
        <v>115</v>
      </c>
      <c r="B116" t="s">
        <v>932</v>
      </c>
      <c r="C116" t="s">
        <v>878</v>
      </c>
      <c r="D116" t="s">
        <v>948</v>
      </c>
    </row>
    <row r="117" spans="1:4">
      <c r="A117" s="820">
        <v>116</v>
      </c>
      <c r="B117" t="s">
        <v>932</v>
      </c>
      <c r="C117" t="s">
        <v>949</v>
      </c>
      <c r="D117" t="s">
        <v>950</v>
      </c>
    </row>
    <row r="118" spans="1:4">
      <c r="A118" s="820">
        <v>117</v>
      </c>
      <c r="B118" t="s">
        <v>932</v>
      </c>
      <c r="C118" t="s">
        <v>932</v>
      </c>
      <c r="D118" t="s">
        <v>933</v>
      </c>
    </row>
    <row r="119" spans="1:4">
      <c r="A119" s="820">
        <v>118</v>
      </c>
      <c r="B119" t="s">
        <v>932</v>
      </c>
      <c r="C119" t="s">
        <v>951</v>
      </c>
      <c r="D119" t="s">
        <v>952</v>
      </c>
    </row>
    <row r="120" spans="1:4">
      <c r="A120" s="820">
        <v>119</v>
      </c>
      <c r="B120" t="s">
        <v>932</v>
      </c>
      <c r="C120" t="s">
        <v>953</v>
      </c>
      <c r="D120" t="s">
        <v>954</v>
      </c>
    </row>
    <row r="121" spans="1:4">
      <c r="A121" s="820">
        <v>120</v>
      </c>
      <c r="B121" t="s">
        <v>932</v>
      </c>
      <c r="C121" t="s">
        <v>955</v>
      </c>
      <c r="D121" t="s">
        <v>956</v>
      </c>
    </row>
    <row r="122" spans="1:4">
      <c r="A122" s="820">
        <v>121</v>
      </c>
      <c r="B122" t="s">
        <v>932</v>
      </c>
      <c r="C122" t="s">
        <v>957</v>
      </c>
      <c r="D122" t="s">
        <v>958</v>
      </c>
    </row>
    <row r="123" spans="1:4">
      <c r="A123" s="820">
        <v>122</v>
      </c>
      <c r="B123" t="s">
        <v>959</v>
      </c>
      <c r="C123" t="s">
        <v>961</v>
      </c>
      <c r="D123" t="s">
        <v>962</v>
      </c>
    </row>
    <row r="124" spans="1:4">
      <c r="A124" s="820">
        <v>123</v>
      </c>
      <c r="B124" t="s">
        <v>959</v>
      </c>
      <c r="C124" t="s">
        <v>963</v>
      </c>
      <c r="D124" t="s">
        <v>964</v>
      </c>
    </row>
    <row r="125" spans="1:4">
      <c r="A125" s="820">
        <v>124</v>
      </c>
      <c r="B125" t="s">
        <v>959</v>
      </c>
      <c r="C125" t="s">
        <v>965</v>
      </c>
      <c r="D125" t="s">
        <v>966</v>
      </c>
    </row>
    <row r="126" spans="1:4">
      <c r="A126" s="820">
        <v>125</v>
      </c>
      <c r="B126" t="s">
        <v>959</v>
      </c>
      <c r="C126" t="s">
        <v>967</v>
      </c>
      <c r="D126" t="s">
        <v>968</v>
      </c>
    </row>
    <row r="127" spans="1:4">
      <c r="A127" s="820">
        <v>126</v>
      </c>
      <c r="B127" t="s">
        <v>959</v>
      </c>
      <c r="C127" t="s">
        <v>969</v>
      </c>
      <c r="D127" t="s">
        <v>970</v>
      </c>
    </row>
    <row r="128" spans="1:4">
      <c r="A128" s="820">
        <v>127</v>
      </c>
      <c r="B128" t="s">
        <v>959</v>
      </c>
      <c r="C128" t="s">
        <v>971</v>
      </c>
      <c r="D128" t="s">
        <v>972</v>
      </c>
    </row>
    <row r="129" spans="1:4">
      <c r="A129" s="820">
        <v>128</v>
      </c>
      <c r="B129" t="s">
        <v>959</v>
      </c>
      <c r="C129" t="s">
        <v>973</v>
      </c>
      <c r="D129" t="s">
        <v>974</v>
      </c>
    </row>
    <row r="130" spans="1:4">
      <c r="A130" s="820">
        <v>129</v>
      </c>
      <c r="B130" t="s">
        <v>959</v>
      </c>
      <c r="C130" t="s">
        <v>975</v>
      </c>
      <c r="D130" t="s">
        <v>976</v>
      </c>
    </row>
    <row r="131" spans="1:4">
      <c r="A131" s="820">
        <v>130</v>
      </c>
      <c r="B131" t="s">
        <v>959</v>
      </c>
      <c r="C131" t="s">
        <v>897</v>
      </c>
      <c r="D131" t="s">
        <v>977</v>
      </c>
    </row>
    <row r="132" spans="1:4">
      <c r="A132" s="820">
        <v>131</v>
      </c>
      <c r="B132" t="s">
        <v>959</v>
      </c>
      <c r="C132" t="s">
        <v>959</v>
      </c>
      <c r="D132" t="s">
        <v>960</v>
      </c>
    </row>
    <row r="133" spans="1:4">
      <c r="A133" s="820">
        <v>132</v>
      </c>
      <c r="B133" t="s">
        <v>959</v>
      </c>
      <c r="C133" t="s">
        <v>978</v>
      </c>
      <c r="D133" t="s">
        <v>979</v>
      </c>
    </row>
    <row r="134" spans="1:4">
      <c r="A134" s="820">
        <v>133</v>
      </c>
      <c r="B134" t="s">
        <v>959</v>
      </c>
      <c r="C134" t="s">
        <v>980</v>
      </c>
      <c r="D134" t="s">
        <v>981</v>
      </c>
    </row>
    <row r="135" spans="1:4">
      <c r="A135" s="820">
        <v>134</v>
      </c>
      <c r="B135" t="s">
        <v>959</v>
      </c>
      <c r="C135" t="s">
        <v>982</v>
      </c>
      <c r="D135" t="s">
        <v>983</v>
      </c>
    </row>
    <row r="136" spans="1:4">
      <c r="A136" s="820">
        <v>135</v>
      </c>
      <c r="B136" t="s">
        <v>959</v>
      </c>
      <c r="C136" t="s">
        <v>984</v>
      </c>
      <c r="D136" t="s">
        <v>985</v>
      </c>
    </row>
    <row r="137" spans="1:4">
      <c r="A137" s="820">
        <v>136</v>
      </c>
      <c r="B137" t="s">
        <v>959</v>
      </c>
      <c r="C137" t="s">
        <v>986</v>
      </c>
      <c r="D137" t="s">
        <v>987</v>
      </c>
    </row>
    <row r="138" spans="1:4">
      <c r="A138" s="820">
        <v>137</v>
      </c>
      <c r="B138" t="s">
        <v>959</v>
      </c>
      <c r="C138" t="s">
        <v>988</v>
      </c>
      <c r="D138" t="s">
        <v>989</v>
      </c>
    </row>
    <row r="139" spans="1:4">
      <c r="A139" s="820">
        <v>138</v>
      </c>
      <c r="B139" t="s">
        <v>959</v>
      </c>
      <c r="C139" t="s">
        <v>990</v>
      </c>
      <c r="D139" t="s">
        <v>991</v>
      </c>
    </row>
    <row r="140" spans="1:4">
      <c r="A140" s="820">
        <v>139</v>
      </c>
      <c r="B140" t="s">
        <v>992</v>
      </c>
      <c r="C140" t="s">
        <v>994</v>
      </c>
      <c r="D140" t="s">
        <v>995</v>
      </c>
    </row>
    <row r="141" spans="1:4">
      <c r="A141" s="820">
        <v>140</v>
      </c>
      <c r="B141" t="s">
        <v>992</v>
      </c>
      <c r="C141" t="s">
        <v>996</v>
      </c>
      <c r="D141" t="s">
        <v>997</v>
      </c>
    </row>
    <row r="142" spans="1:4">
      <c r="A142" s="820">
        <v>141</v>
      </c>
      <c r="B142" t="s">
        <v>992</v>
      </c>
      <c r="C142" t="s">
        <v>998</v>
      </c>
      <c r="D142" t="s">
        <v>999</v>
      </c>
    </row>
    <row r="143" spans="1:4">
      <c r="A143" s="820">
        <v>142</v>
      </c>
      <c r="B143" t="s">
        <v>992</v>
      </c>
      <c r="C143" t="s">
        <v>1000</v>
      </c>
      <c r="D143" t="s">
        <v>1001</v>
      </c>
    </row>
    <row r="144" spans="1:4">
      <c r="A144" s="820">
        <v>143</v>
      </c>
      <c r="B144" t="s">
        <v>992</v>
      </c>
      <c r="C144" t="s">
        <v>1002</v>
      </c>
      <c r="D144" t="s">
        <v>1003</v>
      </c>
    </row>
    <row r="145" spans="1:4">
      <c r="A145" s="820">
        <v>144</v>
      </c>
      <c r="B145" t="s">
        <v>992</v>
      </c>
      <c r="C145" t="s">
        <v>992</v>
      </c>
      <c r="D145" t="s">
        <v>993</v>
      </c>
    </row>
    <row r="146" spans="1:4">
      <c r="A146" s="820">
        <v>145</v>
      </c>
      <c r="B146" t="s">
        <v>992</v>
      </c>
      <c r="C146" t="s">
        <v>864</v>
      </c>
      <c r="D146" t="s">
        <v>1004</v>
      </c>
    </row>
    <row r="147" spans="1:4">
      <c r="A147" s="820">
        <v>146</v>
      </c>
      <c r="B147" t="s">
        <v>992</v>
      </c>
      <c r="C147" t="s">
        <v>1005</v>
      </c>
      <c r="D147" t="s">
        <v>1006</v>
      </c>
    </row>
    <row r="148" spans="1:4">
      <c r="A148" s="820">
        <v>147</v>
      </c>
      <c r="B148" t="s">
        <v>992</v>
      </c>
      <c r="C148" t="s">
        <v>1007</v>
      </c>
      <c r="D148" t="s">
        <v>1008</v>
      </c>
    </row>
    <row r="149" spans="1:4">
      <c r="A149" s="820">
        <v>148</v>
      </c>
      <c r="B149" t="s">
        <v>1009</v>
      </c>
      <c r="C149" t="s">
        <v>1011</v>
      </c>
      <c r="D149" t="s">
        <v>1012</v>
      </c>
    </row>
    <row r="150" spans="1:4">
      <c r="A150" s="820">
        <v>149</v>
      </c>
      <c r="B150" t="s">
        <v>1009</v>
      </c>
      <c r="C150" t="s">
        <v>1013</v>
      </c>
      <c r="D150" t="s">
        <v>1014</v>
      </c>
    </row>
    <row r="151" spans="1:4">
      <c r="A151" s="820">
        <v>150</v>
      </c>
      <c r="B151" t="s">
        <v>1009</v>
      </c>
      <c r="C151" t="s">
        <v>1015</v>
      </c>
      <c r="D151" t="s">
        <v>1016</v>
      </c>
    </row>
    <row r="152" spans="1:4">
      <c r="A152" s="820">
        <v>151</v>
      </c>
      <c r="B152" t="s">
        <v>1009</v>
      </c>
      <c r="C152" t="s">
        <v>1017</v>
      </c>
      <c r="D152" t="s">
        <v>1018</v>
      </c>
    </row>
    <row r="153" spans="1:4">
      <c r="A153" s="820">
        <v>152</v>
      </c>
      <c r="B153" t="s">
        <v>1009</v>
      </c>
      <c r="C153" t="s">
        <v>1019</v>
      </c>
      <c r="D153" t="s">
        <v>1020</v>
      </c>
    </row>
    <row r="154" spans="1:4">
      <c r="A154" s="820">
        <v>153</v>
      </c>
      <c r="B154" t="s">
        <v>1009</v>
      </c>
      <c r="C154" t="s">
        <v>1021</v>
      </c>
      <c r="D154" t="s">
        <v>1022</v>
      </c>
    </row>
    <row r="155" spans="1:4">
      <c r="A155" s="820">
        <v>154</v>
      </c>
      <c r="B155" t="s">
        <v>1009</v>
      </c>
      <c r="C155" t="s">
        <v>1009</v>
      </c>
      <c r="D155" t="s">
        <v>1010</v>
      </c>
    </row>
    <row r="156" spans="1:4">
      <c r="A156" s="820">
        <v>155</v>
      </c>
      <c r="B156" t="s">
        <v>1009</v>
      </c>
      <c r="C156" t="s">
        <v>1023</v>
      </c>
      <c r="D156" t="s">
        <v>1024</v>
      </c>
    </row>
    <row r="157" spans="1:4">
      <c r="A157" s="820">
        <v>156</v>
      </c>
      <c r="B157" t="s">
        <v>1009</v>
      </c>
      <c r="C157" t="s">
        <v>1025</v>
      </c>
      <c r="D157" t="s">
        <v>1026</v>
      </c>
    </row>
    <row r="158" spans="1:4">
      <c r="A158" s="820">
        <v>157</v>
      </c>
      <c r="B158" t="s">
        <v>1009</v>
      </c>
      <c r="C158" t="s">
        <v>1027</v>
      </c>
      <c r="D158" t="s">
        <v>1028</v>
      </c>
    </row>
    <row r="159" spans="1:4">
      <c r="A159" s="820">
        <v>158</v>
      </c>
      <c r="B159" t="s">
        <v>1009</v>
      </c>
      <c r="C159" t="s">
        <v>1029</v>
      </c>
      <c r="D159" t="s">
        <v>1030</v>
      </c>
    </row>
    <row r="160" spans="1:4">
      <c r="A160" s="820">
        <v>159</v>
      </c>
      <c r="B160" t="s">
        <v>1009</v>
      </c>
      <c r="C160" t="s">
        <v>1031</v>
      </c>
      <c r="D160" t="s">
        <v>1032</v>
      </c>
    </row>
    <row r="161" spans="1:4">
      <c r="A161" s="820">
        <v>160</v>
      </c>
      <c r="B161" t="s">
        <v>1009</v>
      </c>
      <c r="C161" t="s">
        <v>1033</v>
      </c>
      <c r="D161" t="s">
        <v>1034</v>
      </c>
    </row>
    <row r="162" spans="1:4">
      <c r="A162" s="820">
        <v>161</v>
      </c>
      <c r="B162" t="s">
        <v>1009</v>
      </c>
      <c r="C162" t="s">
        <v>1035</v>
      </c>
      <c r="D162" t="s">
        <v>1036</v>
      </c>
    </row>
    <row r="163" spans="1:4">
      <c r="A163" s="820">
        <v>162</v>
      </c>
      <c r="B163" t="s">
        <v>1009</v>
      </c>
      <c r="C163" t="s">
        <v>1037</v>
      </c>
      <c r="D163" t="s">
        <v>1038</v>
      </c>
    </row>
    <row r="164" spans="1:4">
      <c r="A164" s="820">
        <v>163</v>
      </c>
      <c r="B164" t="s">
        <v>1039</v>
      </c>
      <c r="C164" t="s">
        <v>1041</v>
      </c>
      <c r="D164" t="s">
        <v>1042</v>
      </c>
    </row>
    <row r="165" spans="1:4">
      <c r="A165" s="820">
        <v>164</v>
      </c>
      <c r="B165" t="s">
        <v>1039</v>
      </c>
      <c r="C165" t="s">
        <v>1043</v>
      </c>
      <c r="D165" t="s">
        <v>1044</v>
      </c>
    </row>
    <row r="166" spans="1:4">
      <c r="A166" s="820">
        <v>165</v>
      </c>
      <c r="B166" t="s">
        <v>1039</v>
      </c>
      <c r="C166" t="s">
        <v>1039</v>
      </c>
      <c r="D166" t="s">
        <v>1040</v>
      </c>
    </row>
    <row r="167" spans="1:4">
      <c r="A167" s="820">
        <v>166</v>
      </c>
      <c r="B167" t="s">
        <v>1039</v>
      </c>
      <c r="C167" t="s">
        <v>1045</v>
      </c>
      <c r="D167" t="s">
        <v>1046</v>
      </c>
    </row>
    <row r="168" spans="1:4">
      <c r="A168" s="820">
        <v>167</v>
      </c>
      <c r="B168" t="s">
        <v>1039</v>
      </c>
      <c r="C168" t="s">
        <v>1047</v>
      </c>
      <c r="D168" t="s">
        <v>1048</v>
      </c>
    </row>
    <row r="169" spans="1:4">
      <c r="A169" s="820">
        <v>168</v>
      </c>
      <c r="B169" t="s">
        <v>1039</v>
      </c>
      <c r="C169" t="s">
        <v>1049</v>
      </c>
      <c r="D169" t="s">
        <v>1050</v>
      </c>
    </row>
    <row r="170" spans="1:4">
      <c r="A170" s="820">
        <v>169</v>
      </c>
      <c r="B170" t="s">
        <v>1039</v>
      </c>
      <c r="C170" t="s">
        <v>1051</v>
      </c>
      <c r="D170" t="s">
        <v>1052</v>
      </c>
    </row>
    <row r="171" spans="1:4">
      <c r="A171" s="820">
        <v>170</v>
      </c>
      <c r="B171" t="s">
        <v>1039</v>
      </c>
      <c r="C171" t="s">
        <v>1053</v>
      </c>
      <c r="D171" t="s">
        <v>1054</v>
      </c>
    </row>
    <row r="172" spans="1:4">
      <c r="A172" s="820">
        <v>171</v>
      </c>
      <c r="B172" t="s">
        <v>1039</v>
      </c>
      <c r="C172" t="s">
        <v>1055</v>
      </c>
      <c r="D172" t="s">
        <v>1056</v>
      </c>
    </row>
    <row r="173" spans="1:4">
      <c r="A173" s="820">
        <v>172</v>
      </c>
      <c r="B173" t="s">
        <v>1057</v>
      </c>
      <c r="C173" t="s">
        <v>1059</v>
      </c>
      <c r="D173" t="s">
        <v>1060</v>
      </c>
    </row>
    <row r="174" spans="1:4">
      <c r="A174" s="820">
        <v>173</v>
      </c>
      <c r="B174" t="s">
        <v>1057</v>
      </c>
      <c r="C174" t="s">
        <v>1061</v>
      </c>
      <c r="D174" t="s">
        <v>1062</v>
      </c>
    </row>
    <row r="175" spans="1:4">
      <c r="A175" s="820">
        <v>174</v>
      </c>
      <c r="B175" t="s">
        <v>1057</v>
      </c>
      <c r="C175" t="s">
        <v>1063</v>
      </c>
      <c r="D175" t="s">
        <v>1064</v>
      </c>
    </row>
    <row r="176" spans="1:4">
      <c r="A176" s="820">
        <v>175</v>
      </c>
      <c r="B176" t="s">
        <v>1057</v>
      </c>
      <c r="C176" t="s">
        <v>1065</v>
      </c>
      <c r="D176" t="s">
        <v>1066</v>
      </c>
    </row>
    <row r="177" spans="1:4">
      <c r="A177" s="820">
        <v>176</v>
      </c>
      <c r="B177" t="s">
        <v>1057</v>
      </c>
      <c r="C177" t="s">
        <v>1067</v>
      </c>
      <c r="D177" t="s">
        <v>1068</v>
      </c>
    </row>
    <row r="178" spans="1:4">
      <c r="A178" s="820">
        <v>177</v>
      </c>
      <c r="B178" t="s">
        <v>1057</v>
      </c>
      <c r="C178" t="s">
        <v>1057</v>
      </c>
      <c r="D178" t="s">
        <v>1058</v>
      </c>
    </row>
    <row r="179" spans="1:4">
      <c r="A179" s="820">
        <v>178</v>
      </c>
      <c r="B179" t="s">
        <v>1057</v>
      </c>
      <c r="C179" t="s">
        <v>1069</v>
      </c>
      <c r="D179" t="s">
        <v>1070</v>
      </c>
    </row>
    <row r="180" spans="1:4">
      <c r="A180" s="820">
        <v>179</v>
      </c>
      <c r="B180" t="s">
        <v>1057</v>
      </c>
      <c r="C180" t="s">
        <v>1071</v>
      </c>
      <c r="D180" t="s">
        <v>1072</v>
      </c>
    </row>
    <row r="181" spans="1:4">
      <c r="A181" s="820">
        <v>180</v>
      </c>
      <c r="B181" t="s">
        <v>1057</v>
      </c>
      <c r="C181" t="s">
        <v>1073</v>
      </c>
      <c r="D181" t="s">
        <v>1074</v>
      </c>
    </row>
    <row r="182" spans="1:4">
      <c r="A182" s="820">
        <v>181</v>
      </c>
      <c r="B182" t="s">
        <v>1075</v>
      </c>
      <c r="C182" t="s">
        <v>1075</v>
      </c>
      <c r="D182" t="s">
        <v>1076</v>
      </c>
    </row>
    <row r="183" spans="1:4">
      <c r="A183" s="820">
        <v>182</v>
      </c>
      <c r="B183" t="s">
        <v>1077</v>
      </c>
      <c r="C183" t="s">
        <v>1079</v>
      </c>
      <c r="D183" t="s">
        <v>1080</v>
      </c>
    </row>
    <row r="184" spans="1:4">
      <c r="A184" s="820">
        <v>183</v>
      </c>
      <c r="B184" t="s">
        <v>1077</v>
      </c>
      <c r="C184" t="s">
        <v>1081</v>
      </c>
      <c r="D184" t="s">
        <v>1082</v>
      </c>
    </row>
    <row r="185" spans="1:4">
      <c r="A185" s="820">
        <v>184</v>
      </c>
      <c r="B185" t="s">
        <v>1077</v>
      </c>
      <c r="C185" t="s">
        <v>1083</v>
      </c>
      <c r="D185" t="s">
        <v>1084</v>
      </c>
    </row>
    <row r="186" spans="1:4">
      <c r="A186" s="820">
        <v>185</v>
      </c>
      <c r="B186" t="s">
        <v>1077</v>
      </c>
      <c r="C186" t="s">
        <v>1085</v>
      </c>
      <c r="D186" t="s">
        <v>1086</v>
      </c>
    </row>
    <row r="187" spans="1:4">
      <c r="A187" s="820">
        <v>186</v>
      </c>
      <c r="B187" t="s">
        <v>1077</v>
      </c>
      <c r="C187" t="s">
        <v>1087</v>
      </c>
      <c r="D187" t="s">
        <v>1088</v>
      </c>
    </row>
    <row r="188" spans="1:4">
      <c r="A188" s="820">
        <v>187</v>
      </c>
      <c r="B188" t="s">
        <v>1077</v>
      </c>
      <c r="C188" t="s">
        <v>1089</v>
      </c>
      <c r="D188" t="s">
        <v>1090</v>
      </c>
    </row>
    <row r="189" spans="1:4">
      <c r="A189" s="820">
        <v>188</v>
      </c>
      <c r="B189" t="s">
        <v>1077</v>
      </c>
      <c r="C189" t="s">
        <v>1091</v>
      </c>
      <c r="D189" t="s">
        <v>1092</v>
      </c>
    </row>
    <row r="190" spans="1:4">
      <c r="A190" s="820">
        <v>189</v>
      </c>
      <c r="B190" t="s">
        <v>1077</v>
      </c>
      <c r="C190" t="s">
        <v>1093</v>
      </c>
      <c r="D190" t="s">
        <v>1094</v>
      </c>
    </row>
    <row r="191" spans="1:4">
      <c r="A191" s="820">
        <v>190</v>
      </c>
      <c r="B191" t="s">
        <v>1077</v>
      </c>
      <c r="C191" t="s">
        <v>1095</v>
      </c>
      <c r="D191" t="s">
        <v>1096</v>
      </c>
    </row>
    <row r="192" spans="1:4">
      <c r="A192" s="820">
        <v>191</v>
      </c>
      <c r="B192" t="s">
        <v>1077</v>
      </c>
      <c r="C192" t="s">
        <v>1097</v>
      </c>
      <c r="D192" t="s">
        <v>1098</v>
      </c>
    </row>
    <row r="193" spans="1:4">
      <c r="A193" s="820">
        <v>192</v>
      </c>
      <c r="B193" t="s">
        <v>1077</v>
      </c>
      <c r="C193" t="s">
        <v>1077</v>
      </c>
      <c r="D193" t="s">
        <v>1078</v>
      </c>
    </row>
    <row r="194" spans="1:4">
      <c r="A194" s="820">
        <v>193</v>
      </c>
      <c r="B194" t="s">
        <v>1077</v>
      </c>
      <c r="C194" t="s">
        <v>1099</v>
      </c>
      <c r="D194" t="s">
        <v>1100</v>
      </c>
    </row>
    <row r="195" spans="1:4">
      <c r="A195" s="820">
        <v>194</v>
      </c>
      <c r="B195" t="s">
        <v>1077</v>
      </c>
      <c r="C195" t="s">
        <v>1101</v>
      </c>
      <c r="D195" t="s">
        <v>1102</v>
      </c>
    </row>
    <row r="196" spans="1:4">
      <c r="A196" s="820">
        <v>195</v>
      </c>
      <c r="B196" t="s">
        <v>1077</v>
      </c>
      <c r="C196" t="s">
        <v>1103</v>
      </c>
      <c r="D196" t="s">
        <v>1104</v>
      </c>
    </row>
    <row r="197" spans="1:4">
      <c r="A197" s="820">
        <v>196</v>
      </c>
      <c r="B197" t="s">
        <v>1077</v>
      </c>
      <c r="C197" t="s">
        <v>1105</v>
      </c>
      <c r="D197" t="s">
        <v>1106</v>
      </c>
    </row>
    <row r="198" spans="1:4">
      <c r="A198" s="820">
        <v>197</v>
      </c>
      <c r="B198" t="s">
        <v>1077</v>
      </c>
      <c r="C198" t="s">
        <v>1107</v>
      </c>
      <c r="D198" t="s">
        <v>1108</v>
      </c>
    </row>
    <row r="199" spans="1:4">
      <c r="A199" s="820">
        <v>198</v>
      </c>
      <c r="B199" t="s">
        <v>1077</v>
      </c>
      <c r="C199" t="s">
        <v>1109</v>
      </c>
      <c r="D199" t="s">
        <v>1110</v>
      </c>
    </row>
    <row r="200" spans="1:4">
      <c r="A200" s="820">
        <v>199</v>
      </c>
      <c r="B200" t="s">
        <v>1077</v>
      </c>
      <c r="C200" t="s">
        <v>1111</v>
      </c>
      <c r="D200" t="s">
        <v>1112</v>
      </c>
    </row>
    <row r="201" spans="1:4">
      <c r="A201" s="820">
        <v>200</v>
      </c>
      <c r="B201" t="s">
        <v>1113</v>
      </c>
      <c r="C201" t="s">
        <v>802</v>
      </c>
      <c r="D201" t="s">
        <v>1115</v>
      </c>
    </row>
    <row r="202" spans="1:4">
      <c r="A202" s="820">
        <v>201</v>
      </c>
      <c r="B202" t="s">
        <v>1113</v>
      </c>
      <c r="C202" t="s">
        <v>1116</v>
      </c>
      <c r="D202" t="s">
        <v>1117</v>
      </c>
    </row>
    <row r="203" spans="1:4">
      <c r="A203" s="820">
        <v>202</v>
      </c>
      <c r="B203" t="s">
        <v>1113</v>
      </c>
      <c r="C203" t="s">
        <v>1118</v>
      </c>
      <c r="D203" t="s">
        <v>1119</v>
      </c>
    </row>
    <row r="204" spans="1:4">
      <c r="A204" s="820">
        <v>203</v>
      </c>
      <c r="B204" t="s">
        <v>1113</v>
      </c>
      <c r="C204" t="s">
        <v>1120</v>
      </c>
      <c r="D204" t="s">
        <v>1121</v>
      </c>
    </row>
    <row r="205" spans="1:4">
      <c r="A205" s="820">
        <v>204</v>
      </c>
      <c r="B205" t="s">
        <v>1113</v>
      </c>
      <c r="C205" t="s">
        <v>1122</v>
      </c>
      <c r="D205" t="s">
        <v>1123</v>
      </c>
    </row>
    <row r="206" spans="1:4">
      <c r="A206" s="820">
        <v>205</v>
      </c>
      <c r="B206" t="s">
        <v>1113</v>
      </c>
      <c r="C206" t="s">
        <v>1124</v>
      </c>
      <c r="D206" t="s">
        <v>1125</v>
      </c>
    </row>
    <row r="207" spans="1:4">
      <c r="A207" s="820">
        <v>206</v>
      </c>
      <c r="B207" t="s">
        <v>1113</v>
      </c>
      <c r="C207" t="s">
        <v>1126</v>
      </c>
      <c r="D207" t="s">
        <v>1127</v>
      </c>
    </row>
    <row r="208" spans="1:4">
      <c r="A208" s="820">
        <v>207</v>
      </c>
      <c r="B208" t="s">
        <v>1113</v>
      </c>
      <c r="C208" t="s">
        <v>1128</v>
      </c>
      <c r="D208" t="s">
        <v>1129</v>
      </c>
    </row>
    <row r="209" spans="1:4">
      <c r="A209" s="820">
        <v>208</v>
      </c>
      <c r="B209" t="s">
        <v>1113</v>
      </c>
      <c r="C209" t="s">
        <v>1130</v>
      </c>
      <c r="D209" t="s">
        <v>1131</v>
      </c>
    </row>
    <row r="210" spans="1:4">
      <c r="A210" s="820">
        <v>209</v>
      </c>
      <c r="B210" t="s">
        <v>1113</v>
      </c>
      <c r="C210" t="s">
        <v>860</v>
      </c>
      <c r="D210" t="s">
        <v>1132</v>
      </c>
    </row>
    <row r="211" spans="1:4">
      <c r="A211" s="820">
        <v>210</v>
      </c>
      <c r="B211" t="s">
        <v>1113</v>
      </c>
      <c r="C211" t="s">
        <v>1113</v>
      </c>
      <c r="D211" t="s">
        <v>1114</v>
      </c>
    </row>
    <row r="212" spans="1:4">
      <c r="A212" s="820">
        <v>211</v>
      </c>
      <c r="B212" t="s">
        <v>1113</v>
      </c>
      <c r="C212" t="s">
        <v>1133</v>
      </c>
      <c r="D212" t="s">
        <v>1134</v>
      </c>
    </row>
    <row r="213" spans="1:4">
      <c r="A213" s="820">
        <v>212</v>
      </c>
      <c r="B213" t="s">
        <v>1113</v>
      </c>
      <c r="C213" t="s">
        <v>1135</v>
      </c>
      <c r="D213" t="s">
        <v>1136</v>
      </c>
    </row>
    <row r="214" spans="1:4">
      <c r="A214" s="820">
        <v>213</v>
      </c>
      <c r="B214" t="s">
        <v>1113</v>
      </c>
      <c r="C214" t="s">
        <v>1137</v>
      </c>
      <c r="D214" t="s">
        <v>1138</v>
      </c>
    </row>
    <row r="215" spans="1:4">
      <c r="A215" s="820">
        <v>214</v>
      </c>
      <c r="B215" t="s">
        <v>1113</v>
      </c>
      <c r="C215" t="s">
        <v>1139</v>
      </c>
      <c r="D215" t="s">
        <v>1140</v>
      </c>
    </row>
    <row r="216" spans="1:4">
      <c r="A216" s="820">
        <v>215</v>
      </c>
      <c r="B216" t="s">
        <v>1141</v>
      </c>
      <c r="C216" t="s">
        <v>1143</v>
      </c>
      <c r="D216" t="s">
        <v>1144</v>
      </c>
    </row>
    <row r="217" spans="1:4">
      <c r="A217" s="820">
        <v>216</v>
      </c>
      <c r="B217" t="s">
        <v>1141</v>
      </c>
      <c r="C217" t="s">
        <v>1145</v>
      </c>
      <c r="D217" t="s">
        <v>1146</v>
      </c>
    </row>
    <row r="218" spans="1:4">
      <c r="A218" s="820">
        <v>217</v>
      </c>
      <c r="B218" t="s">
        <v>1141</v>
      </c>
      <c r="C218" t="s">
        <v>1147</v>
      </c>
      <c r="D218" t="s">
        <v>1148</v>
      </c>
    </row>
    <row r="219" spans="1:4">
      <c r="A219" s="820">
        <v>218</v>
      </c>
      <c r="B219" t="s">
        <v>1141</v>
      </c>
      <c r="C219" t="s">
        <v>1149</v>
      </c>
      <c r="D219" t="s">
        <v>1150</v>
      </c>
    </row>
    <row r="220" spans="1:4">
      <c r="A220" s="820">
        <v>219</v>
      </c>
      <c r="B220" t="s">
        <v>1141</v>
      </c>
      <c r="C220" t="s">
        <v>1151</v>
      </c>
      <c r="D220" t="s">
        <v>1152</v>
      </c>
    </row>
    <row r="221" spans="1:4">
      <c r="A221" s="820">
        <v>220</v>
      </c>
      <c r="B221" t="s">
        <v>1141</v>
      </c>
      <c r="C221" t="s">
        <v>982</v>
      </c>
      <c r="D221" t="s">
        <v>1153</v>
      </c>
    </row>
    <row r="222" spans="1:4">
      <c r="A222" s="820">
        <v>221</v>
      </c>
      <c r="B222" t="s">
        <v>1141</v>
      </c>
      <c r="C222" t="s">
        <v>1154</v>
      </c>
      <c r="D222" t="s">
        <v>1155</v>
      </c>
    </row>
    <row r="223" spans="1:4">
      <c r="A223" s="820">
        <v>222</v>
      </c>
      <c r="B223" t="s">
        <v>1141</v>
      </c>
      <c r="C223" t="s">
        <v>1141</v>
      </c>
      <c r="D223" t="s">
        <v>1142</v>
      </c>
    </row>
    <row r="224" spans="1:4">
      <c r="A224" s="820">
        <v>223</v>
      </c>
      <c r="B224" t="s">
        <v>1141</v>
      </c>
      <c r="C224" t="s">
        <v>1156</v>
      </c>
      <c r="D224" t="s">
        <v>1157</v>
      </c>
    </row>
    <row r="225" spans="1:4">
      <c r="A225" s="820">
        <v>224</v>
      </c>
      <c r="B225" t="s">
        <v>1158</v>
      </c>
      <c r="C225" t="s">
        <v>1160</v>
      </c>
      <c r="D225" t="s">
        <v>1161</v>
      </c>
    </row>
    <row r="226" spans="1:4">
      <c r="A226" s="820">
        <v>225</v>
      </c>
      <c r="B226" t="s">
        <v>1158</v>
      </c>
      <c r="C226" t="s">
        <v>1162</v>
      </c>
      <c r="D226" t="s">
        <v>1163</v>
      </c>
    </row>
    <row r="227" spans="1:4">
      <c r="A227" s="820">
        <v>226</v>
      </c>
      <c r="B227" t="s">
        <v>1158</v>
      </c>
      <c r="C227" t="s">
        <v>1164</v>
      </c>
      <c r="D227" t="s">
        <v>1165</v>
      </c>
    </row>
    <row r="228" spans="1:4">
      <c r="A228" s="820">
        <v>227</v>
      </c>
      <c r="B228" t="s">
        <v>1158</v>
      </c>
      <c r="C228" t="s">
        <v>1166</v>
      </c>
      <c r="D228" t="s">
        <v>1167</v>
      </c>
    </row>
    <row r="229" spans="1:4">
      <c r="A229" s="820">
        <v>228</v>
      </c>
      <c r="B229" t="s">
        <v>1158</v>
      </c>
      <c r="C229" t="s">
        <v>1168</v>
      </c>
      <c r="D229" t="s">
        <v>1169</v>
      </c>
    </row>
    <row r="230" spans="1:4">
      <c r="A230" s="820">
        <v>229</v>
      </c>
      <c r="B230" t="s">
        <v>1158</v>
      </c>
      <c r="C230" t="s">
        <v>1170</v>
      </c>
      <c r="D230" t="s">
        <v>1171</v>
      </c>
    </row>
    <row r="231" spans="1:4">
      <c r="A231" s="820">
        <v>230</v>
      </c>
      <c r="B231" t="s">
        <v>1158</v>
      </c>
      <c r="C231" t="s">
        <v>1158</v>
      </c>
      <c r="D231" t="s">
        <v>1159</v>
      </c>
    </row>
    <row r="232" spans="1:4">
      <c r="A232" s="820">
        <v>231</v>
      </c>
      <c r="B232" t="s">
        <v>1158</v>
      </c>
      <c r="C232" t="s">
        <v>1172</v>
      </c>
      <c r="D232" t="s">
        <v>1173</v>
      </c>
    </row>
    <row r="233" spans="1:4">
      <c r="A233" s="820">
        <v>232</v>
      </c>
      <c r="B233" t="s">
        <v>1174</v>
      </c>
      <c r="C233" t="s">
        <v>1176</v>
      </c>
      <c r="D233" t="s">
        <v>1177</v>
      </c>
    </row>
    <row r="234" spans="1:4">
      <c r="A234" s="820">
        <v>233</v>
      </c>
      <c r="B234" t="s">
        <v>1174</v>
      </c>
      <c r="C234" t="s">
        <v>1178</v>
      </c>
      <c r="D234" t="s">
        <v>1179</v>
      </c>
    </row>
    <row r="235" spans="1:4">
      <c r="A235" s="820">
        <v>234</v>
      </c>
      <c r="B235" t="s">
        <v>1174</v>
      </c>
      <c r="C235" t="s">
        <v>1180</v>
      </c>
      <c r="D235" t="s">
        <v>1181</v>
      </c>
    </row>
    <row r="236" spans="1:4">
      <c r="A236" s="820">
        <v>235</v>
      </c>
      <c r="B236" t="s">
        <v>1174</v>
      </c>
      <c r="C236" t="s">
        <v>1182</v>
      </c>
      <c r="D236" t="s">
        <v>1183</v>
      </c>
    </row>
    <row r="237" spans="1:4">
      <c r="A237" s="820">
        <v>236</v>
      </c>
      <c r="B237" t="s">
        <v>1174</v>
      </c>
      <c r="C237" t="s">
        <v>1184</v>
      </c>
      <c r="D237" t="s">
        <v>1185</v>
      </c>
    </row>
    <row r="238" spans="1:4">
      <c r="A238" s="820">
        <v>237</v>
      </c>
      <c r="B238" t="s">
        <v>1174</v>
      </c>
      <c r="C238" t="s">
        <v>982</v>
      </c>
      <c r="D238" t="s">
        <v>1186</v>
      </c>
    </row>
    <row r="239" spans="1:4">
      <c r="A239" s="820">
        <v>238</v>
      </c>
      <c r="B239" t="s">
        <v>1174</v>
      </c>
      <c r="C239" t="s">
        <v>1187</v>
      </c>
      <c r="D239" t="s">
        <v>1188</v>
      </c>
    </row>
    <row r="240" spans="1:4">
      <c r="A240" s="820">
        <v>239</v>
      </c>
      <c r="B240" t="s">
        <v>1174</v>
      </c>
      <c r="C240" t="s">
        <v>1174</v>
      </c>
      <c r="D240" t="s">
        <v>1175</v>
      </c>
    </row>
    <row r="241" spans="1:4">
      <c r="A241" s="820">
        <v>240</v>
      </c>
      <c r="B241" t="s">
        <v>1174</v>
      </c>
      <c r="C241" t="s">
        <v>1189</v>
      </c>
      <c r="D241" t="s">
        <v>1190</v>
      </c>
    </row>
    <row r="242" spans="1:4">
      <c r="A242" s="820">
        <v>241</v>
      </c>
      <c r="B242" t="s">
        <v>1191</v>
      </c>
      <c r="C242" t="s">
        <v>1193</v>
      </c>
      <c r="D242" t="s">
        <v>1194</v>
      </c>
    </row>
    <row r="243" spans="1:4">
      <c r="A243" s="820">
        <v>242</v>
      </c>
      <c r="B243" t="s">
        <v>1191</v>
      </c>
      <c r="C243" t="s">
        <v>1195</v>
      </c>
      <c r="D243" t="s">
        <v>1196</v>
      </c>
    </row>
    <row r="244" spans="1:4">
      <c r="A244" s="820">
        <v>243</v>
      </c>
      <c r="B244" t="s">
        <v>1191</v>
      </c>
      <c r="C244" t="s">
        <v>1197</v>
      </c>
      <c r="D244" t="s">
        <v>1198</v>
      </c>
    </row>
    <row r="245" spans="1:4">
      <c r="A245" s="820">
        <v>244</v>
      </c>
      <c r="B245" t="s">
        <v>1191</v>
      </c>
      <c r="C245" t="s">
        <v>1199</v>
      </c>
      <c r="D245" t="s">
        <v>1200</v>
      </c>
    </row>
    <row r="246" spans="1:4">
      <c r="A246" s="820">
        <v>245</v>
      </c>
      <c r="B246" t="s">
        <v>1191</v>
      </c>
      <c r="C246" t="s">
        <v>1147</v>
      </c>
      <c r="D246" t="s">
        <v>1201</v>
      </c>
    </row>
    <row r="247" spans="1:4">
      <c r="A247" s="820">
        <v>246</v>
      </c>
      <c r="B247" t="s">
        <v>1191</v>
      </c>
      <c r="C247" t="s">
        <v>1202</v>
      </c>
      <c r="D247" t="s">
        <v>1203</v>
      </c>
    </row>
    <row r="248" spans="1:4">
      <c r="A248" s="820">
        <v>247</v>
      </c>
      <c r="B248" t="s">
        <v>1191</v>
      </c>
      <c r="C248" t="s">
        <v>1204</v>
      </c>
      <c r="D248" t="s">
        <v>1205</v>
      </c>
    </row>
    <row r="249" spans="1:4">
      <c r="A249" s="820">
        <v>248</v>
      </c>
      <c r="B249" t="s">
        <v>1191</v>
      </c>
      <c r="C249" t="s">
        <v>1206</v>
      </c>
      <c r="D249" t="s">
        <v>1207</v>
      </c>
    </row>
    <row r="250" spans="1:4">
      <c r="A250" s="820">
        <v>249</v>
      </c>
      <c r="B250" t="s">
        <v>1191</v>
      </c>
      <c r="C250" t="s">
        <v>1191</v>
      </c>
      <c r="D250" t="s">
        <v>1192</v>
      </c>
    </row>
    <row r="251" spans="1:4">
      <c r="A251" s="820">
        <v>250</v>
      </c>
      <c r="B251" t="s">
        <v>1208</v>
      </c>
      <c r="C251" t="s">
        <v>1210</v>
      </c>
      <c r="D251" t="s">
        <v>1211</v>
      </c>
    </row>
    <row r="252" spans="1:4">
      <c r="A252" s="820">
        <v>251</v>
      </c>
      <c r="B252" t="s">
        <v>1208</v>
      </c>
      <c r="C252" t="s">
        <v>1212</v>
      </c>
      <c r="D252" t="s">
        <v>1213</v>
      </c>
    </row>
    <row r="253" spans="1:4">
      <c r="A253" s="820">
        <v>252</v>
      </c>
      <c r="B253" t="s">
        <v>1208</v>
      </c>
      <c r="C253" t="s">
        <v>1214</v>
      </c>
      <c r="D253" t="s">
        <v>1215</v>
      </c>
    </row>
    <row r="254" spans="1:4">
      <c r="A254" s="820">
        <v>253</v>
      </c>
      <c r="B254" t="s">
        <v>1208</v>
      </c>
      <c r="C254" t="s">
        <v>1216</v>
      </c>
      <c r="D254" t="s">
        <v>1217</v>
      </c>
    </row>
    <row r="255" spans="1:4">
      <c r="A255" s="820">
        <v>254</v>
      </c>
      <c r="B255" t="s">
        <v>1208</v>
      </c>
      <c r="C255" t="s">
        <v>1218</v>
      </c>
      <c r="D255" t="s">
        <v>1219</v>
      </c>
    </row>
    <row r="256" spans="1:4">
      <c r="A256" s="820">
        <v>255</v>
      </c>
      <c r="B256" t="s">
        <v>1208</v>
      </c>
      <c r="C256" t="s">
        <v>1220</v>
      </c>
      <c r="D256" t="s">
        <v>1221</v>
      </c>
    </row>
    <row r="257" spans="1:4">
      <c r="A257" s="820">
        <v>256</v>
      </c>
      <c r="B257" t="s">
        <v>1208</v>
      </c>
      <c r="C257" t="s">
        <v>1222</v>
      </c>
      <c r="D257" t="s">
        <v>1223</v>
      </c>
    </row>
    <row r="258" spans="1:4">
      <c r="A258" s="820">
        <v>257</v>
      </c>
      <c r="B258" t="s">
        <v>1208</v>
      </c>
      <c r="C258" t="s">
        <v>1224</v>
      </c>
      <c r="D258" t="s">
        <v>1225</v>
      </c>
    </row>
    <row r="259" spans="1:4">
      <c r="A259" s="820">
        <v>258</v>
      </c>
      <c r="B259" t="s">
        <v>1208</v>
      </c>
      <c r="C259" t="s">
        <v>1226</v>
      </c>
      <c r="D259" t="s">
        <v>1227</v>
      </c>
    </row>
    <row r="260" spans="1:4">
      <c r="A260" s="820">
        <v>259</v>
      </c>
      <c r="B260" t="s">
        <v>1208</v>
      </c>
      <c r="C260" t="s">
        <v>1208</v>
      </c>
      <c r="D260" t="s">
        <v>1209</v>
      </c>
    </row>
    <row r="261" spans="1:4">
      <c r="A261" s="820">
        <v>260</v>
      </c>
      <c r="B261" t="s">
        <v>1228</v>
      </c>
      <c r="C261" t="s">
        <v>730</v>
      </c>
      <c r="D261" t="s">
        <v>1230</v>
      </c>
    </row>
    <row r="262" spans="1:4">
      <c r="A262" s="820">
        <v>261</v>
      </c>
      <c r="B262" t="s">
        <v>1228</v>
      </c>
      <c r="C262" t="s">
        <v>1231</v>
      </c>
      <c r="D262" t="s">
        <v>1232</v>
      </c>
    </row>
    <row r="263" spans="1:4">
      <c r="A263" s="820">
        <v>262</v>
      </c>
      <c r="B263" t="s">
        <v>1228</v>
      </c>
      <c r="C263" t="s">
        <v>1233</v>
      </c>
      <c r="D263" t="s">
        <v>1234</v>
      </c>
    </row>
    <row r="264" spans="1:4">
      <c r="A264" s="820">
        <v>263</v>
      </c>
      <c r="B264" t="s">
        <v>1228</v>
      </c>
      <c r="C264" t="s">
        <v>1235</v>
      </c>
      <c r="D264" t="s">
        <v>1236</v>
      </c>
    </row>
    <row r="265" spans="1:4">
      <c r="A265" s="820">
        <v>264</v>
      </c>
      <c r="B265" t="s">
        <v>1228</v>
      </c>
      <c r="C265" t="s">
        <v>1237</v>
      </c>
      <c r="D265" t="s">
        <v>1238</v>
      </c>
    </row>
    <row r="266" spans="1:4">
      <c r="A266" s="820">
        <v>265</v>
      </c>
      <c r="B266" t="s">
        <v>1228</v>
      </c>
      <c r="C266" t="s">
        <v>1239</v>
      </c>
      <c r="D266" t="s">
        <v>1240</v>
      </c>
    </row>
    <row r="267" spans="1:4">
      <c r="A267" s="820">
        <v>266</v>
      </c>
      <c r="B267" t="s">
        <v>1228</v>
      </c>
      <c r="C267" t="s">
        <v>1241</v>
      </c>
      <c r="D267" t="s">
        <v>1242</v>
      </c>
    </row>
    <row r="268" spans="1:4">
      <c r="A268" s="820">
        <v>267</v>
      </c>
      <c r="B268" t="s">
        <v>1228</v>
      </c>
      <c r="C268" t="s">
        <v>1243</v>
      </c>
      <c r="D268" t="s">
        <v>1244</v>
      </c>
    </row>
    <row r="269" spans="1:4">
      <c r="A269" s="820">
        <v>268</v>
      </c>
      <c r="B269" t="s">
        <v>1228</v>
      </c>
      <c r="C269" t="s">
        <v>1228</v>
      </c>
      <c r="D269" t="s">
        <v>1229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1" customWidth="1"/>
    <col min="2" max="2" width="90.7109375" style="41" customWidth="1"/>
    <col min="3" max="16384" width="9.140625" style="41"/>
  </cols>
  <sheetData>
    <row r="1" spans="2:4">
      <c r="B1" s="49" t="s">
        <v>59</v>
      </c>
    </row>
    <row r="2" spans="2:4" ht="90">
      <c r="B2" s="51" t="s">
        <v>470</v>
      </c>
    </row>
    <row r="3" spans="2:4" ht="67.5">
      <c r="B3" s="51" t="s">
        <v>389</v>
      </c>
    </row>
    <row r="4" spans="2:4" ht="33.75">
      <c r="B4" s="51" t="s">
        <v>582</v>
      </c>
    </row>
    <row r="5" spans="2:4">
      <c r="B5" s="51" t="s">
        <v>207</v>
      </c>
    </row>
    <row r="6" spans="2:4" ht="22.5">
      <c r="B6" s="51" t="s">
        <v>250</v>
      </c>
    </row>
    <row r="7" spans="2:4" ht="22.5">
      <c r="B7" s="51" t="s">
        <v>251</v>
      </c>
    </row>
    <row r="8" spans="2:4" ht="22.5">
      <c r="B8" s="51" t="s">
        <v>252</v>
      </c>
    </row>
    <row r="9" spans="2:4" ht="22.5">
      <c r="B9" s="51" t="s">
        <v>471</v>
      </c>
    </row>
    <row r="10" spans="2:4" ht="56.25">
      <c r="B10" s="51" t="s">
        <v>581</v>
      </c>
    </row>
    <row r="11" spans="2:4" ht="12.75">
      <c r="B11" s="307" t="s">
        <v>387</v>
      </c>
    </row>
    <row r="12" spans="2:4">
      <c r="B12" s="49" t="s">
        <v>168</v>
      </c>
    </row>
    <row r="13" spans="2:4" ht="22.5">
      <c r="B13" s="51" t="s">
        <v>184</v>
      </c>
    </row>
    <row r="14" spans="2:4" ht="67.5">
      <c r="B14" s="51" t="s">
        <v>234</v>
      </c>
    </row>
    <row r="15" spans="2:4" ht="22.5">
      <c r="B15" s="51" t="s">
        <v>215</v>
      </c>
    </row>
    <row r="16" spans="2:4">
      <c r="B16" s="49" t="s">
        <v>192</v>
      </c>
      <c r="D16" s="90"/>
    </row>
    <row r="17" spans="1:2" ht="33.75">
      <c r="B17" s="51" t="s">
        <v>248</v>
      </c>
    </row>
    <row r="18" spans="1:2" ht="33.75">
      <c r="B18" s="51" t="s">
        <v>249</v>
      </c>
    </row>
    <row r="19" spans="1:2">
      <c r="B19" s="51" t="s">
        <v>235</v>
      </c>
    </row>
    <row r="20" spans="1:2" ht="33.75">
      <c r="B20" s="51" t="s">
        <v>275</v>
      </c>
    </row>
    <row r="21" spans="1:2">
      <c r="B21" s="49" t="s">
        <v>205</v>
      </c>
    </row>
    <row r="22" spans="1:2">
      <c r="B22" s="51" t="s">
        <v>206</v>
      </c>
    </row>
    <row r="24" spans="1:2" ht="22.5">
      <c r="B24" s="309" t="s">
        <v>356</v>
      </c>
    </row>
    <row r="26" spans="1:2">
      <c r="B26" s="49" t="s">
        <v>314</v>
      </c>
    </row>
    <row r="27" spans="1:2" ht="22.5">
      <c r="B27" s="308" t="s">
        <v>448</v>
      </c>
    </row>
    <row r="28" spans="1:2" ht="56.25">
      <c r="B28" s="308" t="s">
        <v>447</v>
      </c>
    </row>
    <row r="29" spans="1:2">
      <c r="B29" s="402" t="s">
        <v>388</v>
      </c>
    </row>
    <row r="30" spans="1:2" ht="22.5">
      <c r="B30" s="308" t="s">
        <v>580</v>
      </c>
    </row>
    <row r="32" spans="1:2">
      <c r="A32" s="378"/>
      <c r="B32" s="379" t="s">
        <v>417</v>
      </c>
    </row>
    <row r="33" spans="1:2" ht="14.25">
      <c r="A33" s="380">
        <v>1</v>
      </c>
      <c r="B33" s="381" t="s">
        <v>418</v>
      </c>
    </row>
    <row r="34" spans="1:2" ht="14.25">
      <c r="A34" s="380">
        <v>2</v>
      </c>
      <c r="B34" s="381" t="s">
        <v>419</v>
      </c>
    </row>
    <row r="35" spans="1:2">
      <c r="B35" s="379" t="s">
        <v>420</v>
      </c>
    </row>
    <row r="36" spans="1:2">
      <c r="B36" s="381" t="s">
        <v>421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>
    <row r="1" spans="1:1">
      <c r="A1" s="239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560</vt:i4>
      </vt:variant>
    </vt:vector>
  </HeadingPairs>
  <TitlesOfParts>
    <vt:vector size="572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'Форма 1.0.1 | Форма 1.11.1'!checkCells_List05_11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'Форма 1.0.1 | Форма 1.11.1'!et_List05_11_FormulaVD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'Форма 1.0.1 | Форма 1.11.1'!IDtariff_List05_11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Admin</cp:lastModifiedBy>
  <cp:lastPrinted>2013-08-29T08:11:20Z</cp:lastPrinted>
  <dcterms:created xsi:type="dcterms:W3CDTF">2004-05-21T07:18:45Z</dcterms:created>
  <dcterms:modified xsi:type="dcterms:W3CDTF">2022-11-18T08:03:14Z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