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9.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updateLinks="never" codeName="xlsBook" defaultThemeVersion="124226"/>
  <mc:AlternateContent xmlns:mc="http://schemas.openxmlformats.org/markup-compatibility/2006">
    <mc:Choice Requires="x15">
      <x15ac:absPath xmlns:x15ac="http://schemas.microsoft.com/office/spreadsheetml/2010/11/ac" url="C:\Users\rock_\Desktop\Сайт\Раскрытие\Информация об основных показателях ФХД\"/>
    </mc:Choice>
  </mc:AlternateContent>
  <xr:revisionPtr revIDLastSave="0" documentId="8_{E7619E9C-BEE4-4D73-9103-E2F16FC0267D}" xr6:coauthVersionLast="47" xr6:coauthVersionMax="47" xr10:uidLastSave="{00000000-0000-0000-0000-000000000000}"/>
  <bookViews>
    <workbookView xWindow="-120" yWindow="-120" windowWidth="29040" windowHeight="15840" tabRatio="766" firstSheet="2" activeTab="4" xr2:uid="{00000000-000D-0000-FFFF-FFFF00000000}"/>
  </bookViews>
  <sheets>
    <sheet name="modList07" sheetId="583" state="veryHidden" r:id="rId1"/>
    <sheet name="modList05" sheetId="584" state="veryHidden" r:id="rId2"/>
    <sheet name="Инструкция" sheetId="525" r:id="rId3"/>
    <sheet name="Лог обновления" sheetId="429" state="veryHidden" r:id="rId4"/>
    <sheet name="Титульный" sheetId="437" r:id="rId5"/>
    <sheet name="Территории" sheetId="566" r:id="rId6"/>
    <sheet name="Дифференциация" sheetId="556" r:id="rId7"/>
    <sheet name="Форма 1.0.1 | Форма 1.4.1" sheetId="569" r:id="rId8"/>
    <sheet name="Форма 1.4.1" sheetId="571" r:id="rId9"/>
    <sheet name="Форма 1.0.1 | Форма 1.4.2" sheetId="585" state="veryHidden" r:id="rId10"/>
    <sheet name="Форма 1.4.2" sheetId="572" state="veryHidden" r:id="rId11"/>
    <sheet name="Форма 1.0.1 | Форма 1.5" sheetId="586" r:id="rId12"/>
    <sheet name="Форма 1.5" sheetId="574" r:id="rId13"/>
    <sheet name="Форма 1.0.1 | Форма 1.6" sheetId="587" state="veryHidden" r:id="rId14"/>
    <sheet name="Форма 1.6" sheetId="573" state="veryHidden" r:id="rId15"/>
    <sheet name="Форма 1.0.2" sheetId="564" state="veryHidden" r:id="rId16"/>
    <sheet name="Сведения об изменении" sheetId="547" state="veryHidden" r:id="rId17"/>
    <sheet name="Комментарии" sheetId="431" r:id="rId18"/>
    <sheet name="Проверка" sheetId="432" r:id="rId19"/>
    <sheet name="modProv" sheetId="570" state="veryHidden" r:id="rId20"/>
    <sheet name="modReestr" sheetId="562" state="veryHidden" r:id="rId21"/>
    <sheet name="AllSheetsInThisWorkbook" sheetId="389" state="veryHidden" r:id="rId22"/>
    <sheet name="modCheckCyan" sheetId="553" state="veryHidden" r:id="rId23"/>
    <sheet name="modInfo" sheetId="513" state="veryHidden" r:id="rId24"/>
    <sheet name="TEHSHEET" sheetId="205" state="veryHidden" r:id="rId25"/>
    <sheet name="modfrmSelectData" sheetId="579" state="veryHidden" r:id="rId26"/>
    <sheet name="modList06" sheetId="575" state="veryHidden" r:id="rId27"/>
    <sheet name="modList01" sheetId="576" state="veryHidden" r:id="rId28"/>
    <sheet name="modList08" sheetId="578" state="veryHidden" r:id="rId29"/>
    <sheet name="et_union_hor" sheetId="471" state="veryHidden" r:id="rId30"/>
    <sheet name="et_union_vert" sheetId="521" state="veryHidden" r:id="rId31"/>
    <sheet name="modList00" sheetId="546" state="veryHidden" r:id="rId32"/>
    <sheet name="modList02" sheetId="533" state="veryHidden" r:id="rId33"/>
    <sheet name="modList03" sheetId="565" state="veryHidden" r:id="rId34"/>
    <sheet name="modList04" sheetId="548" state="veryHidden" r:id="rId35"/>
    <sheet name="modList09" sheetId="567" state="veryHidden" r:id="rId36"/>
    <sheet name="modHTTP" sheetId="554" state="veryHidden" r:id="rId37"/>
    <sheet name="modfrmRegion" sheetId="545" state="veryHidden" r:id="rId38"/>
    <sheet name="MR_LIST" sheetId="540" state="veryHidden" r:id="rId39"/>
    <sheet name="REESTR_VT" sheetId="543" state="veryHidden" r:id="rId40"/>
    <sheet name="REESTR_VED" sheetId="544" state="veryHidden" r:id="rId41"/>
    <sheet name="modfrmReestrObj" sheetId="539" state="veryHidden" r:id="rId42"/>
    <sheet name="DataOrg" sheetId="550" state="veryHidden" r:id="rId43"/>
    <sheet name="modfrmReestr" sheetId="434" state="veryHidden" r:id="rId44"/>
    <sheet name="modUpdTemplMain" sheetId="424" state="veryHidden" r:id="rId45"/>
    <sheet name="REESTR_ORG" sheetId="390" state="veryHidden" r:id="rId46"/>
    <sheet name="modClassifierValidate" sheetId="400" state="veryHidden" r:id="rId47"/>
    <sheet name="modHyp" sheetId="398" state="veryHidden" r:id="rId48"/>
    <sheet name="modfrmDateChoose" sheetId="517" state="veryHidden" r:id="rId49"/>
    <sheet name="modComm" sheetId="514" state="veryHidden" r:id="rId50"/>
    <sheet name="modThisWorkbook" sheetId="511" state="veryHidden" r:id="rId51"/>
    <sheet name="REESTR_MO" sheetId="518" state="veryHidden" r:id="rId52"/>
    <sheet name="REESTR_MO_FILTER" sheetId="568" state="veryHidden" r:id="rId53"/>
    <sheet name="modfrmReestrMR" sheetId="519" state="veryHidden" r:id="rId54"/>
    <sheet name="modServiceModule" sheetId="561" state="veryHidden" r:id="rId55"/>
    <sheet name="modfrmCheckUpdates" sheetId="512" state="veryHidden" r:id="rId56"/>
    <sheet name="REESTR_DS" sheetId="559" state="veryHidden" r:id="rId57"/>
    <sheet name="REESTR_CHS" sheetId="551" state="veryHidden" r:id="rId58"/>
    <sheet name="REESTR_LINK" sheetId="552" state="veryHidden" r:id="rId59"/>
  </sheets>
  <definedNames>
    <definedName name="_xlnm._FilterDatabase" localSheetId="18" hidden="1">Проверка!$B$4:$E$4</definedName>
    <definedName name="activity">Дифференциация!$E$22:$E$25</definedName>
    <definedName name="anscount" hidden="1">1</definedName>
    <definedName name="availability_price">TEHSHEET!$K$8</definedName>
    <definedName name="buhg_flag">Титульный!$F$32</definedName>
    <definedName name="CHECK_LINK_RANGE_1">"Калькуляция!$I$11:$I$132"</definedName>
    <definedName name="checkCell_List01">'Форма 1.4.1'!$D$12:$I$61</definedName>
    <definedName name="checkCell_List05">'Форма 1.4.2'!$D$11:$S$20</definedName>
    <definedName name="checkCell_List06">'Форма 1.6'!$F$11:$K$84</definedName>
    <definedName name="checkCell_List08">'Форма 1.5'!$G$11:$I$25</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URRENT_DATE">TEHSHEET!$G$17</definedName>
    <definedName name="data_type">TEHSHEET!$M$2:$M$3</definedName>
    <definedName name="DATA_URL">TEHSHEET!$K$11</definedName>
    <definedName name="dateBuhg">Титульный!$F$33</definedName>
    <definedName name="DESCRIPTION_TERRITORY">REESTR_DS!$B$2:$B$3</definedName>
    <definedName name="diff_tariff">Титульный!$F$16</definedName>
    <definedName name="DocProp_TemplateCode">TEHSHEET!$L$2</definedName>
    <definedName name="DocProp_Version">TEHSHEET!$L$1</definedName>
    <definedName name="end_col">'Форма 1.6'!$K$19</definedName>
    <definedName name="end_row_5">'Форма 1.6'!$84:$84</definedName>
    <definedName name="end_row1">'Форма 1.6'!$A$26</definedName>
    <definedName name="end_row2">'Форма 1.6'!$A$64</definedName>
    <definedName name="et_Comm">et_union_hor!$5:$5</definedName>
    <definedName name="et_hor_List01_2">'Форма 1.4.1'!$2:$2</definedName>
    <definedName name="et_hor_List01_4">'Форма 1.4.1'!$4:$4</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5_1_1">et_union_hor!$81:$84</definedName>
    <definedName name="et_List05_1_2">et_union_hor!$88:$91</definedName>
    <definedName name="et_List05_2_1">et_union_hor!$82:$83</definedName>
    <definedName name="et_List05_2_2">et_union_hor!$89:$90</definedName>
    <definedName name="et_List05_3_1">et_union_hor!$82:$82</definedName>
    <definedName name="et_List05_3_2">et_union_hor!$89:$89</definedName>
    <definedName name="et_List05_4">et_union_hor!$68:$74</definedName>
    <definedName name="et_List06_1">'Форма 1.6'!$20:$22</definedName>
    <definedName name="et_List06_2">'Форма 1.6'!$64:$66</definedName>
    <definedName name="et_List06_3">'Форма 1.6'!$74:$78</definedName>
    <definedName name="et_List06_4">'Форма 1.6'!$21:$21</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1.4.1'!$G:$G</definedName>
    <definedName name="et_ver_List08_1">'Форма 1.5'!$G:$G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diff_ipr">Титульный!$F$38</definedName>
    <definedName name="flag_ipr">Титульный!$F$37</definedName>
    <definedName name="flag_publication">Титульный!$F$11:$F$11</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REESTR_VED!$B$2:$B$4</definedName>
    <definedName name="kind_of_forms">TEHSHEET!$S$2:$S$6</definedName>
    <definedName name="kind_of_nameforms">TEHSHEET!$T$2:$T$6</definedName>
    <definedName name="kind_of_publication">TEHSHEET!$G$2:$G$3</definedName>
    <definedName name="kind_of_purchase_method">TEHSHEET!$P$2:$P$4</definedName>
    <definedName name="kind_of_unit">TEHSHEET!$H$2:$H$4</definedName>
    <definedName name="kpp">Титульный!$F$29</definedName>
    <definedName name="LINK_RANGE">REESTR_LINK!$B$2:$B$3</definedName>
    <definedName name="List_01_prov">'Форма 1.4.1'!$G$68:$I$68</definedName>
    <definedName name="List_05_vs_fact">'Форма 1.4.2'!$AE$11:$AE$20</definedName>
    <definedName name="LIST_MR_MO_OKTMO">REESTR_MO!$A$2:$D$251</definedName>
    <definedName name="list_of_tariff">TEHSHEET!$I$2:$I$3</definedName>
    <definedName name="List00_checkFill">Титульный!$F$7:$F$50</definedName>
    <definedName name="List00_Fill">Титульный!$F$49</definedName>
    <definedName name="List00_Print">Титульный!$G$4:$K$6</definedName>
    <definedName name="List01_2_reserve">'Форма 1.4.1'!$G$43:$I$45</definedName>
    <definedName name="List01_CheckC">'Форма 1.4.1'!$E$16:$H$61</definedName>
    <definedName name="List01_costs_OPS">'Форма 1.4.1'!$G$38:$H$38</definedName>
    <definedName name="List01_costs_OPS_22">'Форма 1.4.1'!$G$38</definedName>
    <definedName name="List01_costs_PH">'Форма 1.4.1'!$G$40:$H$40</definedName>
    <definedName name="List01_costs_PH_22">'Форма 1.4.1'!$G$40</definedName>
    <definedName name="List01_flag_index_1">'Форма 1.4.1'!$G$39:$H$39</definedName>
    <definedName name="List01_flag_index_2">'Форма 1.4.1'!$G$41:$H$41</definedName>
    <definedName name="List01_Name">'Форма 1.4.1'!$G$13:$I$13</definedName>
    <definedName name="List01_Num">'Форма 1.4.1'!$G$7:$I$7</definedName>
    <definedName name="List01_NumberColumns">'Форма 1.4.1'!$G$11:$H$11</definedName>
    <definedName name="List01_p1">'Форма 1.4.1'!$G$17:$H$17</definedName>
    <definedName name="List01_p1_minus_p3">'Форма 1.4.1'!$G$17,'Форма 1.4.1'!$G$18</definedName>
    <definedName name="List01_p2_14">'Форма 1.4.1'!$I$38</definedName>
    <definedName name="List01_p3">'Форма 1.4.1'!$G$18:$H$18</definedName>
    <definedName name="List01_p3_10_check">'Форма 1.4.1'!$K$39</definedName>
    <definedName name="List01_p3_11_check">'Форма 1.4.1'!$K$41</definedName>
    <definedName name="List01_p4">'Форма 1.4.1'!$G$53:$H$53</definedName>
    <definedName name="List01_revenue_from_activity_80_flag">'Форма 1.4.1'!$G$54:$I$54</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5_costs_OPS_22">'Форма 1.4.2'!$Q$13</definedName>
    <definedName name="List05_costs_PH_22">'Форма 1.4.2'!$Q$16</definedName>
    <definedName name="List05_flagFXD">'Форма 1.4.2'!$V:$V</definedName>
    <definedName name="List05_Provider_cells">'Форма 1.4.2'!$AG$10:$AG$20</definedName>
    <definedName name="List06_1_reserve">'Форма 1.6'!$G$21:$G$26</definedName>
    <definedName name="List06_2_reserve">'Форма 1.6'!$G$64:$G$84</definedName>
    <definedName name="List06_CheckC">'Форма 1.6'!$G$11:$M$84</definedName>
    <definedName name="List06_date_ch_ip">'Форма 1.6'!$I$13:$M$13</definedName>
    <definedName name="List06_date_ip">'Форма 1.6'!$I$12:$M$12</definedName>
    <definedName name="List06_date_r_ip">'Форма 1.6'!$I$17:$M$18</definedName>
    <definedName name="List06_flag_year">'Форма 1.6'!$K$20:$K$26</definedName>
    <definedName name="List06_main_column">'Форма 1.6'!$I$11:$I$84</definedName>
    <definedName name="List06_Name">'Форма 1.6'!$F$8:$M$8</definedName>
    <definedName name="List06_objective_of_IPR">'Форма 1.6'!$I$14:$M$14</definedName>
    <definedName name="List06_sourceFin">'Форма 1.6'!$K$79:$K$84</definedName>
    <definedName name="List06_year_source">'Форма 1.6'!$K$24:$K$27</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8_CheckC">'Форма 1.5'!$G$11:$H$25</definedName>
    <definedName name="List08_GroundMaterials_1">'Форма 1.5'!$G$24:$H$25</definedName>
    <definedName name="List08_GroundMaterials_2">'Форма 1.5'!$G$21:$H$21</definedName>
    <definedName name="List08_Name">'Форма 1.5'!$G$8:$I$8</definedName>
    <definedName name="List08_Num">'Форма 1.5'!$G$1:$I$1</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1.4.1'!$G:$G</definedName>
    <definedName name="obj_List02_22" localSheetId="9">'Форма 1.0.1 | Форма 1.4.2'!$8:$8</definedName>
    <definedName name="obj_List02_22" localSheetId="11">'Форма 1.0.1 | Форма 1.5'!$8:$8</definedName>
    <definedName name="obj_List02_22" localSheetId="13">'Форма 1.0.1 | Форма 1.6'!$8:$8</definedName>
    <definedName name="obj_List02_22">'Форма 1.0.1 | Форма 1.4.1'!$8:$8</definedName>
    <definedName name="obj_List05_22">'Форма 1.4.2'!$12:$12</definedName>
    <definedName name="obj_List08_22">'Форма 1.5'!$G:$G</definedName>
    <definedName name="obj_List10_22">'Форма 1.0.1 | Форма 1.5'!$8:$8</definedName>
    <definedName name="obj_List11_22">'Форма 1.0.1 | Форма 1.6'!$8:$8</definedName>
    <definedName name="obj_List12_22">'Форма 1.0.1 | Форма 1.4.2'!$8:$8</definedName>
    <definedName name="objective_of_IPR">TEHSHEET!$V$2:$V$6</definedName>
    <definedName name="org">Титульный!$F$26</definedName>
    <definedName name="Org_Address">Титульный!$F$40:$F$40</definedName>
    <definedName name="ORG_END_DATE">TEHSHEET!$E$17</definedName>
    <definedName name="Org_main">Титульный!$F$41:$F$41</definedName>
    <definedName name="Org_otv_lico">Титульный!$F$44:$F$47</definedName>
    <definedName name="ORG_START_DATE">TEHSHEET!$D$17</definedName>
    <definedName name="p3_List05_K">'Форма 1.5'!$F$18:$H$19</definedName>
    <definedName name="p3_List08">'Форма 1.5'!$F$17:$H$17</definedName>
    <definedName name="p3_List08_K">'Форма 1.5'!$F$18:$H$19</definedName>
    <definedName name="p3_ref_base_List08">'Форма 1.5'!$G$17</definedName>
    <definedName name="p3_ref_List08">'Форма 1.5'!$H$17</definedName>
    <definedName name="pDel_Comm">Комментарии!$C$12:$C$13</definedName>
    <definedName name="pDel_List01_2">'Форма 1.4.1'!$C$42:$C$45</definedName>
    <definedName name="pDel_List03">'Форма 1.0.2'!$C$12:$C$13</definedName>
    <definedName name="pDel_List04">'Сведения об изменении'!$C$13:$C$14</definedName>
    <definedName name="pDel_List05_1">'Форма 1.4.2'!$E$10:$E$19</definedName>
    <definedName name="pDel_List05_2">'Форма 1.4.2'!$H$11:$H$19</definedName>
    <definedName name="pDel_List05_3">'Форма 1.4.2'!$L$11:$L$19</definedName>
    <definedName name="pDel_List06_1">'Форма 1.6'!$D$20:$D$26</definedName>
    <definedName name="pDel_List06_2">'Форма 1.6'!$E$64:$E$67</definedName>
    <definedName name="pDel_List06_3">'Форма 1.6'!$E$74:$E$84</definedName>
    <definedName name="pDel_List06_4">'Форма 1.6'!$E$20:$E$26</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1.4.1'!$H$12</definedName>
    <definedName name="pIns_List01_2">'Форма 1.4.1'!$E$45</definedName>
    <definedName name="pIns_List02" localSheetId="9">'Форма 1.0.1 | Форма 1.4.2'!$19:$19</definedName>
    <definedName name="pIns_List02" localSheetId="11">'Форма 1.0.1 | Форма 1.5'!$19:$19</definedName>
    <definedName name="pIns_List02" localSheetId="13">'Форма 1.0.1 | Форма 1.6'!$19:$19</definedName>
    <definedName name="pIns_List02">'Форма 1.0.1 | Форма 1.4.1'!$19:$19</definedName>
    <definedName name="pIns_List03">'Форма 1.0.2'!$E$13</definedName>
    <definedName name="pIns_List04">'Сведения об изменении'!$E$14</definedName>
    <definedName name="pIns_List05_1">'Форма 1.4.2'!$G$9:$G$21</definedName>
    <definedName name="pIns_List05_4">'Форма 1.4.2'!$E$19</definedName>
    <definedName name="pIns_List06_1">'Форма 1.6'!$G$26</definedName>
    <definedName name="pIns_List06_2">'Форма 1.6'!$G$67</definedName>
    <definedName name="pIns_List06_3">'Форма 1.6'!$G$84</definedName>
    <definedName name="pIns_List07_01">Дифференциация!$E$20:$E$26</definedName>
    <definedName name="pIns_List07_04">Дифференциация!$I$20:$I$26</definedName>
    <definedName name="pIns_List07_05">Дифференциация!$M$20:$M$26</definedName>
    <definedName name="pIns_List08_1">'Форма 1.5'!$H$7</definedName>
    <definedName name="pIns_List09_0">Территории!$E$17</definedName>
    <definedName name="pIns_List10">'Форма 1.0.1 | Форма 1.5'!$19:$19</definedName>
    <definedName name="pIns_List11">'Форма 1.0.1 | Форма 1.6'!$19:$19</definedName>
    <definedName name="pIns_List12">'Форма 1.0.1 | Форма 1.4.2'!$19:$19</definedName>
    <definedName name="pVDel_List06_1">'Форма 1.6'!$J$6:$L$6</definedName>
    <definedName name="pVIns_List06_0">'Форма 1.6'!$L$8</definedName>
    <definedName name="pVIns_List06_1">'Форма 1.6'!$K$9</definedName>
    <definedName name="pVIns_List08_1">'Форма 1.5'!$G$7</definedName>
    <definedName name="QUARTER">TEHSHEET!$F$2:$F$5</definedName>
    <definedName name="REESTR_LINK_RANGE">REESTR_LINK!$A$2:$C$3</definedName>
    <definedName name="REESTR_ORG_RANGE">REESTR_ORG!$A$2:$J$40</definedName>
    <definedName name="REESTR_VED_RANGE">REESTR_VED!$A$2:$B$4</definedName>
    <definedName name="REGION">TEHSHEET!$A$2:$A$87</definedName>
    <definedName name="region_name">Титульный!$F$7</definedName>
    <definedName name="revenue_from_activity_80_flag">Титульный!$F$35</definedName>
    <definedName name="row_1">'Форма 1.6'!$A$24</definedName>
    <definedName name="row_2">'Форма 1.6'!$A$27</definedName>
    <definedName name="row_5">'Форма 1.6'!$A$79</definedName>
    <definedName name="ruk_fio">Титульный!$F$41</definedName>
    <definedName name="SAPBEXrevision" hidden="1">1</definedName>
    <definedName name="SAPBEXsysID" hidden="1">"BW2"</definedName>
    <definedName name="SAPBEXwbID" hidden="1">"479GSPMTNK9HM4ZSIVE5K2SH6"</definedName>
    <definedName name="share_of_costs_List05">'Форма 1.4.2'!$R$10:$R$19</definedName>
    <definedName name="source_of_funding">TEHSHEET!$O$2:$O$13</definedName>
    <definedName name="strPublication">Титульный!$F$9</definedName>
    <definedName name="sys_id">TEHSHEET!$J$4</definedName>
    <definedName name="Table4">'Форма 1.6'!$F$9:$J$9</definedName>
    <definedName name="TECH_ORG_ID">Титульный!$F$1</definedName>
    <definedName name="ter_List09">Территории!$E$11:$E$17</definedName>
    <definedName name="terCopy_List09">Территории!$Q$11:$Q$17</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Vet_List06_0">'Форма 1.6'!$I:$K</definedName>
    <definedName name="Vet_List06_1">'Форма 1.6'!$J:$J</definedName>
    <definedName name="web_List08">'Форма 1.5'!$H$11:$H$19</definedName>
    <definedName name="Y_N_List07_01">Дифференциация!$B$20:$B$26</definedName>
    <definedName name="Y_N_List07_02">Дифференциация!$F$20:$F$26</definedName>
    <definedName name="Y_N_List07_05">Дифференциация!$J$20:$J$26</definedName>
    <definedName name="year_list">TEHSHEET!$C$2:$C$7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3" i="571" l="1"/>
  <c r="G49" i="571"/>
  <c r="G48" i="571" s="1"/>
  <c r="A30" i="553" s="1"/>
  <c r="G46" i="571"/>
  <c r="A28" i="553" s="1"/>
  <c r="G20" i="571"/>
  <c r="F16" i="587"/>
  <c r="D16" i="587"/>
  <c r="F12" i="587"/>
  <c r="D6" i="587"/>
  <c r="F16" i="586"/>
  <c r="D16" i="586"/>
  <c r="F12" i="586"/>
  <c r="D6" i="586"/>
  <c r="F16" i="585"/>
  <c r="D16" i="585"/>
  <c r="F12" i="585"/>
  <c r="D6" i="585"/>
  <c r="F16" i="569"/>
  <c r="D16" i="569"/>
  <c r="F12" i="569"/>
  <c r="A57" i="553"/>
  <c r="A58" i="553"/>
  <c r="A59" i="553"/>
  <c r="A60" i="553"/>
  <c r="A61" i="553"/>
  <c r="A62" i="553"/>
  <c r="A63" i="553"/>
  <c r="A64" i="553"/>
  <c r="A65" i="553"/>
  <c r="A66" i="553"/>
  <c r="A67" i="553"/>
  <c r="A68" i="553"/>
  <c r="A69" i="553"/>
  <c r="A70" i="553"/>
  <c r="A71" i="553"/>
  <c r="A44" i="553"/>
  <c r="A45" i="553"/>
  <c r="A46" i="553"/>
  <c r="A47" i="553"/>
  <c r="A48" i="553"/>
  <c r="A49" i="553"/>
  <c r="A50" i="553"/>
  <c r="A51" i="553"/>
  <c r="A52" i="553"/>
  <c r="A53" i="553"/>
  <c r="A54" i="553"/>
  <c r="A55" i="553"/>
  <c r="A56" i="553"/>
  <c r="A6" i="553"/>
  <c r="A7" i="553"/>
  <c r="A8" i="553"/>
  <c r="A9" i="553"/>
  <c r="A10" i="553"/>
  <c r="A11" i="553"/>
  <c r="A12" i="553"/>
  <c r="A13" i="553"/>
  <c r="A14" i="553"/>
  <c r="A15" i="553"/>
  <c r="A16" i="553"/>
  <c r="A17" i="553"/>
  <c r="A18" i="553"/>
  <c r="A19" i="553"/>
  <c r="A20" i="553"/>
  <c r="A21" i="553"/>
  <c r="A22" i="553"/>
  <c r="A23" i="553"/>
  <c r="A24" i="553"/>
  <c r="A25" i="553"/>
  <c r="A26" i="553"/>
  <c r="A27" i="553"/>
  <c r="A29" i="553"/>
  <c r="A32" i="553"/>
  <c r="A33" i="553"/>
  <c r="A34" i="553"/>
  <c r="A35" i="553"/>
  <c r="A36" i="553"/>
  <c r="A37" i="553"/>
  <c r="A38" i="553"/>
  <c r="A39" i="553"/>
  <c r="A40" i="553"/>
  <c r="A41" i="553"/>
  <c r="A42" i="553"/>
  <c r="A43" i="553"/>
  <c r="V16" i="572"/>
  <c r="Q16" i="572"/>
  <c r="V13" i="572"/>
  <c r="Q13" i="572"/>
  <c r="A5" i="553"/>
  <c r="R14" i="566"/>
  <c r="R13" i="566"/>
  <c r="A4" i="553"/>
  <c r="R12" i="566"/>
  <c r="P12" i="566" a="1"/>
  <c r="P12" i="566" s="1"/>
  <c r="E17" i="205"/>
  <c r="D17" i="205"/>
  <c r="M12" i="566"/>
  <c r="B2" i="525"/>
  <c r="B3" i="525"/>
  <c r="M13" i="566"/>
  <c r="M14" i="566"/>
  <c r="A31" i="553" l="1"/>
  <c r="I23" i="573"/>
  <c r="Q72" i="471"/>
  <c r="Q69" i="471"/>
  <c r="I79" i="573" l="1"/>
  <c r="I74" i="573"/>
  <c r="I73" i="573"/>
  <c r="I72" i="573"/>
  <c r="I71" i="573"/>
  <c r="I70" i="573"/>
  <c r="I69" i="573" l="1"/>
  <c r="G42" i="571"/>
  <c r="G18" i="571" s="1"/>
  <c r="Q88" i="471" l="1"/>
  <c r="Q86" i="471" s="1"/>
  <c r="V86" i="471"/>
  <c r="Q81" i="471"/>
  <c r="Q79" i="471" s="1"/>
  <c r="V79" i="471"/>
  <c r="V72" i="471"/>
  <c r="V69" i="471"/>
  <c r="R81" i="471"/>
  <c r="R82" i="471"/>
  <c r="R89" i="471"/>
  <c r="R88" i="471"/>
  <c r="G10" i="574" l="1"/>
  <c r="G15" i="571"/>
  <c r="K39" i="571"/>
  <c r="K41" i="571"/>
  <c r="K74" i="573" l="1"/>
  <c r="K79" i="573"/>
  <c r="A3" i="553"/>
  <c r="G16" i="571"/>
  <c r="F83" i="573"/>
  <c r="F82" i="573"/>
  <c r="F81" i="573"/>
  <c r="F80" i="573"/>
  <c r="J79" i="573"/>
  <c r="F79" i="573"/>
  <c r="F78" i="573"/>
  <c r="F77" i="573"/>
  <c r="F76" i="573"/>
  <c r="F75" i="573"/>
  <c r="J74" i="573"/>
  <c r="F74" i="573"/>
  <c r="J73" i="573"/>
  <c r="F73" i="573"/>
  <c r="J72" i="573"/>
  <c r="F72" i="573"/>
  <c r="J71" i="573"/>
  <c r="F71" i="573"/>
  <c r="J70" i="573"/>
  <c r="F70" i="573"/>
  <c r="F69" i="573"/>
  <c r="H66" i="573"/>
  <c r="F66" i="573"/>
  <c r="H65" i="573"/>
  <c r="F65" i="573"/>
  <c r="F64" i="573"/>
  <c r="F24" i="573"/>
  <c r="J23" i="573"/>
  <c r="F23" i="573"/>
  <c r="F21" i="573"/>
  <c r="J20" i="573"/>
  <c r="I20" i="573"/>
  <c r="F20" i="573"/>
  <c r="J19" i="573" l="1"/>
  <c r="I19" i="573" s="1"/>
  <c r="J69" i="573"/>
  <c r="P15" i="471" a="1"/>
  <c r="P15" i="471" s="1"/>
  <c r="G68" i="571" l="1"/>
  <c r="D4" i="556"/>
  <c r="B5" i="525" l="1"/>
  <c r="A2" i="553" l="1"/>
  <c r="M12" i="564" l="1"/>
  <c r="F54" i="471" l="1"/>
  <c r="D58" i="471" l="1"/>
  <c r="F58" i="471"/>
  <c r="D6" i="569" l="1"/>
  <c r="R25" i="471" l="1"/>
  <c r="R20" i="471"/>
  <c r="R15" i="471"/>
  <c r="M25" i="471"/>
  <c r="M15" i="471"/>
  <c r="M20" i="471"/>
  <c r="M45" i="471" l="1"/>
  <c r="D8" i="431" l="1"/>
  <c r="D8" i="547"/>
  <c r="D5" i="556"/>
  <c r="F4" i="4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1D014525-C4AF-431A-B155-2A3314939429}">
      <text>
        <r>
          <rPr>
            <sz val="9"/>
            <color indexed="81"/>
            <rFont val="Tahoma"/>
            <family val="2"/>
            <charset val="204"/>
          </rPr>
          <t>Для перехода к Форме 
дважды кликните по этой ячейке</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13" authorId="0" shapeId="0" xr:uid="{00000000-0006-0000-0800-000001000000}">
      <text>
        <r>
          <rPr>
            <sz val="9"/>
            <color indexed="81"/>
            <rFont val="Tahoma"/>
            <family val="2"/>
            <charset val="204"/>
          </rPr>
          <t>Для перехода к Форме 1.0.1 
дважды кликните по этой ячейке</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7635245E-3D4F-41CB-9884-87D367F15EB7}">
      <text>
        <r>
          <rPr>
            <sz val="9"/>
            <color indexed="81"/>
            <rFont val="Tahoma"/>
            <family val="2"/>
            <charset val="204"/>
          </rPr>
          <t>Для перехода к Форме 
дважды кликните по этой ячейке</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E12" authorId="0" shapeId="0" xr:uid="{9E4A59D8-8B04-4DBD-96B5-0D03FA980CE7}">
      <text>
        <r>
          <rPr>
            <sz val="9"/>
            <color indexed="81"/>
            <rFont val="Tahoma"/>
            <family val="2"/>
            <charset val="204"/>
          </rPr>
          <t>Для перехода к Форме 1.0.1 
дважды кликните по этой ячейке</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8EF8C281-7870-4001-82FC-19DF14487B46}">
      <text>
        <r>
          <rPr>
            <sz val="9"/>
            <color indexed="81"/>
            <rFont val="Tahoma"/>
            <family val="2"/>
            <charset val="204"/>
          </rPr>
          <t>Для перехода к Форме 
дважды кликните по этой ячейке</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A00-000001000000}">
      <text>
        <r>
          <rPr>
            <sz val="9"/>
            <color indexed="81"/>
            <rFont val="Tahoma"/>
            <family val="2"/>
            <charset val="204"/>
          </rPr>
          <t>Для перехода к Форме 1.0.1 
дважды кликните по этой ячейке</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44FD468B-9FF2-44A6-B90D-C10397010660}">
      <text>
        <r>
          <rPr>
            <sz val="9"/>
            <color indexed="81"/>
            <rFont val="Tahoma"/>
            <family val="2"/>
            <charset val="204"/>
          </rPr>
          <t>Для перехода к Форме 
дважды кликните по этой ячейке</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I8" authorId="0" shapeId="0" xr:uid="{00000000-0006-0000-0B00-000001000000}">
      <text>
        <r>
          <rPr>
            <sz val="9"/>
            <color indexed="81"/>
            <rFont val="Tahoma"/>
            <family val="2"/>
            <charset val="204"/>
          </rPr>
          <t>Для перехода к Форме 1.0.1 
дважды кликните по этой ячейке</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author>
    <author>--</author>
  </authors>
  <commentList>
    <comment ref="D50" authorId="0" shapeId="0" xr:uid="{00000000-0006-0000-1A00-000001000000}">
      <text>
        <r>
          <rPr>
            <sz val="9"/>
            <color indexed="81"/>
            <rFont val="Tahoma"/>
            <family val="2"/>
            <charset val="204"/>
          </rPr>
          <t>Для перехода к Форме 
дважды кликните по этой ячейке</t>
        </r>
      </text>
    </comment>
    <comment ref="E68" authorId="1" shapeId="0" xr:uid="{00000000-0006-0000-1A00-000002000000}">
      <text>
        <r>
          <rPr>
            <sz val="9"/>
            <color indexed="81"/>
            <rFont val="Tahoma"/>
            <family val="2"/>
            <charset val="204"/>
          </rPr>
          <t>Для перехода к Форме 1.0.1 
дважды кликните по этой ячейке</t>
        </r>
      </text>
    </comment>
    <comment ref="E78" authorId="1" shapeId="0" xr:uid="{00000000-0006-0000-1A00-000003000000}">
      <text>
        <r>
          <rPr>
            <sz val="9"/>
            <color indexed="81"/>
            <rFont val="Tahoma"/>
            <family val="2"/>
            <charset val="204"/>
          </rPr>
          <t>Для перехода к Форме 1.0.1 
дважды кликните по этой ячейке</t>
        </r>
      </text>
    </comment>
  </commentList>
</comments>
</file>

<file path=xl/sharedStrings.xml><?xml version="1.0" encoding="utf-8"?>
<sst xmlns="http://schemas.openxmlformats.org/spreadsheetml/2006/main" count="2332" uniqueCount="1332">
  <si>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</si>
  <si>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</si>
  <si>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</si>
  <si>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</si>
  <si>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</si>
  <si>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</si>
  <si>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</si>
  <si>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</si>
  <si>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</si>
  <si>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</si>
  <si>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</si>
  <si>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</si>
  <si>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</si>
  <si>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</si>
  <si>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</si>
  <si>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</si>
  <si>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</si>
  <si>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</si>
  <si>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</si>
  <si>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</si>
  <si>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</si>
  <si>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</si>
  <si>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</si>
  <si>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</si>
  <si>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</si>
  <si>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</si>
  <si>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</si>
  <si>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</si>
  <si>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</si>
  <si>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</si>
  <si>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</si>
  <si>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</si>
  <si>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</si>
  <si>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</si>
  <si>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</si>
  <si>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</si>
  <si>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</si>
  <si>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</si>
  <si>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</si>
  <si>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</si>
  <si>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</si>
  <si>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</si>
  <si>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</si>
  <si>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</si>
  <si>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</si>
  <si>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</si>
  <si>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</si>
  <si>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</si>
  <si>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</si>
  <si>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</si>
  <si>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</si>
  <si>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</si>
  <si>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</si>
  <si>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</si>
  <si>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</si>
  <si>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</si>
  <si>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</si>
  <si>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</si>
  <si>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</si>
  <si>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</si>
  <si>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</si>
  <si>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</si>
  <si>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</si>
  <si>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</si>
  <si>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</si>
  <si>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</si>
  <si>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</si>
  <si>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</si>
  <si>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</si>
  <si>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</si>
  <si>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</si>
  <si>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</si>
  <si>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</si>
  <si>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</si>
  <si>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</si>
  <si>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</si>
  <si>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</si>
  <si>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</si>
  <si>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</si>
  <si>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</si>
  <si>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</si>
  <si>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</si>
  <si>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</si>
  <si>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</si>
  <si>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</si>
  <si>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</si>
  <si>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</si>
  <si>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</si>
  <si>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</si>
  <si>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</si>
  <si>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</si>
  <si>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</si>
  <si>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</si>
  <si>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</si>
  <si>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</si>
  <si>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</si>
  <si>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</si>
  <si>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</si>
  <si>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</si>
  <si>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</si>
  <si>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</si>
  <si>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</si>
  <si>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</si>
  <si>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</si>
  <si>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</si>
  <si>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</si>
  <si>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</si>
  <si>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</si>
  <si>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</si>
  <si>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</si>
  <si>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</si>
  <si>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</si>
  <si>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</si>
  <si>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</si>
  <si>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</si>
  <si>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</si>
  <si>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</si>
  <si>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</si>
  <si>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</si>
  <si>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</si>
  <si>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</si>
  <si>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</si>
  <si>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</si>
  <si>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</si>
  <si>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</si>
  <si>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</si>
  <si>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</si>
  <si>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</si>
  <si>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</si>
  <si>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</si>
  <si>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</si>
  <si>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</si>
  <si>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</si>
  <si>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</si>
  <si>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</si>
  <si>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</si>
  <si>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</si>
  <si>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</si>
  <si>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</si>
  <si>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</si>
  <si>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</si>
  <si>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</si>
  <si>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</si>
  <si>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</si>
  <si>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</si>
  <si>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</si>
  <si>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</si>
  <si>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</si>
  <si>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</si>
  <si>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</si>
  <si>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</si>
  <si>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</si>
  <si>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</si>
  <si>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</si>
  <si>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Единица измерения</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</si>
  <si>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</si>
  <si>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</si>
  <si>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</si>
  <si>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</si>
  <si>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</si>
  <si>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</si>
  <si>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</si>
  <si>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</si>
  <si>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</si>
  <si>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</si>
  <si>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</si>
  <si>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</si>
  <si>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</si>
  <si>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</si>
  <si>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</si>
  <si>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</si>
  <si>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</si>
  <si>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</si>
  <si>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</si>
  <si>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</si>
  <si>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</si>
  <si>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</si>
  <si>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</si>
  <si>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</si>
  <si>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</si>
  <si>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</si>
  <si>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</si>
  <si>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</si>
  <si>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</si>
  <si>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</si>
  <si>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</si>
  <si>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</si>
  <si>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</si>
  <si>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</si>
  <si>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</si>
  <si>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</si>
  <si>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</si>
  <si>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</si>
  <si>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</si>
  <si>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</si>
  <si>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</si>
  <si>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</si>
  <si>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</si>
  <si>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</si>
  <si>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</si>
  <si>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</si>
  <si>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</si>
  <si>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</si>
  <si>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</si>
  <si>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</si>
  <si>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</si>
  <si>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</si>
  <si>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</si>
  <si>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</si>
  <si>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</si>
  <si>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</si>
  <si>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</si>
  <si>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</si>
  <si>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</si>
  <si>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</si>
  <si>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</si>
  <si>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</si>
  <si>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</si>
  <si>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</si>
  <si>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</si>
  <si>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</si>
  <si>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</si>
  <si>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</si>
  <si>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</si>
  <si>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</si>
  <si>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</si>
  <si>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</si>
  <si>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</si>
  <si>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</si>
  <si>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</si>
  <si>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</si>
  <si>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</si>
  <si>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</si>
  <si>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</si>
  <si>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</si>
  <si>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</si>
  <si>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</si>
  <si>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</si>
  <si>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размерженный МР</t>
  </si>
  <si>
    <t>флаг используемости территории на листе Перечень тарифов</t>
  </si>
  <si>
    <t>копия территорий</t>
  </si>
  <si>
    <t>МР (ОКТМО)</t>
  </si>
  <si>
    <t>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</si>
  <si>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</si>
  <si>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</si>
  <si>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</si>
  <si>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</si>
  <si>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</si>
  <si>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</si>
  <si>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</si>
  <si>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</si>
  <si>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</si>
  <si>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</si>
  <si>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</si>
  <si>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</si>
  <si>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</si>
  <si>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</si>
  <si>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</si>
  <si>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</si>
  <si>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</si>
  <si>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</si>
  <si>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</si>
  <si>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</si>
  <si>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</si>
  <si>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</si>
  <si>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</si>
  <si>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</si>
  <si>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</si>
  <si>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</si>
  <si>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</si>
  <si>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</si>
  <si>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</si>
  <si>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</si>
  <si>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</si>
  <si>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</si>
  <si>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</si>
  <si>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</si>
  <si>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</si>
  <si>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</si>
  <si>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</si>
  <si>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</si>
  <si>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</si>
  <si>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</si>
  <si>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</si>
  <si>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</si>
  <si>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</si>
  <si>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</si>
  <si>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</si>
  <si>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</si>
  <si>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</si>
  <si>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</si>
  <si>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</si>
  <si>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</si>
  <si>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</si>
  <si>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</si>
  <si>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</si>
  <si>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</si>
  <si>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</si>
  <si>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</si>
  <si>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</si>
  <si>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</si>
  <si>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</si>
  <si>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</si>
  <si>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</si>
  <si>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</si>
  <si>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</si>
  <si>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</si>
  <si>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</si>
  <si>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</si>
  <si>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</si>
  <si>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</si>
  <si>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</si>
  <si>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</si>
  <si>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</si>
  <si>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</si>
  <si>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</si>
  <si>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</si>
  <si>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</si>
  <si>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</si>
  <si>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</si>
  <si>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</si>
  <si>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</si>
  <si>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</si>
  <si>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</si>
  <si>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</si>
  <si>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Отчётный период (год)</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</si>
  <si>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</si>
  <si>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</si>
  <si>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</si>
  <si>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</si>
  <si>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Перечень муниципальных районов и муниципальных образований (территорий оказания услуг)</t>
  </si>
  <si>
    <t>Территория оказания услуг</t>
  </si>
  <si>
    <t>Добавить территорию оказания услуг</t>
  </si>
  <si>
    <t>Информация, подлежащая раскрытию</t>
  </si>
  <si>
    <t>2.1.1</t>
  </si>
  <si>
    <t>2.1.2</t>
  </si>
  <si>
    <t>Способ приобретения</t>
  </si>
  <si>
    <t>Средневзвешенная стоимость 1 кВт.ч (с учетом мощности)</t>
  </si>
  <si>
    <t>Расходы на оплату труда основного производственного персонала</t>
  </si>
  <si>
    <t>Отчисления на социальные нужды основного производственного персонала</t>
  </si>
  <si>
    <t>Расходы на оплату труда административно-управленческого персонала</t>
  </si>
  <si>
    <t>Расходы на амортизацию основных производственных средств</t>
  </si>
  <si>
    <t>Расходы на аренду имущества, используемого для осуществления регулируемого вида деятельности</t>
  </si>
  <si>
    <t>Расходы на текущий ремонт</t>
  </si>
  <si>
    <t>Расходы на капитальный ремонт</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</si>
  <si>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</si>
  <si>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SUM_CALC</t>
  </si>
  <si>
    <t>Добавить прочие расходы</t>
  </si>
  <si>
    <t>Чистая прибыль, полученная от регулируемого вида деятельности, в том числе:</t>
  </si>
  <si>
    <t>Изменение стоимости основных фондов, в том числе:</t>
  </si>
  <si>
    <t>Годовая бухгалтерская отчетность, включая бухгалтерский баланс и приложения к нему</t>
  </si>
  <si>
    <t>9</t>
  </si>
  <si>
    <t>10</t>
  </si>
  <si>
    <t>11</t>
  </si>
  <si>
    <t>12</t>
  </si>
  <si>
    <t>13</t>
  </si>
  <si>
    <t>14</t>
  </si>
  <si>
    <t>Среднесписочная численность основного производственного персонала</t>
  </si>
  <si>
    <t>Реквизиты договора</t>
  </si>
  <si>
    <t>Наименование товара/услуги</t>
  </si>
  <si>
    <t>Объем приобретенных товаров, услуг</t>
  </si>
  <si>
    <t>Единица измерения объема</t>
  </si>
  <si>
    <t>Доля расходов, % (от суммы расходов по указанной статье)</t>
  </si>
  <si>
    <t>Добавить мероприятие</t>
  </si>
  <si>
    <t>Дата утверждения инвестиционной программы</t>
  </si>
  <si>
    <t>Наименование органа местного самоуправления, согласовавшего инвестиционную программу</t>
  </si>
  <si>
    <t>8.0</t>
  </si>
  <si>
    <t>i</t>
  </si>
  <si>
    <t>Добавить источники</t>
  </si>
  <si>
    <t>8.1</t>
  </si>
  <si>
    <t>Добавить год</t>
  </si>
  <si>
    <t>Целевые показатели инвестиционной программы</t>
  </si>
  <si>
    <t>9.1</t>
  </si>
  <si>
    <t>Срок окупаемости</t>
  </si>
  <si>
    <t>лет</t>
  </si>
  <si>
    <t>9.1.1</t>
  </si>
  <si>
    <t>Факт</t>
  </si>
  <si>
    <t>9.1.2</t>
  </si>
  <si>
    <t>План</t>
  </si>
  <si>
    <t>9.2</t>
  </si>
  <si>
    <t>Перебои в снабжении потребителей</t>
  </si>
  <si>
    <t>9.2.1</t>
  </si>
  <si>
    <t>9.2.2</t>
  </si>
  <si>
    <t>9.3</t>
  </si>
  <si>
    <t>Продолжительность (бесперебойность) поставки товаров и услуг</t>
  </si>
  <si>
    <t>9.3.1</t>
  </si>
  <si>
    <t>9.3.2</t>
  </si>
  <si>
    <t>9.4</t>
  </si>
  <si>
    <t>%</t>
  </si>
  <si>
    <t>9.4.1</t>
  </si>
  <si>
    <t>9.4.2</t>
  </si>
  <si>
    <t>9.5</t>
  </si>
  <si>
    <t>9.5.1</t>
  </si>
  <si>
    <t>9.5.2</t>
  </si>
  <si>
    <t>9.6</t>
  </si>
  <si>
    <t>9.6.1</t>
  </si>
  <si>
    <t>9.6.2</t>
  </si>
  <si>
    <t>9.7</t>
  </si>
  <si>
    <t>9.7.1</t>
  </si>
  <si>
    <t>9.7.2</t>
  </si>
  <si>
    <t>9.8</t>
  </si>
  <si>
    <t>9.8.1</t>
  </si>
  <si>
    <t>9.8.2</t>
  </si>
  <si>
    <t>9.9</t>
  </si>
  <si>
    <t>9.9.1</t>
  </si>
  <si>
    <t>9.9.2</t>
  </si>
  <si>
    <t>9.10</t>
  </si>
  <si>
    <t>Обеспеченность потребления товаров и услуг приборами учета</t>
  </si>
  <si>
    <t>9.10.1</t>
  </si>
  <si>
    <t>9.10.2</t>
  </si>
  <si>
    <t>Добавить показатель</t>
  </si>
  <si>
    <t>print</t>
  </si>
  <si>
    <t>10.0</t>
  </si>
  <si>
    <t>10.1</t>
  </si>
  <si>
    <t>3.2</t>
  </si>
  <si>
    <t>Дата сдачи годового бухгалтерского баланса в налоговые органы</t>
  </si>
  <si>
    <t>х</t>
  </si>
  <si>
    <t>тыс. руб.</t>
  </si>
  <si>
    <t>Указывается суммарная себестоимость производимых товаров.</t>
  </si>
  <si>
    <t>Себестоимость производимых товаров (оказываемых услуг) по регулируемому виду деятельности, включая:</t>
  </si>
  <si>
    <t>Объем приобретения электрической энергии</t>
  </si>
  <si>
    <t>руб.</t>
  </si>
  <si>
    <t>тыс. кВт·ч</t>
  </si>
  <si>
    <t>3.3</t>
  </si>
  <si>
    <t>3.4</t>
  </si>
  <si>
    <t>Расходы на покупаемую электрическую энергию (мощность), используемую в технологическом процессе:</t>
  </si>
  <si>
    <t>3.5</t>
  </si>
  <si>
    <t>3.5.1</t>
  </si>
  <si>
    <t>3.5.2</t>
  </si>
  <si>
    <t>3.6</t>
  </si>
  <si>
    <t>3.7</t>
  </si>
  <si>
    <t>3.8</t>
  </si>
  <si>
    <t>Общепроизводственные расходы, в том числе:</t>
  </si>
  <si>
    <t>Указывается общая сумма общепроизводственных расходов.</t>
  </si>
  <si>
    <t>Указываются расходы на текущий ремонт, отнесенные к общепроизводственным расходам.</t>
  </si>
  <si>
    <t>Общехозяйственные расходы, в том числе:</t>
  </si>
  <si>
    <t>3.9</t>
  </si>
  <si>
    <t>Указывается общая сумма общехозяйственных расходов.</t>
  </si>
  <si>
    <t>Указываются расходы на текущий ремонт, отнесенные к общехозяйственным расходам.</t>
  </si>
  <si>
    <t>Указываются расходы на капитальный ремонт, отнесенные к общехозяйственным расходам.</t>
  </si>
  <si>
    <t>Расходы на капитальный и текущий ремонт основных производственных средств</t>
  </si>
  <si>
    <t>3.10</t>
  </si>
  <si>
    <t>3.11</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</si>
  <si>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</si>
  <si>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3.12</t>
  </si>
  <si>
    <t>Прочие расходы, которые подлежат отнесению на регулируемые виды деятельности, в том числе:</t>
  </si>
  <si>
    <t>Указываются прочие расходы, которые подлежат отнесению на регулируемые виды деятельности в соответствии с законодательством в сфере водоснабжения и водоотведения.</t>
  </si>
  <si>
    <t>В случае наличия нескольких видов прочих расходов информация указывается в отдельных строках.</t>
  </si>
  <si>
    <t>5.2</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</si>
  <si>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</si>
  <si>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</si>
  <si>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</si>
  <si>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5.1.1</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</si>
  <si>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</si>
  <si>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</si>
  <si>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</si>
  <si>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регулируемому виду деятельности</t>
  </si>
  <si>
    <t>тыс. куб. м</t>
  </si>
  <si>
    <t>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которой превышает 80 процентов совокупной выручки за отчетный год.</t>
  </si>
  <si>
    <t>Потери воды в сетях</t>
  </si>
  <si>
    <t>Удельный расход электроэнергии на подачу воды в сеть</t>
  </si>
  <si>
    <t>Указывается показатель использования по производственному объекту как процент объем перекачки по отношению к пиковому дню отчетного года.</t>
  </si>
  <si>
    <t>Информация о расходах на капитальный и текущий ремонт основных производственных средств, расходах на услуги производственного характера</t>
  </si>
  <si>
    <t>et_List05_4</t>
  </si>
  <si>
    <t>NOTSHOW</t>
  </si>
  <si>
    <t>Добавить поставщика</t>
  </si>
  <si>
    <t>Добавить товар/услугу</t>
  </si>
  <si>
    <t>Добавить способ</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</si>
  <si>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</si>
  <si>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</si>
  <si>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</si>
  <si>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</si>
  <si>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Указывается информация отдельно по организациям, сумма оплаты услуг которых превышает 20% суммы расходов на капитальный и текущий ремонт основных производственных средства.
Способ приобретения определяется из перечня: Торги/аукционы; Прямые договора без торгов; Прочее
В случае наличия нескольких поставщиков, договоров, товаров и (или) услуг информация по ним указывается в отдельных строках.
</t>
  </si>
  <si>
    <t>Указывается информация отдельно по организациям, сумма оплаты услуг которых превышает 20% суммы расходов на услуги производственного характера.
Способ приобретения определяется из перечня: Торги/аукционы; Прямые договора без торгов; Прочее
В случае наличия нескольких поставщиков, договоров, товаров и (или) услуг информация по ним указывается в отдельных строках.</t>
  </si>
  <si>
    <t>\</t>
  </si>
  <si>
    <t>Стоимость, тыс. руб.</t>
  </si>
  <si>
    <t>1.1</t>
  </si>
  <si>
    <t>ч</t>
  </si>
  <si>
    <t>Итого по поставщику, в том числе</t>
  </si>
  <si>
    <t>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t>
  </si>
  <si>
    <t>ед. на км</t>
  </si>
  <si>
    <t>ед.</t>
  </si>
  <si>
    <t>2.2.1</t>
  </si>
  <si>
    <t>2.2.2</t>
  </si>
  <si>
    <t>Доля исполненных в срок договоров о подключении</t>
  </si>
  <si>
    <t>Указывается процент общего количества заключенных договоров о подключении.</t>
  </si>
  <si>
    <t>Средняя продолжительность рассмотрения заявлений о подключении</t>
  </si>
  <si>
    <t>дн.</t>
  </si>
  <si>
    <t>Указывается ссылка на документ, предварительно загруженный в хранилище файлов ФГИС ЕИАС.</t>
  </si>
  <si>
    <r>
      <t>Информация об инвестиционных программах регулируемой организации</t>
    </r>
    <r>
      <rPr>
        <vertAlign val="superscript"/>
        <sz val="10"/>
        <rFont val="Tahoma"/>
        <family val="2"/>
        <charset val="204"/>
      </rPr>
      <t>1</t>
    </r>
  </si>
  <si>
    <t>Информация раскрывается в случае, если регулируемая организация выполняет или планирует выполнение инвестиционной программы в отчетном периоде.</t>
  </si>
  <si>
    <t>В случае выполнения нескольких мероприятий информация по каждому из них указывается в отдельной колонке</t>
  </si>
  <si>
    <r>
      <t>Мероприятие</t>
    </r>
    <r>
      <rPr>
        <vertAlign val="superscript"/>
        <sz val="9"/>
        <rFont val="Tahoma"/>
        <family val="2"/>
        <charset val="204"/>
      </rPr>
      <t>2</t>
    </r>
  </si>
  <si>
    <t>Инвестиционная программа в целом</t>
  </si>
  <si>
    <t>Наименование инвестиционной программы/мероприятия</t>
  </si>
  <si>
    <t>Дата изменения инвестиционной программы</t>
  </si>
  <si>
    <t>Цель инвестиционной программы</t>
  </si>
  <si>
    <t>Цель инвестиционной программы определяется из перечня: Автоматизация (с уменьшением штата); Уменьшение удельных затрат (повышение коэффициента полезного действия); Уменьшение издержек на производство; Снижение аварийности; Прочее
Возможен выбор нескольких пунктов.</t>
  </si>
  <si>
    <t>Дата изменения инвестиционной программы указывается (в случае наличия изменения) в виде «ДД.ММ.ГГГГ».</t>
  </si>
  <si>
    <t>Дата утверждения инвестиционной программы указывается в виде «ДД.ММ.ГГГГ».</t>
  </si>
  <si>
    <t>Наименование уполномоченного органа, утвердившего программу</t>
  </si>
  <si>
    <t>Указывается уполномоченный в соответствии с законодательством Российской Федерации орган власти, утвердивший инвестиционную программу.</t>
  </si>
  <si>
    <t>Срок начала реализации инвестиционной программы/мероприятия</t>
  </si>
  <si>
    <t>Срок начала реализации инвестиционной программы/мероприятия указывается в виде «ДД.ММ.ГГГГ».</t>
  </si>
  <si>
    <t>Срок окончания реализации инвестиционной программы/мероприятия</t>
  </si>
  <si>
    <t>Срок окончания реализации инвестиционной программы/мероприятия указывается в виде «ДД.ММ.ГГГГ».</t>
  </si>
  <si>
    <t>Потребность в финансовых средствах, необходимых для реализации инвестиционной программы, в том числе с разбивкой по годам, мероприятиям и источникам финансирования инвестиционной программы:</t>
  </si>
  <si>
    <t>Указывается суммарная потребность в финансовых средствах, необходимых для реализации инвестиционной программы, по всем источникам финансирования.</t>
  </si>
  <si>
    <t>Год реализации инвестиционной программы/мероприятия должен содержаться в сроке реализации инвестиционной программы, определенном в пунктах 6 и 7 данной формы.
В случае реализации инвестиционной программы/мероприятия в течение нескольких лет информация по каждому году указывается в отдельных строках.</t>
  </si>
  <si>
    <t>Вид источника финансирования определяется из перечня: Кредиты банков; Кредиты иностранных банков; Заемные средства др. организаций; Федеральный бюджет; Бюджет субъекта Российской Федерации; Бюджет муниципального образования; Средства внебюджетных фондов; Прибыль, направленная на инвестиции; Амортизация; Инвестиционная надбавка к тарифу; Плата за подключение (технологическое присоединение);  Прочие средства.
В случае наличия нескольких источников финансирования информация по каждому из них указывается в отдельных строках.</t>
  </si>
  <si>
    <t>Источники финансирования
/source_of_funding/</t>
  </si>
  <si>
    <t>кредиты банков</t>
  </si>
  <si>
    <t>кредиты иностранных банков</t>
  </si>
  <si>
    <t>федеральный бюджет</t>
  </si>
  <si>
    <t>бюджет муниципального образования</t>
  </si>
  <si>
    <t>амортизация</t>
  </si>
  <si>
    <t>инвестиционная надбавка к тарифу</t>
  </si>
  <si>
    <t>прочие средства</t>
  </si>
  <si>
    <t>заемные средства др. организаций</t>
  </si>
  <si>
    <t>бюджет субъекта Российской Федерации</t>
  </si>
  <si>
    <t>средства внебюджетных фондов</t>
  </si>
  <si>
    <t>прибыль, направленная на инвестиции</t>
  </si>
  <si>
    <t>плата за подключение (технологическое присоединение)</t>
  </si>
  <si>
    <t>час./чел.</t>
  </si>
  <si>
    <t>час./день</t>
  </si>
  <si>
    <t xml:space="preserve">Доля потерь и неучтенного потребления </t>
  </si>
  <si>
    <t>Численность населения, получающего услуги данной организации</t>
  </si>
  <si>
    <t>Удельное водопотребление</t>
  </si>
  <si>
    <t>Количество аварий</t>
  </si>
  <si>
    <t>Производительность труда</t>
  </si>
  <si>
    <t>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 проживающих в домах, в которых проходили отключения в отчетном периоде.</t>
  </si>
  <si>
    <t>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 проживающих в домах, в которых проходили отключения в отчетном периоде.</t>
  </si>
  <si>
    <t>Указывается фактическое значение отношения количества часов предоставления услуг к количеству календарных дней в отчетном периоде.</t>
  </si>
  <si>
    <t>Указывается плановое значение отношения количества часов предоставления услуг к количеству календарных дней в отчетном периоде.</t>
  </si>
  <si>
    <t>Указывается фактическое значение доли потерь и неучтенного потребления воды в общем объеме воды, поданной в водопроводную сеть в отчетном периоде.</t>
  </si>
  <si>
    <t>Указывается плановое значение доли потерь и неучтенного потребления воды в общем объеме воды, поданной в водопроводную сеть в отчетном периоде.</t>
  </si>
  <si>
    <t>Указывается фактическое значение объема потребления воды в расчете на одного человека, получающего услуги организации в отчетном периоде.</t>
  </si>
  <si>
    <t>Указывается плановое значение объема потребления воды в расчете на одного человека, получающего услуги организации в отчетном периоде.</t>
  </si>
  <si>
    <t>Указывается фактическое значение отношения количества аварий на системах коммунальной инфраструктуры к протяженности сетей в отчетном периоде.</t>
  </si>
  <si>
    <t>Указывается плановое значение отношения количества аварий на системах коммунальной инфраструктуры к протяженности сетей в отчетном периоде.</t>
  </si>
  <si>
    <t>В случае наличия дополнительных целевых показателей инвестиционной программы информация по ним указывается в отдельных строках.</t>
  </si>
  <si>
    <t>Указывается фактическое значение отношение фонда оплаты труда к численности всех рабочих основного вида деятельности организации.  
В число рабочих основного вида деятельности включаются рабочие, занятые на производственных процессах по подъему, очистке и транспортировке воды.</t>
  </si>
  <si>
    <t>Использование инвестиционных средств за отчетный период</t>
  </si>
  <si>
    <t>Использовано инвестиционных средств всего в отчетном периоде, в том числе:</t>
  </si>
  <si>
    <t>Указывается сумма использованных инвестиционных средства по всем источникам финансирования в отчетном периоде.</t>
  </si>
  <si>
    <t>Вид источника финансирования определяется из перечня: Кредиты банков; Кредиты иностранных банков; Заемные средства др. организаций; Федеральный бюджет; Бюджет субъекта Российской Федерации; Бюджет муниципального образования; Средства внебюджетных фондов; Прибыль, направленная на инвестиции; Амортизация; Инвестиционная надбавка к тарифу; Плата за подключение (технологическое присоединение); Прочие средства.
В случае наличия нескольких источников финансирования информация по каждому из них указывается в отдельных строках.</t>
  </si>
  <si>
    <t>Указывается сумма использованных инвестиционных средств в I квартале отчетного периода по всем источникам финансирования.</t>
  </si>
  <si>
    <t>Указывается сумма использованных инвестиционных средств в II квартале отчетного периода по всем источникам финансирования.</t>
  </si>
  <si>
    <t>Указывается сумма использованных инвестиционных средств в III квартале отчетного периода по всем источникам финансирования.</t>
  </si>
  <si>
    <t>Указывается сумма использованных инвестиционных средств в IV квартале отчетного периода по всем источникам финансирования.</t>
  </si>
  <si>
    <t>чел.</t>
  </si>
  <si>
    <t>куб. м/чел.</t>
  </si>
  <si>
    <t>ед./км</t>
  </si>
  <si>
    <t>тыс. руб./чел.</t>
  </si>
  <si>
    <t>4.0</t>
  </si>
  <si>
    <t>цель инвестиционной программы /kind_of_purchase_method/</t>
  </si>
  <si>
    <t>цель инвестиционной программы /objective_of_IPR/</t>
  </si>
  <si>
    <t>автоматизация (с уменьшением штата)</t>
  </si>
  <si>
    <t>уменьшение удельных затрат (повышение КПД)</t>
  </si>
  <si>
    <t>уменьшение издержек на производство</t>
  </si>
  <si>
    <t>снижение аварийности</t>
  </si>
  <si>
    <t>прочее</t>
  </si>
  <si>
    <t>modfrmSelectData</t>
  </si>
  <si>
    <t>modList06</t>
  </si>
  <si>
    <t>modList05</t>
  </si>
  <si>
    <t>modList08</t>
  </si>
  <si>
    <t>Информация об инвестиционных программах регулируемой организации</t>
  </si>
  <si>
    <t>FAS.JKH.OPEN.INFO.BALANCE.HVS</t>
  </si>
  <si>
    <t>человек</t>
  </si>
  <si>
    <t>Торги/аукционы</t>
  </si>
  <si>
    <t>Прямые договора без торгов</t>
  </si>
  <si>
    <t>Прочее</t>
  </si>
  <si>
    <t>отсутствует</t>
  </si>
  <si>
    <t>Дифференциация по территориям и системам коммунальной инфраструктуры применяется для инвестиционных программ</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</si>
  <si>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горячего водоснабжения</t>
  </si>
  <si>
    <t>Применяется дифференциация тарифа по централизованным системам горячего водоснабжения?</t>
  </si>
  <si>
    <t>Информация по скольким централизованным системам горячего водоснабжения будет заполнена в шаблоне?</t>
  </si>
  <si>
    <t>Количество аварий на системах горячего водоснабжения</t>
  </si>
  <si>
    <t>Указывается количество любых нарушений функционирования системы горячего водоснабжения в расчете на один километр трубопровода.</t>
  </si>
  <si>
    <t>Доля потребителей, затронутых ограничениями подачи горячей воды</t>
  </si>
  <si>
    <t>доля потребителей, затронутых ограничениями подачи горячей воды для ограничений сроком менее 24 часов</t>
  </si>
  <si>
    <t>доля потребителей, затронутых ограничениями подачи горячей воды для ограничений сроком менее 24 часа и более</t>
  </si>
  <si>
    <t>Указывается суммарное количество ограничений подачи горячей воды по графику в течение отчетного периода. В расчет принимаются ограничения сроком менее 24 часов каждое.</t>
  </si>
  <si>
    <t>Указывается сумма времени ограничений подачи горячей воды по графику в течение отчетного периода. В расчет принимаются ограничения сроком менее 24 часов каждое.</t>
  </si>
  <si>
    <t>Указывается суммарное количество ограничений подачи горячей воды по графику в течение отчетного периода. В расчет принимаются ограничения сроком 24 часа и более каждое.</t>
  </si>
  <si>
    <t>Указывается сумма времени ограничений подачи горячей воды по графику в течение отчетного периода. В расчет принимаются ограничения сроком 24 часа и более каждое.</t>
  </si>
  <si>
    <t>Указывается отношение количества потребителей, затронутых как минимум одним ограничением подачи горячей воды по графику длительностью 24 часа и более в течение отчетного периода, и суммарного количества обслуживаемых потребителей.</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</si>
  <si>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</si>
  <si>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</si>
  <si>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Указывается фактическое значение численности населения, проживающего в многоквартирных и жилых домах, подключенных к системе горячего водоснабжения в отчетном периоде.</t>
  </si>
  <si>
    <t>Указывается плановое значение численности населения, проживающего в многоквартирных и жилых домах, подключенных к системе горячего водоснабжения в отчетном периоде.</t>
  </si>
  <si>
    <t>Форма 1.4.1</t>
  </si>
  <si>
    <t>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регулируемого вида деятельности)</t>
  </si>
  <si>
    <t>Форма 1.4.2</t>
  </si>
  <si>
    <t>Форма 1.5</t>
  </si>
  <si>
    <t>Форма 1.6</t>
  </si>
  <si>
    <t>Выручка от регулируемой деятельности по виду деятельности</t>
  </si>
  <si>
    <t>Указывается выручка от регулируемого вида деятельности в сфере горячего водоснабжения.</t>
  </si>
  <si>
    <t>Указывается календарная дата сдачи бухгалтерского баланса в налоговые органы в случае, если организация сдает бухгалтерский баланс в налоговые органы по регулируемому виду деятельности в сфере горячего водоснабжения, в отношении которого размещаются данные.
Дата указывается в виде «ДД.ММ.ГГГГ».</t>
  </si>
  <si>
    <t>Расходы на покупаемую тепловую энергию (мощность), используемую для горячего водоснабжения</t>
  </si>
  <si>
    <t>Расходы на тепловую энергию, производимую с применением собственных источников и используемую для горячего водоснабжения</t>
  </si>
  <si>
    <t>Расходы на покупаемую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</si>
  <si>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</si>
  <si>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Отчисления на социальные   нужды административно-управленческого персонала</t>
  </si>
  <si>
    <t>3.12.1</t>
  </si>
  <si>
    <t>3.12.2</t>
  </si>
  <si>
    <t>3.13</t>
  </si>
  <si>
    <t>3.13.1</t>
  </si>
  <si>
    <t>3.13.2</t>
  </si>
  <si>
    <t>Указываются расходы на капитальный ремонт, отнесенные к общепроизводственным расходам</t>
  </si>
  <si>
    <t>Указывается общая сумма прочих расходов, которые подлежат отнесению на регулируемые виды деятельности в соответствии с законодательством в сфере водоснабжения и водоотведения.</t>
  </si>
  <si>
    <t>3.14</t>
  </si>
  <si>
    <t>3.15</t>
  </si>
  <si>
    <t>3.16</t>
  </si>
  <si>
    <t>3.16.0</t>
  </si>
  <si>
    <t>Указывается общая сумма чистой прибыли, полученной от регулируемого вида деятельности.</t>
  </si>
  <si>
    <t>Указывается общее изменение стоимости основных фондов.</t>
  </si>
  <si>
    <t>Указываются общее изменение стоимости основных фондов за счет их ввода в эксплуатацию и вывода из эксплуатации.</t>
  </si>
  <si>
    <t>Указываются изменение стоимости основных фондов за счет их ввода в эксплуатацию.</t>
  </si>
  <si>
    <t>Указываются изменение стоимости основных фондов за счет их вывода из эксплуатации.</t>
  </si>
  <si>
    <t>Объем покупаемой холодной воды, используемой для горячего водоснабжения</t>
  </si>
  <si>
    <t>Объем холодной воды, получаемой с применением собственных источников водозабора (скважин) и используемой для горячего водоснабжения</t>
  </si>
  <si>
    <t>Объем покупаемой тепловой энергии (мощности), используемой для горячего водоснабжения</t>
  </si>
  <si>
    <t>Объем тепловой энергии, производимой с применением собственных источников и используемой для горячего водоснабжения</t>
  </si>
  <si>
    <t>тыс. Гкал или Гкал/ч</t>
  </si>
  <si>
    <t>тыс. Гкал</t>
  </si>
  <si>
    <t>тыс. кВт.ч/тыс м3</t>
  </si>
  <si>
    <t>-</t>
  </si>
  <si>
    <t>Количество случаев ограничения подачи горячей воды</t>
  </si>
  <si>
    <t>Указывается суммарное количество часов, превышающих допустимую продолжительность подачи горячей воды.</t>
  </si>
  <si>
    <t>количество случаев ограничения подачи горячей воды для ограничений сроком менее 24 часов</t>
  </si>
  <si>
    <t>срок действия ограничений подачи горячей воды для ограничений сроком менее 24 часов</t>
  </si>
  <si>
    <t>количество случаев ограничения подачи горячей воды для ограничений сроком 24 часа и более</t>
  </si>
  <si>
    <t>срок действия ограничений подачи холодной воды для ограничений сроком 24 часа и более</t>
  </si>
  <si>
    <t>Указывается отношение количества потребителей, затронутых как минимум одним ограничением подачи горячей воды по графику длительностью менее 24 часа в течение отчетного периода, и суммарного количества обслуживаемых потребителей.</t>
  </si>
  <si>
    <t>Количество часов (суммарно за календарный год) отклонения от нормативной температуры горячей воды в точке разбора</t>
  </si>
  <si>
    <t>Соответствие состава и свойств горячей воды установленным санитарным нормам и правилам</t>
  </si>
  <si>
    <t>Указывается суммарное количество часов отклонения от нормативной температуры горячей воды в точке разбора.</t>
  </si>
  <si>
    <t>Расход топлива</t>
  </si>
  <si>
    <t>т.у.т./куб. м</t>
  </si>
  <si>
    <t>Указывается фактическое значение расхода топлива в отчетном периоде.</t>
  </si>
  <si>
    <t>Указывается плановое значение расхода топлива в отчетном периоде.</t>
  </si>
  <si>
    <t>Расход электроэнергии на производство и поставку горячей воды</t>
  </si>
  <si>
    <t>Расход тепловой энергии</t>
  </si>
  <si>
    <t>кВт.ч/куб. м</t>
  </si>
  <si>
    <t>Гкал/куб. м</t>
  </si>
  <si>
    <t>Указывается фактическое значение расхода электроэнергии на производство и поставку в отчетном периоде.</t>
  </si>
  <si>
    <t>Указывается плановое значение расхода электроэнергии на производство и поставку в отчетном периоде.</t>
  </si>
  <si>
    <t>Указывается фактическое значение расхода тепловой энергии в отчетном периоде.</t>
  </si>
  <si>
    <t>Указывается плановое значение расхода тепловой энергии в отчетном периоде.</t>
  </si>
  <si>
    <t>Указывается плановое значение отношение фонда оплаты труда к численности всех рабочих основного вида деятельности организации. 
В число рабочих основного вида деятельности включаются рабочие, занятые на производственных процессах по подъему, очистке и транспортировке воды.</t>
  </si>
  <si>
    <t>9.11</t>
  </si>
  <si>
    <t>9.11.1</t>
  </si>
  <si>
    <t>9.11.2</t>
  </si>
  <si>
    <t>9.12</t>
  </si>
  <si>
    <t>9.12.1</t>
  </si>
  <si>
    <t>9.12.2</t>
  </si>
  <si>
    <t>Форма 1.0.1 | Форма 1.4.1</t>
  </si>
  <si>
    <t>Проверка доступных обновлений...</t>
  </si>
  <si>
    <t>Доступно обновление до версии 1.0.4</t>
  </si>
  <si>
    <t xml:space="preserve">Описание изменений: Версия 1.0.4
1. Расширен список лет для заполнения.
Версия 1.0.3
1. Исправление формулы расчета показателя 'Доля расходов, % (от суммы расходов по указанной статье)' листа 'Форма 1.4.2'
2. Корректировка ограничений пункта 'Среднесписочная численность основного производственного персонала' листа 'Форма 1.4.1'.
Версия 1.0.2
1. Корректировка формулы пункта 'Себестоимость производимых товаров (оказываемых услуг) по регулируемому виду деятельности' листа 'Форма 1.4.1'.
Версия 1.0.1
1. Исправление отображения листа 'Форма 1.6' при отсутствии у организации инвестиционной программы.
</t>
  </si>
  <si>
    <t>Размер файла обновления: 367104 байт</t>
  </si>
  <si>
    <t>Подготовка к обновлению...</t>
  </si>
  <si>
    <t>Сохранение файла резервной копии: D:\РАБОЧАЯ\Раскрытие информации\BALANCE\2022\FAS.JKH.OPEN.INFO.BALANCE.GVS(v1.0.3).BKP..xlsb</t>
  </si>
  <si>
    <t>Резервная копия создана: D:\РАБОЧАЯ\Раскрытие информации\BALANCE\2022\FAS.JKH.OPEN.INFO.BALANCE.GVS(v1.0.3).BKP..xlsb</t>
  </si>
  <si>
    <t>Создание книги для установки обновлений...</t>
  </si>
  <si>
    <t>Файл обновления загружен: D:\РАБОЧАЯ\Раскрытие информации\BALANCE\2022\UPDATE.FAS.JKH.OPEN.INFO.BALANCE.GVS.TO.1.0.4.76.xls</t>
  </si>
  <si>
    <t>Имя имеет неправильный синтаксис.
Убедитесь, что имя:
	-начинается с буквы или символа подчеркивания (_);
	-не содержит пробел или другие недопустимые знаки;
	-не совпадает с уже существующим именем в книге.</t>
  </si>
  <si>
    <t>Ошибка</t>
  </si>
  <si>
    <t>Нет доступных обновлений для отчёта с кодом FAS.JKH.OPEN.INFO.BALANCE.GVS!</t>
  </si>
  <si>
    <t>24.04.2023</t>
  </si>
  <si>
    <t>https://portal.eias.ru/Portal/DownloadPage.aspx?type=12&amp;guid=????????-????-????-????-????????????</t>
  </si>
  <si>
    <t>https://eias.fstrf.ru/disclo/get_file?p_guid=????????-????-????-????-????????????</t>
  </si>
  <si>
    <t>Горячее водоснабжение</t>
  </si>
  <si>
    <t>Транспортировка</t>
  </si>
  <si>
    <t>Подключение (технологическое присоединение) к централизованной системе горячего водоснабжения</t>
  </si>
  <si>
    <t>REGION_ID</t>
  </si>
  <si>
    <t>REGION_NAME</t>
  </si>
  <si>
    <t>RST_ORG_ID</t>
  </si>
  <si>
    <t>ORG_NAME</t>
  </si>
  <si>
    <t>INN_NAME</t>
  </si>
  <si>
    <t>KPP_NAME</t>
  </si>
  <si>
    <t>ORG_START_DATE</t>
  </si>
  <si>
    <t>ORG_END_DATE</t>
  </si>
  <si>
    <t>2597</t>
  </si>
  <si>
    <t>30356335</t>
  </si>
  <si>
    <t>АО "ГУ ЖКХ"</t>
  </si>
  <si>
    <t>5116000922</t>
  </si>
  <si>
    <t>511601005</t>
  </si>
  <si>
    <t>31616395</t>
  </si>
  <si>
    <t>АО "Орелгортеплоэнерго"</t>
  </si>
  <si>
    <t>5752049900</t>
  </si>
  <si>
    <t>575201001</t>
  </si>
  <si>
    <t>26838066</t>
  </si>
  <si>
    <t>АО "РЭУ"</t>
  </si>
  <si>
    <t>7714783092</t>
  </si>
  <si>
    <t>770401001</t>
  </si>
  <si>
    <t>26440191</t>
  </si>
  <si>
    <t>МУЖКП Троснянского района</t>
  </si>
  <si>
    <t>5724001583</t>
  </si>
  <si>
    <t>572401001</t>
  </si>
  <si>
    <t>31169675</t>
  </si>
  <si>
    <t>МУП "Мценск-Тепло" города Мценска</t>
  </si>
  <si>
    <t>5703008066</t>
  </si>
  <si>
    <t>570301001</t>
  </si>
  <si>
    <t>31291319</t>
  </si>
  <si>
    <t>МУП "Орловский теплосервис"</t>
  </si>
  <si>
    <t>5720023995</t>
  </si>
  <si>
    <t>572001001</t>
  </si>
  <si>
    <t>26359164</t>
  </si>
  <si>
    <t>МУП "Тепловодсервис"</t>
  </si>
  <si>
    <t>5719003000</t>
  </si>
  <si>
    <t>571901001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</si>
  <si>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</si>
  <si>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</si>
  <si>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</si>
  <si>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</si>
  <si>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</si>
  <si>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</si>
  <si>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</si>
  <si>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</si>
  <si>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</si>
  <si>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</si>
  <si>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</si>
  <si>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</si>
  <si>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</si>
  <si>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</si>
  <si>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</si>
  <si>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</si>
  <si>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</si>
  <si>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</si>
  <si>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26550140</t>
  </si>
  <si>
    <t>ОАО "Гамма"</t>
  </si>
  <si>
    <t>5752006640</t>
  </si>
  <si>
    <t>31473580</t>
  </si>
  <si>
    <t>ОАО "Орелтеплосервис"</t>
  </si>
  <si>
    <t>5752050039</t>
  </si>
  <si>
    <t>575101001</t>
  </si>
  <si>
    <t>26425570</t>
  </si>
  <si>
    <t>ООО  "Орловский теплосервис"</t>
  </si>
  <si>
    <t>5720016814</t>
  </si>
  <si>
    <t>28423073</t>
  </si>
  <si>
    <t>ООО "Аквасервис"</t>
  </si>
  <si>
    <t>5702011563</t>
  </si>
  <si>
    <t>31160333</t>
  </si>
  <si>
    <t>ООО "ВКХ Орловское"</t>
  </si>
  <si>
    <t>5720022960</t>
  </si>
  <si>
    <t>26425454</t>
  </si>
  <si>
    <t>ООО "Коммунсервис" Знаменского района</t>
  </si>
  <si>
    <t>5710001872</t>
  </si>
  <si>
    <t>571001001</t>
  </si>
  <si>
    <t>14-09-2012 00:00:00</t>
  </si>
  <si>
    <t>26359155</t>
  </si>
  <si>
    <t>ООО "Коммунсервис-Колпна"</t>
  </si>
  <si>
    <t>5711003022</t>
  </si>
  <si>
    <t>571101001</t>
  </si>
  <si>
    <t>26648141</t>
  </si>
  <si>
    <t>ООО "ОТСК"</t>
  </si>
  <si>
    <t>5751040239</t>
  </si>
  <si>
    <t>23-05-2022 00:00:00</t>
  </si>
  <si>
    <t>28871207</t>
  </si>
  <si>
    <t>ООО "Орловские тепловые магистрали"</t>
  </si>
  <si>
    <t>5753059612</t>
  </si>
  <si>
    <t>575301001</t>
  </si>
  <si>
    <t>28457043</t>
  </si>
  <si>
    <t>ООО "ТСК-Орел"</t>
  </si>
  <si>
    <t>5754022238</t>
  </si>
  <si>
    <t>575401001</t>
  </si>
  <si>
    <t>26439995</t>
  </si>
  <si>
    <t>ООО "ТеплоМир" Кромского района</t>
  </si>
  <si>
    <t>5714005204</t>
  </si>
  <si>
    <t>571401001</t>
  </si>
  <si>
    <t>31511472</t>
  </si>
  <si>
    <t>ООО "Теплоавтоматика"</t>
  </si>
  <si>
    <t>5753075847</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</si>
  <si>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</si>
  <si>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</si>
  <si>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</si>
  <si>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</si>
  <si>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</si>
  <si>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</si>
  <si>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</si>
  <si>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</si>
  <si>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</si>
  <si>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</si>
  <si>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</si>
  <si>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</si>
  <si>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</si>
  <si>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</si>
  <si>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</si>
  <si>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</si>
  <si>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</si>
  <si>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</si>
  <si>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</si>
  <si>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</si>
  <si>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</si>
  <si>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</si>
  <si>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</si>
  <si>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</si>
  <si>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</si>
  <si>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27051136</t>
  </si>
  <si>
    <t>ПАО "Квадра - Генерирующая компания"</t>
  </si>
  <si>
    <t>6829012680</t>
  </si>
  <si>
    <t>710701001</t>
  </si>
  <si>
    <t>26440193</t>
  </si>
  <si>
    <t>Урицкое МУП "Теплоэнерго"</t>
  </si>
  <si>
    <t>5725003262</t>
  </si>
  <si>
    <t>572501001</t>
  </si>
  <si>
    <t>30903763</t>
  </si>
  <si>
    <t>ФГБУ "ЦЖКУ" МИНОБОРОНЫ РОССИИ</t>
  </si>
  <si>
    <t>7729314745</t>
  </si>
  <si>
    <t>770101001</t>
  </si>
  <si>
    <t>30378002</t>
  </si>
  <si>
    <t>Филиал АО "Квадра" - "Орловская генерация"</t>
  </si>
  <si>
    <t>575143001</t>
  </si>
  <si>
    <t>27135237</t>
  </si>
  <si>
    <t>Филиал ОАО "РЭУ" "Курский"</t>
  </si>
  <si>
    <t>463243001</t>
  </si>
  <si>
    <t>30941480</t>
  </si>
  <si>
    <t>Филиал ФГБУ "ЦЖКУ" Минобороны России по ЗВО</t>
  </si>
  <si>
    <t>784243001</t>
  </si>
  <si>
    <t>26513518</t>
  </si>
  <si>
    <t>Центральный филиал ООО «Газпром энерго»</t>
  </si>
  <si>
    <t>7736186950</t>
  </si>
  <si>
    <t>504343001</t>
  </si>
  <si>
    <t>07-02-2006 00:00:00</t>
  </si>
  <si>
    <t>№</t>
  </si>
  <si>
    <t>HOT_VS</t>
  </si>
  <si>
    <t>31.03.2023</t>
  </si>
  <si>
    <t>302010, г. Орел, ул. Авиационная, д.1</t>
  </si>
  <si>
    <t>Леонов Денис Александрович</t>
  </si>
  <si>
    <t>Кошелева Елена Сергеевна</t>
  </si>
  <si>
    <t>Начальник ПЭО</t>
  </si>
  <si>
    <t>(4862)72-33-35 доб.238</t>
  </si>
  <si>
    <t>kosheleva-elena2022@mail.ru</t>
  </si>
  <si>
    <t>24.04.2023 15:42:33</t>
  </si>
  <si>
    <t>Болховский муниципальный район</t>
  </si>
  <si>
    <t>54604000</t>
  </si>
  <si>
    <t>Багриновское сельское поселение</t>
  </si>
  <si>
    <t>54604402</t>
  </si>
  <si>
    <t>Болхов городское поселение</t>
  </si>
  <si>
    <t>54604101</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</si>
  <si>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</si>
  <si>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</si>
  <si>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</si>
  <si>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</si>
  <si>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</si>
  <si>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</si>
  <si>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</si>
  <si>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</si>
  <si>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</si>
  <si>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</si>
  <si>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</si>
  <si>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</si>
  <si>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</si>
  <si>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</si>
  <si>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</si>
  <si>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</si>
  <si>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</si>
  <si>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</si>
  <si>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</si>
  <si>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</si>
  <si>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</si>
  <si>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</si>
  <si>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</si>
  <si>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</si>
  <si>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</si>
  <si>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</si>
  <si>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</si>
  <si>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</si>
  <si>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</si>
  <si>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</si>
  <si>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</si>
  <si>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</si>
  <si>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</si>
  <si>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</si>
  <si>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</si>
  <si>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</si>
  <si>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</si>
  <si>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</si>
  <si>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</si>
  <si>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</si>
  <si>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</si>
  <si>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</si>
  <si>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</si>
  <si>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</si>
  <si>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</si>
  <si>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</si>
  <si>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</si>
  <si>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</si>
  <si>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</si>
  <si>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</si>
  <si>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</si>
  <si>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</si>
  <si>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</si>
  <si>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</si>
  <si>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</si>
  <si>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</si>
  <si>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</si>
  <si>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</si>
  <si>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</si>
  <si>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</si>
  <si>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</si>
  <si>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</si>
  <si>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</si>
  <si>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</si>
  <si>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</si>
  <si>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</si>
  <si>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</si>
  <si>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</si>
  <si>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 Мценск</t>
  </si>
  <si>
    <t>54710000</t>
  </si>
  <si>
    <t>Город Орёл</t>
  </si>
  <si>
    <t>54701000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</si>
  <si>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</si>
  <si>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</si>
  <si>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</si>
  <si>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</si>
  <si>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</si>
  <si>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</si>
  <si>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</si>
  <si>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</si>
  <si>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</si>
  <si>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</si>
  <si>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</si>
  <si>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</si>
  <si>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</si>
  <si>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</si>
  <si>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</si>
  <si>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</si>
  <si>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</si>
  <si>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</si>
  <si>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</si>
  <si>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</si>
  <si>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</si>
  <si>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</si>
  <si>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</si>
  <si>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</si>
  <si>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</si>
  <si>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</si>
  <si>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</si>
  <si>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</si>
  <si>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</si>
  <si>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</si>
  <si>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</si>
  <si>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</si>
  <si>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</si>
  <si>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</si>
  <si>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</si>
  <si>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</si>
  <si>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</si>
  <si>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</si>
  <si>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</si>
  <si>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</si>
  <si>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</si>
  <si>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</si>
  <si>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Урыновское сельское поселение</t>
  </si>
  <si>
    <t>54615416</t>
  </si>
  <si>
    <t>Успенское сельское поселение</t>
  </si>
  <si>
    <t>54615419</t>
  </si>
  <si>
    <t>Залегощенский муниципальный район</t>
  </si>
  <si>
    <t>54618000</t>
  </si>
  <si>
    <t>Бортновское сельское поселение</t>
  </si>
  <si>
    <t>54618402</t>
  </si>
  <si>
    <t>Верхнескворченское сельское поселение</t>
  </si>
  <si>
    <t>54618404</t>
  </si>
  <si>
    <t>Грачевское сельское поселение</t>
  </si>
  <si>
    <t>54618407</t>
  </si>
  <si>
    <t>Залегощь городское поселение</t>
  </si>
  <si>
    <t>54618151</t>
  </si>
  <si>
    <t>Золотаревское сельское поселение</t>
  </si>
  <si>
    <t>54618410</t>
  </si>
  <si>
    <t>Красненское сельское поселение</t>
  </si>
  <si>
    <t>54618413</t>
  </si>
  <si>
    <t>Ломовское сельское поселение</t>
  </si>
  <si>
    <t>54618416</t>
  </si>
  <si>
    <t>Моховское сельское поселение</t>
  </si>
  <si>
    <t>54618419</t>
  </si>
  <si>
    <t>Нижнезалегощенское сельское поселение</t>
  </si>
  <si>
    <t>54618422</t>
  </si>
  <si>
    <t>Октябрьское сельское поселение</t>
  </si>
  <si>
    <t>54618425</t>
  </si>
  <si>
    <t>Прилепское сельское поселение</t>
  </si>
  <si>
    <t>54618428</t>
  </si>
  <si>
    <t>Знаменский муниципальный район</t>
  </si>
  <si>
    <t>54620000</t>
  </si>
  <si>
    <t>Глотовское сельское поселение</t>
  </si>
  <si>
    <t>54620405</t>
  </si>
  <si>
    <t>Ждимирское сельское поселение</t>
  </si>
  <si>
    <t>54620408</t>
  </si>
  <si>
    <t>Знаменское сельское поселение</t>
  </si>
  <si>
    <t>54620412</t>
  </si>
  <si>
    <t>Коптевское сельское поселение</t>
  </si>
  <si>
    <t>54620420</t>
  </si>
  <si>
    <t>Красниковское сельское поселение</t>
  </si>
  <si>
    <t>54620422</t>
  </si>
  <si>
    <t>Селиховское сельское поселение</t>
  </si>
  <si>
    <t>54620428</t>
  </si>
  <si>
    <t>Узкинское сельское поселение</t>
  </si>
  <si>
    <t>54620432</t>
  </si>
  <si>
    <t>Колпнянский муниципальный район</t>
  </si>
  <si>
    <t>54623000</t>
  </si>
  <si>
    <t>Ахтырское сельское поселение</t>
  </si>
  <si>
    <t>54623402</t>
  </si>
  <si>
    <t>Белоколодезьское сельское поселение</t>
  </si>
  <si>
    <t>54623404</t>
  </si>
  <si>
    <t>54623407</t>
  </si>
  <si>
    <t>Карловское сельское поселение</t>
  </si>
  <si>
    <t>54623410</t>
  </si>
  <si>
    <t>Колпна городское поселение</t>
  </si>
  <si>
    <t>54623151</t>
  </si>
  <si>
    <t>Краснянское сельское поселение</t>
  </si>
  <si>
    <t>54623413</t>
  </si>
  <si>
    <t>Крутовское сельское поселение</t>
  </si>
  <si>
    <t>54623416</t>
  </si>
  <si>
    <t>Тимирязевское сельское поселение</t>
  </si>
  <si>
    <t>54623419</t>
  </si>
  <si>
    <t>Ушаковское сельское поселение</t>
  </si>
  <si>
    <t>54623422</t>
  </si>
  <si>
    <t>Ярищенское сельское поселение</t>
  </si>
  <si>
    <t>54623425</t>
  </si>
  <si>
    <t>Корсаковский муниципальный район</t>
  </si>
  <si>
    <t>54626000</t>
  </si>
  <si>
    <t>Гагаринское сельское поселение</t>
  </si>
  <si>
    <t>54626405</t>
  </si>
  <si>
    <t>Корсаковское сельское поселение</t>
  </si>
  <si>
    <t>54626410</t>
  </si>
  <si>
    <t>Марьинское сельское поселение</t>
  </si>
  <si>
    <t>54626413</t>
  </si>
  <si>
    <t>Нечаевское сельское поселение</t>
  </si>
  <si>
    <t>54626417</t>
  </si>
  <si>
    <t>Новомихайловское сельское поселение</t>
  </si>
  <si>
    <t>54626420</t>
  </si>
  <si>
    <t>Парамоновское сельское поселение</t>
  </si>
  <si>
    <t>54626425</t>
  </si>
  <si>
    <t>Спешневское сельское поселение</t>
  </si>
  <si>
    <t>54626430</t>
  </si>
  <si>
    <t>Краснозоренский муниципальный район</t>
  </si>
  <si>
    <t>54624000</t>
  </si>
  <si>
    <t>Краснозоренское сельское поселение</t>
  </si>
  <si>
    <t>54624407</t>
  </si>
  <si>
    <t>Покровское сельское поселение</t>
  </si>
  <si>
    <t>54624412</t>
  </si>
  <si>
    <t>Россошенское сельское поселение</t>
  </si>
  <si>
    <t>54624417</t>
  </si>
  <si>
    <t>Труновское сельское поселение</t>
  </si>
  <si>
    <t>54624420</t>
  </si>
  <si>
    <t>54624425</t>
  </si>
  <si>
    <t>Кромской муниципальный район</t>
  </si>
  <si>
    <t>54625000</t>
  </si>
  <si>
    <t>Апальковское сельское поселение</t>
  </si>
  <si>
    <t>54625402</t>
  </si>
  <si>
    <t>Бельдяжское сельское поселение</t>
  </si>
  <si>
    <t>54625404</t>
  </si>
  <si>
    <t>Большеколчевское сельское поселение</t>
  </si>
  <si>
    <t>54625407</t>
  </si>
  <si>
    <t>Городское поселение Кромы</t>
  </si>
  <si>
    <t>54625151</t>
  </si>
  <si>
    <t>Гостомльское сельское поселение</t>
  </si>
  <si>
    <t>54625413</t>
  </si>
  <si>
    <t>Гуторовское сельское поселение</t>
  </si>
  <si>
    <t>54625416</t>
  </si>
  <si>
    <t>Короськовское сельское поселение</t>
  </si>
  <si>
    <t>54625422</t>
  </si>
  <si>
    <t>54625425</t>
  </si>
  <si>
    <t>Кривчиковское сельское поселение</t>
  </si>
  <si>
    <t>54625428</t>
  </si>
  <si>
    <t>Кутафинское сельское поселение</t>
  </si>
  <si>
    <t>54625431</t>
  </si>
  <si>
    <t>Ретяжское сельское поселение</t>
  </si>
  <si>
    <t>54625449</t>
  </si>
  <si>
    <t>Стрелецкое сельское поселение</t>
  </si>
  <si>
    <t>54625452</t>
  </si>
  <si>
    <t>Шаховское сельское поселение</t>
  </si>
  <si>
    <t>54625458</t>
  </si>
  <si>
    <t>Ливенский муниципальный район</t>
  </si>
  <si>
    <t>54629000</t>
  </si>
  <si>
    <t>Беломестненское сельское поселение</t>
  </si>
  <si>
    <t>54629402</t>
  </si>
  <si>
    <t>Вахновское сельское поселение</t>
  </si>
  <si>
    <t>54629404</t>
  </si>
  <si>
    <t>Галическое сельское поселение</t>
  </si>
  <si>
    <t>54629407</t>
  </si>
  <si>
    <t>Дутовское сельское поселение</t>
  </si>
  <si>
    <t>54629410</t>
  </si>
  <si>
    <t>Здоровецкое сельское поселение</t>
  </si>
  <si>
    <t>54629413</t>
  </si>
  <si>
    <t>Казанское сельское поселение</t>
  </si>
  <si>
    <t>54629416</t>
  </si>
  <si>
    <t>Козьминское сельское поселение</t>
  </si>
  <si>
    <t>54629419</t>
  </si>
  <si>
    <t>Коротышское сельское поселение</t>
  </si>
  <si>
    <t>54629422</t>
  </si>
  <si>
    <t>54629425</t>
  </si>
  <si>
    <t>Лютовское сельское поселение</t>
  </si>
  <si>
    <t>54629428</t>
  </si>
  <si>
    <t>Навесненское сельское поселение</t>
  </si>
  <si>
    <t>54629431</t>
  </si>
  <si>
    <t>Никольское сельское поселение</t>
  </si>
  <si>
    <t>54629434</t>
  </si>
  <si>
    <t>Островское сельское поселение</t>
  </si>
  <si>
    <t>54629440</t>
  </si>
  <si>
    <t>Речицкое сельское поселение</t>
  </si>
  <si>
    <t>54629443</t>
  </si>
  <si>
    <t>Сергиевское</t>
  </si>
  <si>
    <t>54629446</t>
  </si>
  <si>
    <t>Сосновское сельское поселение</t>
  </si>
  <si>
    <t>54629449</t>
  </si>
  <si>
    <t>Малоархангельский муниципальный район</t>
  </si>
  <si>
    <t>54632000</t>
  </si>
  <si>
    <t>Губкинское сельское поселение</t>
  </si>
  <si>
    <t>54632402</t>
  </si>
  <si>
    <t>Дубовицкое сельское поселение</t>
  </si>
  <si>
    <t>54632404</t>
  </si>
  <si>
    <t>Ленинское сельское поселение</t>
  </si>
  <si>
    <t>54632407</t>
  </si>
  <si>
    <t>Луковское сельское поселение</t>
  </si>
  <si>
    <t>54632410</t>
  </si>
  <si>
    <t>Малоархангельск городское поселение</t>
  </si>
  <si>
    <t>54632101</t>
  </si>
  <si>
    <t>54632413</t>
  </si>
  <si>
    <t>Первомайское сельское поселение</t>
  </si>
  <si>
    <t>54632416</t>
  </si>
  <si>
    <t>Подгородненское сельское поселение</t>
  </si>
  <si>
    <t>54632419</t>
  </si>
  <si>
    <t>Мценский муниципальный район</t>
  </si>
  <si>
    <t>54636000</t>
  </si>
  <si>
    <t>Алябьевское сельское поселение</t>
  </si>
  <si>
    <t>54636402</t>
  </si>
  <si>
    <t>Аникановское сельское поселение</t>
  </si>
  <si>
    <t>54636407</t>
  </si>
  <si>
    <t>Башкатовское сельское поселение</t>
  </si>
  <si>
    <t>54636404</t>
  </si>
  <si>
    <t>Воинское сельское поселение</t>
  </si>
  <si>
    <t>54636410</t>
  </si>
  <si>
    <t>Высокинское сельское поселение</t>
  </si>
  <si>
    <t>54636413</t>
  </si>
  <si>
    <t>Карандаковское сельское поселение</t>
  </si>
  <si>
    <t>54636416</t>
  </si>
  <si>
    <t>Отрадинское</t>
  </si>
  <si>
    <t>54636418</t>
  </si>
  <si>
    <t>Подберезовское сельское поселение</t>
  </si>
  <si>
    <t>54636428</t>
  </si>
  <si>
    <t>Подмокринское сельское поселение</t>
  </si>
  <si>
    <t>54636419</t>
  </si>
  <si>
    <t>Протасовское сельское поселение</t>
  </si>
  <si>
    <t>54636422</t>
  </si>
  <si>
    <t>Спасско-Лутовиновское</t>
  </si>
  <si>
    <t>54636425</t>
  </si>
  <si>
    <t>Тельченское сельское поселение</t>
  </si>
  <si>
    <t>54636431</t>
  </si>
  <si>
    <t>Чахинское сельское поселение</t>
  </si>
  <si>
    <t>54636434</t>
  </si>
  <si>
    <t>Черемошенское сельское поселение</t>
  </si>
  <si>
    <t>54636437</t>
  </si>
  <si>
    <t>Новодеревеньковский муниципальный район</t>
  </si>
  <si>
    <t>54639000</t>
  </si>
  <si>
    <t>Глебовское сельское поселение</t>
  </si>
  <si>
    <t>54639404</t>
  </si>
  <si>
    <t>Никитинское сельское поселение</t>
  </si>
  <si>
    <t>54639409</t>
  </si>
  <si>
    <t>Новодеревеньковское сельское поселение</t>
  </si>
  <si>
    <t>54639410</t>
  </si>
  <si>
    <t>Паньковское сельское поселение</t>
  </si>
  <si>
    <t>54639413</t>
  </si>
  <si>
    <t>Старогольское сельское поселение</t>
  </si>
  <si>
    <t>54639419</t>
  </si>
  <si>
    <t>Судбищенское</t>
  </si>
  <si>
    <t>54639422</t>
  </si>
  <si>
    <t>Суровское сельское поселение</t>
  </si>
  <si>
    <t>54639425</t>
  </si>
  <si>
    <t>Хомутово городское поселение</t>
  </si>
  <si>
    <t>54639151</t>
  </si>
  <si>
    <t>Новосильский муниципальный район</t>
  </si>
  <si>
    <t>54643000</t>
  </si>
  <si>
    <t>Вяжевское сельское поселение</t>
  </si>
  <si>
    <t>54643402</t>
  </si>
  <si>
    <t>Глубковское сельское поселение</t>
  </si>
  <si>
    <t>54643404</t>
  </si>
  <si>
    <t>Голунское сельское поселение</t>
  </si>
  <si>
    <t>54643410</t>
  </si>
  <si>
    <t>Зареченское сельское поселение</t>
  </si>
  <si>
    <t>54643413</t>
  </si>
  <si>
    <t>Новосиль городское поселение</t>
  </si>
  <si>
    <t>54643101</t>
  </si>
  <si>
    <t>Петушенское сельское поселение</t>
  </si>
  <si>
    <t>54643431</t>
  </si>
  <si>
    <t>Прудовское сельское поселение</t>
  </si>
  <si>
    <t>54643434</t>
  </si>
  <si>
    <t>Хворостянское сельское поселение</t>
  </si>
  <si>
    <t>54643440</t>
  </si>
  <si>
    <t>Орловский муниципальный округ</t>
  </si>
  <si>
    <t>54501000</t>
  </si>
  <si>
    <t>Покровский муниципальный район</t>
  </si>
  <si>
    <t>54650000</t>
  </si>
  <si>
    <t>54650402</t>
  </si>
  <si>
    <t>Верхнежерновское сельское поселение</t>
  </si>
  <si>
    <t>54650404</t>
  </si>
  <si>
    <t>Верхососенское сельское поселение</t>
  </si>
  <si>
    <t>54650405</t>
  </si>
  <si>
    <t>Владимирское сельское поселение</t>
  </si>
  <si>
    <t>54650407</t>
  </si>
  <si>
    <t>Вышнетуровецкое сельское поселение</t>
  </si>
  <si>
    <t>54650410</t>
  </si>
  <si>
    <t>Даниловское сельское поселение</t>
  </si>
  <si>
    <t>54650413</t>
  </si>
  <si>
    <t>Дросковское сельское поселение</t>
  </si>
  <si>
    <t>54650416</t>
  </si>
  <si>
    <t>Журавецкое сельское поселение</t>
  </si>
  <si>
    <t>54650419</t>
  </si>
  <si>
    <t>Ивановское сельское поселение</t>
  </si>
  <si>
    <t>54650422</t>
  </si>
  <si>
    <t>54650425</t>
  </si>
  <si>
    <t>Покровское городское поселение</t>
  </si>
  <si>
    <t>54650151</t>
  </si>
  <si>
    <t>Ретинское сельское поселение</t>
  </si>
  <si>
    <t>54650431</t>
  </si>
  <si>
    <t>Столбецкое сельское поселение</t>
  </si>
  <si>
    <t>54650434</t>
  </si>
  <si>
    <t>Топковское сельское поселение</t>
  </si>
  <si>
    <t>54650437</t>
  </si>
  <si>
    <t>Свердловский муниципальный район</t>
  </si>
  <si>
    <t>54652000</t>
  </si>
  <si>
    <t>Богодуховское сельское поселение</t>
  </si>
  <si>
    <t>54652402</t>
  </si>
  <si>
    <t>Змиевка городское поселение</t>
  </si>
  <si>
    <t>54652151</t>
  </si>
  <si>
    <t>Котовское сельское поселение</t>
  </si>
  <si>
    <t>54652404</t>
  </si>
  <si>
    <t>Кошелевское сельское поселение</t>
  </si>
  <si>
    <t>54652407</t>
  </si>
  <si>
    <t>Красноармейское сельское поселение</t>
  </si>
  <si>
    <t>54652410</t>
  </si>
  <si>
    <t>54652413</t>
  </si>
  <si>
    <t>Новопетровское сельское поселение</t>
  </si>
  <si>
    <t>54652416</t>
  </si>
  <si>
    <t>Яковлевское сельское поселение</t>
  </si>
  <si>
    <t>54652419</t>
  </si>
  <si>
    <t>Сосковский муниципальный район</t>
  </si>
  <si>
    <t>54653000</t>
  </si>
  <si>
    <t>Алмазовское сельское поселение</t>
  </si>
  <si>
    <t>54653403</t>
  </si>
  <si>
    <t>Алпеевское сельское поселение</t>
  </si>
  <si>
    <t>54653405</t>
  </si>
  <si>
    <t>Кировское сельское поселение</t>
  </si>
  <si>
    <t>54653415</t>
  </si>
  <si>
    <t>Лобынцевское сельское поселение</t>
  </si>
  <si>
    <t>54653417</t>
  </si>
  <si>
    <t>Мураевское сельское поселение</t>
  </si>
  <si>
    <t>54653419</t>
  </si>
  <si>
    <t>Рыжковское сельское поселение</t>
  </si>
  <si>
    <t>54653422</t>
  </si>
  <si>
    <t>Сосковское сельское поселение</t>
  </si>
  <si>
    <t>54653425</t>
  </si>
  <si>
    <t>Троснянский муниципальный район</t>
  </si>
  <si>
    <t>54654000</t>
  </si>
  <si>
    <t>Воронецкое сельское поселение</t>
  </si>
  <si>
    <t>54654405</t>
  </si>
  <si>
    <t>Жерновецкое сельское поселение</t>
  </si>
  <si>
    <t>54654408</t>
  </si>
  <si>
    <t>Ломовецкое сельское поселение</t>
  </si>
  <si>
    <t>54654415</t>
  </si>
  <si>
    <t>Малахово-Слободское сельское поселение</t>
  </si>
  <si>
    <t>54654417</t>
  </si>
  <si>
    <t>Муравльское сельское поселение</t>
  </si>
  <si>
    <t>54654419</t>
  </si>
  <si>
    <t>54654422</t>
  </si>
  <si>
    <t>Пенновское сельское поселение</t>
  </si>
  <si>
    <t>54654425</t>
  </si>
  <si>
    <t>Троснянское сельское поселение</t>
  </si>
  <si>
    <t>54654430</t>
  </si>
  <si>
    <t>Урицкий муниципальный район</t>
  </si>
  <si>
    <t>54655000</t>
  </si>
  <si>
    <t>Архангельское сельское поселение</t>
  </si>
  <si>
    <t>54655407</t>
  </si>
  <si>
    <t>Богдановское сельское поселение</t>
  </si>
  <si>
    <t>54655410</t>
  </si>
  <si>
    <t>Бунинское сельское поселение</t>
  </si>
  <si>
    <t>54655413</t>
  </si>
  <si>
    <t>Городищенское сельское поселение</t>
  </si>
  <si>
    <t>54655416</t>
  </si>
  <si>
    <t>54655422</t>
  </si>
  <si>
    <t>Луначарское сельское поселение</t>
  </si>
  <si>
    <t>54655428</t>
  </si>
  <si>
    <t>Нарышкино городское поселение</t>
  </si>
  <si>
    <t>54655151</t>
  </si>
  <si>
    <t>Подзаваловское сельское поселение</t>
  </si>
  <si>
    <t>54655437</t>
  </si>
  <si>
    <t>Хотынецкий муниципальный район</t>
  </si>
  <si>
    <t>54657000</t>
  </si>
  <si>
    <t>Аболмасовское сельское поселение</t>
  </si>
  <si>
    <t>54657402</t>
  </si>
  <si>
    <t>Алехинское сельское поселение</t>
  </si>
  <si>
    <t>54657404</t>
  </si>
  <si>
    <t>Богородицкое сельское поселение</t>
  </si>
  <si>
    <t>54657407</t>
  </si>
  <si>
    <t>Ильинское сельское поселение</t>
  </si>
  <si>
    <t>54657419</t>
  </si>
  <si>
    <t>Краснорябинское</t>
  </si>
  <si>
    <t>54657424</t>
  </si>
  <si>
    <t>Меловское сельское поселение</t>
  </si>
  <si>
    <t>54657426</t>
  </si>
  <si>
    <t>Студеновское сельское поселение</t>
  </si>
  <si>
    <t>54657431</t>
  </si>
  <si>
    <t>Хотимль-Кузменковское</t>
  </si>
  <si>
    <t>54657437</t>
  </si>
  <si>
    <t>Хотынец городское поселение</t>
  </si>
  <si>
    <t>54657151</t>
  </si>
  <si>
    <t>Шаблыкинский муниципальный район</t>
  </si>
  <si>
    <t>54659000</t>
  </si>
  <si>
    <t>54659402</t>
  </si>
  <si>
    <t>Косулическое сельское поселение</t>
  </si>
  <si>
    <t>54659404</t>
  </si>
  <si>
    <t>Молодовское сельское поселение</t>
  </si>
  <si>
    <t>54659406</t>
  </si>
  <si>
    <t>Навлинское сельское поселение</t>
  </si>
  <si>
    <t>54659408</t>
  </si>
  <si>
    <t>Сомовское сельское поселение</t>
  </si>
  <si>
    <t>54659410</t>
  </si>
  <si>
    <t>Титовское сельское поселение</t>
  </si>
  <si>
    <t>54659413</t>
  </si>
  <si>
    <t>Хотьковское сельское поселение</t>
  </si>
  <si>
    <t>54659416</t>
  </si>
  <si>
    <t>Шаблыкино городское поселение</t>
  </si>
  <si>
    <t>54659151</t>
  </si>
  <si>
    <t>МО_ОКТМО</t>
  </si>
  <si>
    <t>Город Орёл, Город Орёл (54701000);</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</si>
  <si>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наименование отсутствует</t>
  </si>
  <si>
    <t>наименование отсутствует</t>
  </si>
  <si>
    <t>Город Орёл (54701000)</t>
  </si>
  <si>
    <t>https://portal.eias.ru/Portal/DownloadPage.aspx?type=12&amp;guid=e8babda7-7f54-4324-80cc-9396cff3fb8e</t>
  </si>
  <si>
    <t>https://portal.eias.ru/Portal/DownloadPage.aspx?type=12&amp;guid=c7e1c430-8e18-4a6c-89b9-961e602d3dda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</si>
</sst>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97">
    <font>
      <sz val="9"/>
      <color indexed="8"/>
      <name val="Tahoma"/>
      <family val="2"/>
      <charset val="204"/>
    </font>
    <font>
      <sz val="11"/>
      <color theme="1"/>
      <name val="Calibri"/>
      <family val="2"/>
      <charset val="204"/>
      <scheme val="minor"/>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sz val="1"/>
      <color indexed="9"/>
      <name val="Tahoma"/>
      <family val="2"/>
      <charset val="204"/>
    </font>
    <font>
      <sz val="1"/>
      <name val="Tahoma"/>
      <family val="2"/>
      <charset val="204"/>
    </font>
    <font>
      <sz val="1"/>
      <color indexed="10"/>
      <name val="Tahoma"/>
      <family val="2"/>
      <charset val="204"/>
    </font>
    <font>
      <sz val="10"/>
      <name val="Times New Roman CYR"/>
      <charset val="204"/>
    </font>
    <font>
      <sz val="1"/>
      <color indexed="11"/>
      <name val="Tahoma"/>
      <family val="2"/>
      <charset val="204"/>
    </font>
    <font>
      <b/>
      <sz val="9"/>
      <color indexed="62"/>
      <name val="Tahoma"/>
      <family val="2"/>
      <charset val="204"/>
    </font>
    <font>
      <i/>
      <sz val="9"/>
      <color indexed="22"/>
      <name val="Tahoma"/>
      <family val="2"/>
      <charset val="204"/>
    </font>
    <font>
      <sz val="10"/>
      <name val="Arial"/>
      <family val="2"/>
      <charset val="204"/>
    </font>
    <font>
      <sz val="9"/>
      <color rgb="FF333399"/>
      <name val="Tahoma"/>
      <family val="2"/>
      <charset val="204"/>
    </font>
    <font>
      <sz val="15"/>
      <color theme="0"/>
      <name val="Tahoma"/>
      <family val="2"/>
      <charset val="204"/>
    </font>
    <font>
      <sz val="15"/>
      <name val="Tahoma"/>
      <family val="2"/>
      <charset val="204"/>
    </font>
    <font>
      <sz val="11"/>
      <color theme="0"/>
      <name val="Tahoma"/>
      <family val="2"/>
      <charset val="204"/>
    </font>
    <font>
      <vertAlign val="superscript"/>
      <sz val="9"/>
      <color theme="1"/>
      <name val="Tahoma"/>
      <family val="2"/>
      <charset val="204"/>
    </font>
    <font>
      <sz val="1"/>
      <color indexed="62"/>
      <name val="Tahoma"/>
      <family val="2"/>
      <charset val="204"/>
    </font>
  </fonts>
  <fills count="47">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s>
  <borders count="69">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D3DBDB"/>
      </top>
      <bottom/>
      <diagonal/>
    </border>
    <border>
      <left style="thin">
        <color theme="0" tint="-0.249977111117893"/>
      </left>
      <right style="thin">
        <color indexed="22"/>
      </right>
      <top style="thin">
        <color indexed="22"/>
      </top>
      <bottom style="thin">
        <color indexed="22"/>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style="thin">
        <color indexed="22"/>
      </right>
      <top style="thin">
        <color indexed="22"/>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indexed="22"/>
      </right>
      <top/>
      <bottom style="thin">
        <color indexed="22"/>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diagonal/>
    </border>
    <border>
      <left/>
      <right/>
      <top/>
      <bottom style="thin">
        <color theme="0" tint="-0.249977111117893"/>
      </bottom>
      <diagonal/>
    </border>
    <border>
      <left style="thin">
        <color theme="0" tint="-0.249977111117893"/>
      </left>
      <right style="thin">
        <color theme="0" tint="-0.249977111117893"/>
      </right>
      <top/>
      <bottom/>
      <diagonal/>
    </border>
    <border>
      <left style="thin">
        <color theme="0" tint="-0.249977111117893"/>
      </left>
      <right/>
      <top style="thin">
        <color theme="0" tint="-0.249977111117893"/>
      </top>
      <bottom/>
      <diagonal/>
    </border>
    <border>
      <left style="thin">
        <color theme="0" tint="-0.249977111117893"/>
      </left>
      <right/>
      <top/>
      <bottom style="thin">
        <color theme="0" tint="-0.249977111117893"/>
      </bottom>
      <diagonal/>
    </border>
    <border>
      <left style="thin">
        <color theme="0" tint="-0.249977111117893"/>
      </left>
      <right style="thin">
        <color indexed="22"/>
      </right>
      <top/>
      <bottom/>
      <diagonal/>
    </border>
  </borders>
  <cellStyleXfs count="119">
    <xf numFmtId="49" fontId="0" fillId="0" borderId="0" applyBorder="0">
      <alignment vertical="top"/>
    </xf>
    <xf numFmtId="0" fontId="3" fillId="0" borderId="0"/>
    <xf numFmtId="167" fontId="3" fillId="0" borderId="0"/>
    <xf numFmtId="0" fontId="38" fillId="0" borderId="0"/>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166" fontId="4" fillId="0" borderId="0" applyFont="0" applyFill="0" applyBorder="0" applyAlignment="0" applyProtection="0"/>
    <xf numFmtId="0" fontId="16" fillId="0" borderId="0" applyFill="0" applyBorder="0" applyProtection="0">
      <alignment vertical="center"/>
    </xf>
    <xf numFmtId="0" fontId="17" fillId="0" borderId="0" applyNumberFormat="0" applyFill="0" applyBorder="0" applyAlignment="0" applyProtection="0">
      <alignment vertical="top"/>
      <protection locked="0"/>
    </xf>
    <xf numFmtId="0" fontId="19" fillId="2" borderId="1" applyNumberFormat="0" applyAlignment="0"/>
    <xf numFmtId="0" fontId="18" fillId="0" borderId="0" applyNumberFormat="0" applyFill="0" applyBorder="0" applyAlignment="0" applyProtection="0">
      <alignment vertical="top"/>
      <protection locked="0"/>
    </xf>
    <xf numFmtId="0" fontId="7" fillId="0" borderId="0" applyNumberFormat="0" applyFill="0" applyBorder="0" applyAlignment="0" applyProtection="0"/>
    <xf numFmtId="0" fontId="5" fillId="0" borderId="0"/>
    <xf numFmtId="0" fontId="16" fillId="0" borderId="0" applyFill="0" applyBorder="0" applyProtection="0">
      <alignment vertical="center"/>
    </xf>
    <xf numFmtId="0" fontId="16" fillId="0" borderId="0" applyFill="0" applyBorder="0" applyProtection="0">
      <alignment vertical="center"/>
    </xf>
    <xf numFmtId="49" fontId="37" fillId="3" borderId="2" applyNumberFormat="0">
      <alignment horizontal="center" vertical="center"/>
    </xf>
    <xf numFmtId="0" fontId="14" fillId="4" borderId="1" applyNumberFormat="0" applyAlignment="0" applyProtection="0"/>
    <xf numFmtId="0" fontId="51"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27" fillId="0" borderId="0" applyBorder="0">
      <alignment horizontal="center" vertical="center" wrapText="1"/>
    </xf>
    <xf numFmtId="0" fontId="8" fillId="0" borderId="3" applyBorder="0">
      <alignment horizontal="center" vertical="center" wrapText="1"/>
    </xf>
    <xf numFmtId="4" fontId="6" fillId="5" borderId="4" applyBorder="0">
      <alignment horizontal="right"/>
    </xf>
    <xf numFmtId="0" fontId="22" fillId="0" borderId="0"/>
    <xf numFmtId="0" fontId="52" fillId="0" borderId="0"/>
    <xf numFmtId="0" fontId="2" fillId="0" borderId="0"/>
    <xf numFmtId="0" fontId="36" fillId="6" borderId="0" applyNumberFormat="0" applyBorder="0" applyAlignment="0">
      <alignment horizontal="left" vertical="center"/>
    </xf>
    <xf numFmtId="49" fontId="6" fillId="0" borderId="0" applyBorder="0">
      <alignment vertical="top"/>
    </xf>
    <xf numFmtId="49" fontId="6" fillId="0" borderId="0" applyBorder="0">
      <alignment vertical="top"/>
    </xf>
    <xf numFmtId="49" fontId="6" fillId="6" borderId="0" applyBorder="0">
      <alignment vertical="top"/>
    </xf>
    <xf numFmtId="49" fontId="36" fillId="0" borderId="0" applyBorder="0">
      <alignment vertical="top"/>
    </xf>
    <xf numFmtId="49" fontId="6" fillId="0" borderId="0" applyBorder="0">
      <alignment vertical="top"/>
    </xf>
    <xf numFmtId="0" fontId="22" fillId="0" borderId="0"/>
    <xf numFmtId="49" fontId="6" fillId="0" borderId="0" applyBorder="0">
      <alignment vertical="top"/>
    </xf>
    <xf numFmtId="0" fontId="22" fillId="0" borderId="0"/>
    <xf numFmtId="0" fontId="22" fillId="0" borderId="0"/>
    <xf numFmtId="0" fontId="2" fillId="0" borderId="0"/>
    <xf numFmtId="49" fontId="6" fillId="0" borderId="0" applyBorder="0">
      <alignment vertical="top"/>
    </xf>
    <xf numFmtId="0" fontId="2" fillId="0" borderId="0"/>
    <xf numFmtId="0" fontId="6" fillId="0" borderId="0">
      <alignment horizontal="left" vertical="center"/>
    </xf>
    <xf numFmtId="0" fontId="2" fillId="0" borderId="0"/>
    <xf numFmtId="0" fontId="22" fillId="0" borderId="0"/>
    <xf numFmtId="0" fontId="2" fillId="0" borderId="0"/>
    <xf numFmtId="0" fontId="2" fillId="0" borderId="0"/>
    <xf numFmtId="0" fontId="22" fillId="0" borderId="0"/>
    <xf numFmtId="0" fontId="62" fillId="0" borderId="0" applyNumberFormat="0" applyFill="0" applyBorder="0" applyAlignment="0" applyProtection="0"/>
    <xf numFmtId="0" fontId="63" fillId="0" borderId="44" applyNumberFormat="0" applyFill="0" applyAlignment="0" applyProtection="0"/>
    <xf numFmtId="0" fontId="64" fillId="0" borderId="45" applyNumberFormat="0" applyFill="0" applyAlignment="0" applyProtection="0"/>
    <xf numFmtId="0" fontId="65" fillId="0" borderId="46" applyNumberFormat="0" applyFill="0" applyAlignment="0" applyProtection="0"/>
    <xf numFmtId="0" fontId="65" fillId="0" borderId="0" applyNumberFormat="0" applyFill="0" applyBorder="0" applyAlignment="0" applyProtection="0"/>
    <xf numFmtId="0" fontId="66" fillId="16" borderId="0" applyNumberFormat="0" applyBorder="0" applyAlignment="0" applyProtection="0"/>
    <xf numFmtId="0" fontId="67" fillId="17" borderId="0" applyNumberFormat="0" applyBorder="0" applyAlignment="0" applyProtection="0"/>
    <xf numFmtId="0" fontId="68" fillId="18" borderId="0" applyNumberFormat="0" applyBorder="0" applyAlignment="0" applyProtection="0"/>
    <xf numFmtId="0" fontId="69" fillId="19" borderId="47" applyNumberFormat="0" applyAlignment="0" applyProtection="0"/>
    <xf numFmtId="0" fontId="70" fillId="19" borderId="48" applyNumberFormat="0" applyAlignment="0" applyProtection="0"/>
    <xf numFmtId="0" fontId="71" fillId="0" borderId="49" applyNumberFormat="0" applyFill="0" applyAlignment="0" applyProtection="0"/>
    <xf numFmtId="0" fontId="72" fillId="20" borderId="50" applyNumberFormat="0" applyAlignment="0" applyProtection="0"/>
    <xf numFmtId="0" fontId="73" fillId="0" borderId="0" applyNumberFormat="0" applyFill="0" applyBorder="0" applyAlignment="0" applyProtection="0"/>
    <xf numFmtId="0" fontId="33" fillId="21" borderId="51" applyNumberFormat="0" applyFont="0" applyAlignment="0" applyProtection="0"/>
    <xf numFmtId="0" fontId="74" fillId="0" borderId="0" applyNumberFormat="0" applyFill="0" applyBorder="0" applyAlignment="0" applyProtection="0"/>
    <xf numFmtId="0" fontId="75" fillId="0" borderId="52" applyNumberFormat="0" applyFill="0" applyAlignment="0" applyProtection="0"/>
    <xf numFmtId="0" fontId="53"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53" fillId="25" borderId="0" applyNumberFormat="0" applyBorder="0" applyAlignment="0" applyProtection="0"/>
    <xf numFmtId="0" fontId="53"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53" fillId="29" borderId="0" applyNumberFormat="0" applyBorder="0" applyAlignment="0" applyProtection="0"/>
    <xf numFmtId="0" fontId="53" fillId="30" borderId="0" applyNumberFormat="0" applyBorder="0" applyAlignment="0" applyProtection="0"/>
    <xf numFmtId="0" fontId="55" fillId="31" borderId="0" applyNumberFormat="0" applyBorder="0" applyAlignment="0" applyProtection="0"/>
    <xf numFmtId="0" fontId="55" fillId="32" borderId="0" applyNumberFormat="0" applyBorder="0" applyAlignment="0" applyProtection="0"/>
    <xf numFmtId="0" fontId="53" fillId="33" borderId="0" applyNumberFormat="0" applyBorder="0" applyAlignment="0" applyProtection="0"/>
    <xf numFmtId="0" fontId="53" fillId="34" borderId="0" applyNumberFormat="0" applyBorder="0" applyAlignment="0" applyProtection="0"/>
    <xf numFmtId="0" fontId="55" fillId="35" borderId="0" applyNumberFormat="0" applyBorder="0" applyAlignment="0" applyProtection="0"/>
    <xf numFmtId="0" fontId="55" fillId="36" borderId="0" applyNumberFormat="0" applyBorder="0" applyAlignment="0" applyProtection="0"/>
    <xf numFmtId="0" fontId="53" fillId="37" borderId="0" applyNumberFormat="0" applyBorder="0" applyAlignment="0" applyProtection="0"/>
    <xf numFmtId="0" fontId="53" fillId="38"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3" fillId="41" borderId="0" applyNumberFormat="0" applyBorder="0" applyAlignment="0" applyProtection="0"/>
    <xf numFmtId="0" fontId="53" fillId="42" borderId="0" applyNumberFormat="0" applyBorder="0" applyAlignment="0" applyProtection="0"/>
    <xf numFmtId="0" fontId="55" fillId="43" borderId="0" applyNumberFormat="0" applyBorder="0" applyAlignment="0" applyProtection="0"/>
    <xf numFmtId="0" fontId="55" fillId="44" borderId="0" applyNumberFormat="0" applyBorder="0" applyAlignment="0" applyProtection="0"/>
    <xf numFmtId="0" fontId="53" fillId="45" borderId="0" applyNumberFormat="0" applyBorder="0" applyAlignment="0" applyProtection="0"/>
    <xf numFmtId="169" fontId="6" fillId="5" borderId="0">
      <protection locked="0"/>
    </xf>
    <xf numFmtId="170" fontId="6" fillId="5" borderId="0">
      <protection locked="0"/>
    </xf>
    <xf numFmtId="171" fontId="6" fillId="5" borderId="0">
      <protection locked="0"/>
    </xf>
    <xf numFmtId="49" fontId="6" fillId="0" borderId="0" applyBorder="0">
      <alignment vertical="top"/>
    </xf>
    <xf numFmtId="49" fontId="33" fillId="46" borderId="0" applyBorder="0">
      <alignment vertical="top"/>
    </xf>
    <xf numFmtId="49" fontId="36" fillId="0" borderId="0" applyBorder="0">
      <alignment vertical="top"/>
    </xf>
    <xf numFmtId="165" fontId="33" fillId="0" borderId="0" applyFont="0" applyFill="0" applyBorder="0" applyAlignment="0" applyProtection="0"/>
    <xf numFmtId="164" fontId="33" fillId="0" borderId="0" applyFont="0" applyFill="0" applyBorder="0" applyAlignment="0" applyProtection="0"/>
    <xf numFmtId="44" fontId="33" fillId="0" borderId="0" applyFont="0" applyFill="0" applyBorder="0" applyAlignment="0" applyProtection="0"/>
    <xf numFmtId="42" fontId="33" fillId="0" borderId="0" applyFont="0" applyFill="0" applyBorder="0" applyAlignment="0" applyProtection="0"/>
    <xf numFmtId="9" fontId="33" fillId="0" borderId="0" applyFont="0" applyFill="0" applyBorder="0" applyAlignment="0" applyProtection="0"/>
    <xf numFmtId="0" fontId="12" fillId="0" borderId="0" applyNumberFormat="0" applyFill="0" applyBorder="0" applyAlignment="0" applyProtection="0">
      <alignment vertical="top"/>
      <protection locked="0"/>
    </xf>
    <xf numFmtId="0" fontId="19" fillId="0" borderId="1" applyNumberFormat="0" applyAlignment="0">
      <protection locked="0"/>
    </xf>
    <xf numFmtId="0" fontId="12" fillId="0" borderId="0" applyNumberFormat="0" applyFill="0" applyBorder="0" applyAlignment="0" applyProtection="0">
      <alignment vertical="top"/>
      <protection locked="0"/>
    </xf>
    <xf numFmtId="0" fontId="1" fillId="0" borderId="0"/>
    <xf numFmtId="0" fontId="2" fillId="0" borderId="0"/>
    <xf numFmtId="0" fontId="86" fillId="0" borderId="0"/>
    <xf numFmtId="49" fontId="36" fillId="0" borderId="0" applyBorder="0">
      <alignment vertical="top"/>
    </xf>
    <xf numFmtId="0" fontId="90" fillId="0" borderId="0"/>
    <xf numFmtId="49" fontId="33" fillId="46" borderId="0" applyBorder="0">
      <alignment vertical="top"/>
    </xf>
    <xf numFmtId="49" fontId="36" fillId="0" borderId="0" applyBorder="0">
      <alignment vertical="top"/>
    </xf>
    <xf numFmtId="49" fontId="33" fillId="46" borderId="0" applyBorder="0">
      <alignment vertical="top"/>
    </xf>
    <xf numFmtId="49" fontId="33" fillId="46" borderId="0" applyBorder="0">
      <alignment vertical="top"/>
    </xf>
  </cellStyleXfs>
  <cellXfs count="690">
    <xf numFmtId="49" fontId="0" fillId="0" borderId="0" xfId="0">
      <alignment vertical="top"/>
    </xf>
    <xf numFmtId="49" fontId="40" fillId="10" borderId="13" xfId="100" applyFont="1" applyFill="1" applyBorder="1" applyAlignment="1">
      <alignment horizontal="right" vertical="center"/>
    </xf>
    <xf numFmtId="0" fontId="6" fillId="0" borderId="15" xfId="53" applyFont="1" applyBorder="1" applyAlignment="1">
      <alignment horizontal="left" vertical="center" wrapText="1" indent="1"/>
    </xf>
    <xf numFmtId="171" fontId="6" fillId="9" borderId="5" xfId="53" applyNumberFormat="1" applyFont="1" applyFill="1" applyBorder="1" applyAlignment="1" applyProtection="1">
      <alignment horizontal="right" vertical="center" wrapText="1"/>
      <protection locked="0"/>
    </xf>
    <xf numFmtId="14" fontId="6" fillId="0" borderId="0" xfId="53" applyNumberFormat="1" applyFont="1" applyAlignment="1">
      <alignment horizontal="center" vertical="center" wrapText="1"/>
    </xf>
    <xf numFmtId="4" fontId="6" fillId="5" borderId="43" xfId="53" applyNumberFormat="1" applyFont="1" applyFill="1" applyBorder="1" applyAlignment="1" applyProtection="1">
      <alignment horizontal="right" vertical="center" wrapText="1"/>
      <protection locked="0"/>
    </xf>
    <xf numFmtId="0" fontId="6" fillId="0" borderId="5" xfId="53" applyFont="1" applyBorder="1" applyAlignment="1">
      <alignment horizontal="left" vertical="center" wrapText="1" indent="2"/>
    </xf>
    <xf numFmtId="0" fontId="6" fillId="0" borderId="5" xfId="53" applyFont="1" applyBorder="1" applyAlignment="1">
      <alignment horizontal="left" vertical="center" wrapText="1" indent="1"/>
    </xf>
    <xf numFmtId="4" fontId="6" fillId="7" borderId="5" xfId="53" applyNumberFormat="1" applyFont="1" applyFill="1" applyBorder="1" applyAlignment="1">
      <alignment horizontal="right" vertical="center" wrapText="1"/>
    </xf>
    <xf numFmtId="49" fontId="8" fillId="0" borderId="0" xfId="100" applyFont="1" applyFill="1" applyBorder="1" applyAlignment="1">
      <alignment horizontal="center" vertical="center"/>
    </xf>
    <xf numFmtId="49" fontId="6" fillId="0" borderId="54" xfId="53" applyNumberFormat="1" applyFont="1" applyBorder="1" applyAlignment="1">
      <alignment horizontal="center" vertical="center" wrapText="1"/>
    </xf>
    <xf numFmtId="49" fontId="28" fillId="0" borderId="55" xfId="32" applyNumberFormat="1" applyFont="1" applyBorder="1">
      <alignment horizontal="center" vertical="center" wrapText="1"/>
    </xf>
    <xf numFmtId="0" fontId="19" fillId="0" borderId="0" xfId="55" applyFont="1" applyAlignment="1">
      <alignment vertical="center" wrapText="1"/>
    </xf>
    <xf numFmtId="0" fontId="11" fillId="0" borderId="0" xfId="53" applyFont="1" applyAlignment="1">
      <alignment vertical="center" wrapText="1"/>
    </xf>
    <xf numFmtId="49" fontId="53" fillId="0" borderId="0" xfId="53" applyNumberFormat="1" applyFont="1" applyAlignment="1">
      <alignment horizontal="center" vertical="center" wrapText="1"/>
    </xf>
    <xf numFmtId="49" fontId="6" fillId="7" borderId="4" xfId="0" applyFont="1" applyFill="1" applyBorder="1" applyAlignment="1">
      <alignment horizontal="center" vertical="top"/>
    </xf>
    <xf numFmtId="49" fontId="6" fillId="0" borderId="0" xfId="48" applyAlignment="1">
      <alignment vertical="center" wrapText="1"/>
    </xf>
    <xf numFmtId="49" fontId="11" fillId="0" borderId="0" xfId="48" applyFont="1" applyAlignment="1">
      <alignment vertical="center"/>
    </xf>
    <xf numFmtId="0" fontId="11" fillId="0" borderId="0" xfId="47" applyFont="1" applyAlignment="1">
      <alignment horizontal="center" vertical="center" wrapText="1"/>
    </xf>
    <xf numFmtId="0" fontId="6" fillId="0" borderId="0" xfId="47" applyFont="1" applyAlignment="1">
      <alignment vertical="center" wrapText="1"/>
    </xf>
    <xf numFmtId="0" fontId="6" fillId="0" borderId="0" xfId="47" applyFont="1" applyAlignment="1">
      <alignment horizontal="left" vertical="center" wrapText="1"/>
    </xf>
    <xf numFmtId="0" fontId="6" fillId="0" borderId="0" xfId="47" applyFont="1"/>
    <xf numFmtId="49" fontId="6" fillId="0" borderId="0" xfId="42">
      <alignment vertical="top"/>
    </xf>
    <xf numFmtId="0" fontId="11" fillId="0" borderId="0" xfId="50" applyFont="1" applyAlignment="1">
      <alignment vertical="center" wrapText="1"/>
    </xf>
    <xf numFmtId="0" fontId="11" fillId="0" borderId="0" xfId="50" applyFont="1" applyAlignment="1">
      <alignment horizontal="left" vertical="center" wrapText="1"/>
    </xf>
    <xf numFmtId="0" fontId="6" fillId="0" borderId="0" xfId="50" applyAlignment="1">
      <alignment vertical="center" wrapText="1"/>
    </xf>
    <xf numFmtId="0" fontId="6" fillId="0" borderId="0" xfId="50" applyAlignment="1">
      <alignment vertical="center"/>
    </xf>
    <xf numFmtId="49" fontId="11" fillId="0" borderId="0" xfId="50" applyNumberFormat="1" applyFont="1" applyAlignment="1">
      <alignment horizontal="left" vertical="center" wrapText="1"/>
    </xf>
    <xf numFmtId="49" fontId="0" fillId="8" borderId="0" xfId="0" applyFill="1">
      <alignment vertical="top"/>
    </xf>
    <xf numFmtId="0" fontId="6" fillId="0" borderId="0" xfId="53" applyFont="1" applyAlignment="1">
      <alignment vertical="center" wrapText="1"/>
    </xf>
    <xf numFmtId="0" fontId="22" fillId="0" borderId="0" xfId="45"/>
    <xf numFmtId="0" fontId="20" fillId="8" borderId="0" xfId="53" applyFont="1" applyFill="1" applyAlignment="1">
      <alignment horizontal="center" vertical="center" wrapText="1"/>
    </xf>
    <xf numFmtId="0" fontId="6" fillId="0" borderId="5" xfId="49" applyFont="1" applyBorder="1" applyAlignment="1">
      <alignment vertical="center" wrapText="1"/>
    </xf>
    <xf numFmtId="0" fontId="0" fillId="0" borderId="5" xfId="49" applyFont="1" applyBorder="1" applyAlignment="1">
      <alignment vertical="center" wrapText="1"/>
    </xf>
    <xf numFmtId="0" fontId="53" fillId="0" borderId="0" xfId="50" applyFont="1" applyAlignment="1">
      <alignment horizontal="center" vertical="center" wrapText="1"/>
    </xf>
    <xf numFmtId="0" fontId="0" fillId="0" borderId="0" xfId="49" applyFont="1" applyAlignment="1">
      <alignment vertical="center" wrapText="1"/>
    </xf>
    <xf numFmtId="0" fontId="19" fillId="0" borderId="0" xfId="19" applyFill="1" applyBorder="1" applyAlignment="1">
      <alignment horizontal="left" vertical="top" wrapText="1"/>
    </xf>
    <xf numFmtId="49" fontId="15" fillId="0" borderId="0" xfId="40" applyFont="1" applyFill="1" applyBorder="1" applyAlignment="1">
      <alignment vertical="top" wrapText="1"/>
    </xf>
    <xf numFmtId="0" fontId="19" fillId="0" borderId="0" xfId="19" applyFill="1" applyBorder="1" applyAlignment="1">
      <alignment horizontal="right" vertical="top" wrapText="1"/>
    </xf>
    <xf numFmtId="49" fontId="0" fillId="8" borderId="0" xfId="0" applyFill="1" applyAlignment="1">
      <alignment horizontal="center" vertical="top" wrapText="1"/>
    </xf>
    <xf numFmtId="49" fontId="0" fillId="0" borderId="0" xfId="0" applyAlignment="1">
      <alignment horizontal="center" vertical="top" wrapText="1"/>
    </xf>
    <xf numFmtId="49" fontId="8" fillId="8" borderId="0" xfId="0" applyFont="1" applyFill="1" applyAlignment="1">
      <alignment horizontal="center" vertical="center"/>
    </xf>
    <xf numFmtId="0" fontId="2" fillId="0" borderId="0" xfId="36"/>
    <xf numFmtId="0" fontId="6" fillId="0" borderId="0" xfId="41" applyNumberFormat="1" applyFont="1">
      <alignment vertical="top"/>
    </xf>
    <xf numFmtId="0" fontId="0" fillId="0" borderId="0" xfId="53" applyFont="1" applyAlignment="1">
      <alignment vertical="center" wrapText="1"/>
    </xf>
    <xf numFmtId="0" fontId="28" fillId="0" borderId="0" xfId="53" applyFont="1" applyAlignment="1">
      <alignment horizontal="center" vertical="center" wrapText="1"/>
    </xf>
    <xf numFmtId="0" fontId="28" fillId="0" borderId="0" xfId="47" applyFont="1" applyAlignment="1">
      <alignment horizontal="center" vertical="center"/>
    </xf>
    <xf numFmtId="0" fontId="32" fillId="0" borderId="0" xfId="53" applyFont="1" applyAlignment="1">
      <alignment horizontal="center" vertical="center" wrapText="1"/>
    </xf>
    <xf numFmtId="0" fontId="19" fillId="0" borderId="0" xfId="19" applyFill="1" applyBorder="1" applyAlignment="1">
      <alignment horizontal="left" vertical="top"/>
    </xf>
    <xf numFmtId="49" fontId="6" fillId="0" borderId="0" xfId="50" applyNumberFormat="1" applyAlignment="1">
      <alignment horizontal="center" vertical="center" wrapText="1"/>
    </xf>
    <xf numFmtId="0" fontId="32" fillId="0" borderId="0" xfId="47" applyFont="1" applyAlignment="1">
      <alignment horizontal="center" vertical="center"/>
    </xf>
    <xf numFmtId="49" fontId="20" fillId="8" borderId="0" xfId="53" applyNumberFormat="1" applyFont="1" applyFill="1" applyAlignment="1">
      <alignment horizontal="center" vertical="center" wrapText="1"/>
    </xf>
    <xf numFmtId="0" fontId="6" fillId="0" borderId="27" xfId="47" applyFont="1" applyBorder="1" applyAlignment="1">
      <alignment horizontal="center" vertical="center" wrapText="1"/>
    </xf>
    <xf numFmtId="0" fontId="6" fillId="7" borderId="27" xfId="50" applyFill="1" applyBorder="1" applyAlignment="1">
      <alignment horizontal="center" vertical="center"/>
    </xf>
    <xf numFmtId="49" fontId="6" fillId="7" borderId="27" xfId="50" applyNumberFormat="1" applyFill="1" applyBorder="1" applyAlignment="1">
      <alignment horizontal="center" vertical="center" wrapText="1"/>
    </xf>
    <xf numFmtId="49" fontId="6" fillId="0" borderId="27" xfId="50" applyNumberFormat="1" applyBorder="1" applyAlignment="1">
      <alignment horizontal="center" vertical="center" wrapText="1"/>
    </xf>
    <xf numFmtId="0" fontId="6" fillId="0" borderId="27" xfId="32" applyFont="1" applyBorder="1">
      <alignment horizontal="center" vertical="center" wrapText="1"/>
    </xf>
    <xf numFmtId="0" fontId="6" fillId="0" borderId="27" xfId="53" applyFont="1" applyBorder="1" applyAlignment="1">
      <alignment horizontal="center" vertical="center" wrapText="1"/>
    </xf>
    <xf numFmtId="49" fontId="6" fillId="0" borderId="27" xfId="47" applyNumberFormat="1" applyFont="1" applyBorder="1" applyAlignment="1">
      <alignment horizontal="left" vertical="center" wrapText="1"/>
    </xf>
    <xf numFmtId="49" fontId="6" fillId="9" borderId="27" xfId="47" applyNumberFormat="1" applyFont="1" applyFill="1" applyBorder="1" applyAlignment="1" applyProtection="1">
      <alignment horizontal="left" vertical="center" wrapText="1"/>
      <protection locked="0"/>
    </xf>
    <xf numFmtId="49" fontId="6" fillId="9" borderId="27" xfId="50" applyNumberFormat="1" applyFill="1" applyBorder="1" applyAlignment="1" applyProtection="1">
      <alignment horizontal="center" vertical="center" wrapText="1"/>
      <protection locked="0"/>
    </xf>
    <xf numFmtId="0" fontId="6" fillId="0" borderId="0" xfId="31" applyFont="1" applyBorder="1" applyAlignment="1">
      <alignment vertical="center" wrapText="1"/>
    </xf>
    <xf numFmtId="49" fontId="6" fillId="0" borderId="0" xfId="0" applyFont="1">
      <alignment vertical="top"/>
    </xf>
    <xf numFmtId="49" fontId="8" fillId="0" borderId="0" xfId="0" applyFont="1" applyAlignment="1">
      <alignment horizontal="center" vertical="center"/>
    </xf>
    <xf numFmtId="49" fontId="0" fillId="0" borderId="0" xfId="51" applyNumberFormat="1" applyFont="1" applyAlignment="1">
      <alignment vertical="center" wrapText="1"/>
    </xf>
    <xf numFmtId="49" fontId="13" fillId="0" borderId="0" xfId="0" applyFont="1" applyAlignment="1">
      <alignment horizontal="center" vertical="top"/>
    </xf>
    <xf numFmtId="49" fontId="0" fillId="0" borderId="0" xfId="0" applyAlignment="1">
      <alignment horizontal="center" vertical="center"/>
    </xf>
    <xf numFmtId="49" fontId="13" fillId="0" borderId="0" xfId="0" applyFont="1">
      <alignment vertical="top"/>
    </xf>
    <xf numFmtId="49" fontId="6" fillId="0" borderId="0" xfId="51" applyNumberFormat="1" applyFont="1" applyAlignment="1">
      <alignment vertical="center" wrapText="1"/>
    </xf>
    <xf numFmtId="0" fontId="6" fillId="0" borderId="0" xfId="51" applyFont="1" applyAlignment="1">
      <alignment vertical="center"/>
    </xf>
    <xf numFmtId="49" fontId="6" fillId="0" borderId="0" xfId="0" applyFont="1" applyAlignment="1">
      <alignment vertical="center" wrapText="1"/>
    </xf>
    <xf numFmtId="49" fontId="0" fillId="0" borderId="0" xfId="0" applyAlignment="1">
      <alignment horizontal="center" vertical="top"/>
    </xf>
    <xf numFmtId="49" fontId="0" fillId="0" borderId="0" xfId="0" applyAlignment="1">
      <alignment vertical="top" wrapText="1"/>
    </xf>
    <xf numFmtId="0" fontId="20" fillId="0" borderId="28" xfId="53" applyFont="1" applyBorder="1" applyAlignment="1">
      <alignment horizontal="center" vertical="center" wrapText="1"/>
    </xf>
    <xf numFmtId="49" fontId="0" fillId="0" borderId="28" xfId="0" applyBorder="1" applyAlignment="1">
      <alignment horizontal="center" vertical="center" wrapText="1"/>
    </xf>
    <xf numFmtId="0" fontId="0" fillId="0" borderId="28" xfId="0" applyNumberFormat="1" applyBorder="1" applyAlignment="1">
      <alignment horizontal="center" vertical="center" wrapText="1"/>
    </xf>
    <xf numFmtId="0" fontId="6" fillId="0" borderId="0" xfId="53" applyFont="1" applyAlignment="1">
      <alignment horizontal="right" vertical="center" wrapText="1"/>
    </xf>
    <xf numFmtId="49" fontId="28" fillId="0" borderId="0" xfId="32" applyNumberFormat="1" applyFont="1" applyBorder="1">
      <alignment horizontal="center" vertical="center" wrapText="1"/>
    </xf>
    <xf numFmtId="49" fontId="11" fillId="0" borderId="0" xfId="0" applyFont="1" applyBorder="1">
      <alignment vertical="top"/>
    </xf>
    <xf numFmtId="49" fontId="0" fillId="0" borderId="0" xfId="0" applyBorder="1">
      <alignment vertical="top"/>
    </xf>
    <xf numFmtId="0" fontId="6" fillId="0" borderId="27" xfId="47" applyFont="1" applyBorder="1" applyAlignment="1">
      <alignment horizontal="center" vertical="center"/>
    </xf>
    <xf numFmtId="0" fontId="32" fillId="0" borderId="0" xfId="47" applyFont="1" applyAlignment="1">
      <alignment horizontal="center" vertical="center" wrapText="1"/>
    </xf>
    <xf numFmtId="49" fontId="9" fillId="0" borderId="0" xfId="0" applyFont="1" applyAlignment="1">
      <alignment horizontal="left" vertical="top" wrapText="1"/>
    </xf>
    <xf numFmtId="49" fontId="9" fillId="0" borderId="0" xfId="0" applyFont="1">
      <alignment vertical="top"/>
    </xf>
    <xf numFmtId="49" fontId="8" fillId="10" borderId="29" xfId="0" applyFont="1" applyFill="1" applyBorder="1" applyAlignment="1">
      <alignment horizontal="center" vertical="center"/>
    </xf>
    <xf numFmtId="49" fontId="40" fillId="10" borderId="30" xfId="0" applyFont="1" applyFill="1" applyBorder="1" applyAlignment="1">
      <alignment horizontal="left" vertical="center"/>
    </xf>
    <xf numFmtId="0" fontId="23" fillId="0" borderId="0" xfId="50" applyFont="1" applyAlignment="1">
      <alignment vertical="center" wrapText="1"/>
    </xf>
    <xf numFmtId="0" fontId="6" fillId="0" borderId="0" xfId="50" applyAlignment="1">
      <alignment horizontal="right" vertical="center" wrapText="1" indent="1"/>
    </xf>
    <xf numFmtId="14" fontId="11" fillId="0" borderId="0" xfId="50" applyNumberFormat="1" applyFont="1" applyAlignment="1">
      <alignment horizontal="center" vertical="center" wrapText="1"/>
    </xf>
    <xf numFmtId="0" fontId="11" fillId="0" borderId="0" xfId="50" applyFont="1" applyAlignment="1">
      <alignment horizontal="center" vertical="center" wrapText="1"/>
    </xf>
    <xf numFmtId="0" fontId="0" fillId="0" borderId="0" xfId="50" applyFont="1" applyAlignment="1">
      <alignment horizontal="right" vertical="center" wrapText="1" indent="1"/>
    </xf>
    <xf numFmtId="0" fontId="23" fillId="0" borderId="0" xfId="50" applyFont="1" applyAlignment="1">
      <alignment horizontal="center" vertical="center" wrapText="1"/>
    </xf>
    <xf numFmtId="49" fontId="6" fillId="0" borderId="0" xfId="50" applyNumberFormat="1" applyAlignment="1">
      <alignment horizontal="right" vertical="center" wrapText="1" indent="1"/>
    </xf>
    <xf numFmtId="0" fontId="6" fillId="0" borderId="0" xfId="50" applyAlignment="1">
      <alignment horizontal="center" vertical="center" wrapText="1"/>
    </xf>
    <xf numFmtId="0" fontId="6" fillId="0" borderId="0" xfId="50" applyAlignment="1">
      <alignment horizontal="right" vertical="center"/>
    </xf>
    <xf numFmtId="0" fontId="8" fillId="0" borderId="0" xfId="50" applyFont="1" applyAlignment="1">
      <alignment vertical="center" wrapText="1"/>
    </xf>
    <xf numFmtId="0" fontId="25" fillId="0" borderId="0" xfId="50" applyFont="1" applyAlignment="1">
      <alignment horizontal="center" vertical="center" wrapText="1"/>
    </xf>
    <xf numFmtId="14" fontId="6" fillId="0" borderId="0" xfId="50" applyNumberFormat="1" applyAlignment="1">
      <alignment horizontal="center" vertical="center" wrapText="1"/>
    </xf>
    <xf numFmtId="0" fontId="32" fillId="0" borderId="0" xfId="47" applyFont="1" applyAlignment="1">
      <alignment horizontal="center"/>
    </xf>
    <xf numFmtId="0" fontId="0" fillId="0" borderId="0" xfId="0" applyNumberFormat="1">
      <alignment vertical="top"/>
    </xf>
    <xf numFmtId="49" fontId="24" fillId="0" borderId="32" xfId="40" applyFont="1" applyFill="1" applyBorder="1" applyAlignment="1">
      <alignment vertical="center" wrapText="1"/>
    </xf>
    <xf numFmtId="49" fontId="24" fillId="0" borderId="33" xfId="40" applyFont="1" applyFill="1" applyBorder="1" applyAlignment="1">
      <alignment vertical="center" wrapText="1"/>
    </xf>
    <xf numFmtId="49" fontId="24" fillId="0" borderId="33" xfId="40" applyFont="1" applyFill="1" applyBorder="1" applyAlignment="1">
      <alignment horizontal="center" vertical="center" wrapText="1"/>
    </xf>
    <xf numFmtId="49" fontId="12" fillId="0" borderId="0" xfId="29" applyNumberFormat="1" applyFont="1" applyFill="1" applyBorder="1" applyAlignment="1" applyProtection="1">
      <alignment wrapText="1"/>
    </xf>
    <xf numFmtId="49" fontId="12" fillId="0" borderId="0" xfId="29" applyNumberFormat="1" applyFont="1" applyFill="1" applyBorder="1" applyAlignment="1" applyProtection="1">
      <alignment horizontal="left" wrapText="1"/>
    </xf>
    <xf numFmtId="49" fontId="24" fillId="0" borderId="34" xfId="40" applyFont="1" applyFill="1" applyBorder="1" applyAlignment="1">
      <alignment vertical="center" wrapText="1"/>
    </xf>
    <xf numFmtId="49" fontId="53" fillId="0" borderId="0" xfId="0" applyFont="1">
      <alignment vertical="top"/>
    </xf>
    <xf numFmtId="49" fontId="0" fillId="0" borderId="35" xfId="0" applyBorder="1">
      <alignment vertical="top"/>
    </xf>
    <xf numFmtId="49" fontId="0" fillId="0" borderId="36" xfId="0" applyBorder="1">
      <alignment vertical="top"/>
    </xf>
    <xf numFmtId="49" fontId="15" fillId="0" borderId="37" xfId="40" applyFont="1" applyFill="1" applyBorder="1" applyAlignment="1">
      <alignment wrapText="1"/>
    </xf>
    <xf numFmtId="49" fontId="0" fillId="0" borderId="38" xfId="0" applyBorder="1">
      <alignment vertical="top"/>
    </xf>
    <xf numFmtId="49" fontId="0" fillId="0" borderId="10" xfId="0" applyBorder="1">
      <alignment vertical="top"/>
    </xf>
    <xf numFmtId="49" fontId="15" fillId="0" borderId="0" xfId="40" applyFont="1" applyFill="1" applyBorder="1" applyAlignment="1">
      <alignment wrapText="1"/>
    </xf>
    <xf numFmtId="49" fontId="21" fillId="0" borderId="11" xfId="40" applyFont="1" applyFill="1" applyBorder="1" applyAlignment="1">
      <alignment horizontal="left" vertical="center" wrapText="1"/>
    </xf>
    <xf numFmtId="49" fontId="21" fillId="0" borderId="0" xfId="40" applyFont="1" applyFill="1" applyBorder="1" applyAlignment="1">
      <alignment horizontal="left" vertical="center" wrapText="1"/>
    </xf>
    <xf numFmtId="49" fontId="15" fillId="0" borderId="11" xfId="40" applyFont="1" applyFill="1" applyBorder="1" applyAlignment="1">
      <alignment wrapText="1"/>
    </xf>
    <xf numFmtId="0" fontId="15" fillId="0" borderId="0" xfId="46" applyFont="1" applyAlignment="1">
      <alignment horizontal="right" vertical="top" wrapText="1"/>
    </xf>
    <xf numFmtId="49" fontId="15" fillId="0" borderId="0" xfId="40" applyFont="1" applyFill="1" applyBorder="1" applyAlignment="1">
      <alignment horizontal="right" wrapText="1"/>
    </xf>
    <xf numFmtId="49" fontId="0" fillId="0" borderId="39" xfId="0" applyBorder="1">
      <alignment vertical="top"/>
    </xf>
    <xf numFmtId="49" fontId="0" fillId="0" borderId="40" xfId="0" applyBorder="1">
      <alignment vertical="top"/>
    </xf>
    <xf numFmtId="49" fontId="21" fillId="0" borderId="41" xfId="40" applyFont="1" applyFill="1" applyBorder="1" applyAlignment="1">
      <alignment horizontal="left" vertical="center" wrapText="1"/>
    </xf>
    <xf numFmtId="49" fontId="21" fillId="0" borderId="42" xfId="40" applyFont="1" applyFill="1" applyBorder="1" applyAlignment="1">
      <alignment horizontal="left" vertical="center" wrapText="1"/>
    </xf>
    <xf numFmtId="49" fontId="33" fillId="5" borderId="6" xfId="37" applyNumberFormat="1" applyFont="1" applyFill="1" applyBorder="1" applyAlignment="1" applyProtection="1">
      <alignment horizontal="center" vertical="center" wrapText="1"/>
      <protection locked="0"/>
    </xf>
    <xf numFmtId="49" fontId="33" fillId="9" borderId="6" xfId="37" applyNumberFormat="1" applyFont="1" applyFill="1" applyBorder="1" applyAlignment="1" applyProtection="1">
      <alignment horizontal="center" vertical="center" wrapText="1"/>
      <protection locked="0"/>
    </xf>
    <xf numFmtId="49" fontId="33" fillId="7" borderId="6" xfId="37" applyNumberFormat="1" applyFont="1" applyFill="1" applyBorder="1" applyAlignment="1">
      <alignment horizontal="center" vertical="center" wrapText="1"/>
    </xf>
    <xf numFmtId="49" fontId="33" fillId="14" borderId="6" xfId="37" applyNumberFormat="1" applyFont="1" applyFill="1" applyBorder="1" applyAlignment="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Border="1" applyAlignment="1">
      <alignment horizontal="left" vertical="center" wrapText="1"/>
    </xf>
    <xf numFmtId="0" fontId="0" fillId="0" borderId="43" xfId="0" applyNumberFormat="1" applyBorder="1" applyAlignment="1">
      <alignment horizontal="center" vertical="center" wrapText="1"/>
    </xf>
    <xf numFmtId="49" fontId="0" fillId="0" borderId="0" xfId="0" applyBorder="1" applyAlignment="1">
      <alignment horizontal="left" vertical="center" wrapText="1"/>
    </xf>
    <xf numFmtId="0" fontId="0" fillId="0" borderId="0" xfId="0" applyNumberFormat="1" applyBorder="1" applyAlignment="1">
      <alignment horizontal="center" vertical="center" wrapText="1"/>
    </xf>
    <xf numFmtId="49" fontId="0" fillId="0" borderId="5" xfId="0" applyBorder="1" applyAlignment="1">
      <alignment horizontal="right" vertical="center" wrapText="1" indent="1"/>
    </xf>
    <xf numFmtId="0" fontId="0" fillId="0" borderId="5" xfId="0" applyNumberFormat="1" applyBorder="1" applyAlignment="1">
      <alignment horizontal="right" vertical="center" wrapText="1"/>
    </xf>
    <xf numFmtId="0" fontId="2" fillId="0" borderId="0" xfId="54"/>
    <xf numFmtId="49" fontId="6" fillId="0" borderId="0" xfId="38">
      <alignment vertical="top"/>
    </xf>
    <xf numFmtId="0" fontId="39" fillId="0" borderId="0" xfId="50" applyFont="1" applyAlignment="1">
      <alignment vertical="top" wrapText="1"/>
    </xf>
    <xf numFmtId="0" fontId="39" fillId="0" borderId="0" xfId="50" applyFont="1" applyAlignment="1">
      <alignment horizontal="right" vertical="top" wrapText="1"/>
    </xf>
    <xf numFmtId="0" fontId="53" fillId="0" borderId="0" xfId="50" applyFont="1" applyAlignment="1">
      <alignment horizontal="right" vertical="center" wrapText="1" indent="1"/>
    </xf>
    <xf numFmtId="49" fontId="53" fillId="0" borderId="0" xfId="50" applyNumberFormat="1" applyFont="1" applyAlignment="1">
      <alignment horizontal="center" vertical="center" wrapText="1"/>
    </xf>
    <xf numFmtId="0" fontId="9" fillId="0" borderId="0" xfId="53" applyFont="1" applyAlignment="1">
      <alignment vertical="center" wrapText="1"/>
    </xf>
    <xf numFmtId="0" fontId="6" fillId="0" borderId="0" xfId="39" applyNumberFormat="1" applyAlignment="1">
      <alignment vertical="center"/>
    </xf>
    <xf numFmtId="0" fontId="53" fillId="0" borderId="0" xfId="39" applyNumberFormat="1" applyFont="1" applyAlignment="1">
      <alignment vertical="center"/>
    </xf>
    <xf numFmtId="0" fontId="8" fillId="0" borderId="6" xfId="34" applyFont="1" applyBorder="1" applyAlignment="1">
      <alignment horizontal="justify" vertical="center" wrapText="1"/>
    </xf>
    <xf numFmtId="0" fontId="6" fillId="0" borderId="6" xfId="34" applyFont="1" applyBorder="1" applyAlignment="1">
      <alignment horizontal="justify" vertical="center" wrapText="1"/>
    </xf>
    <xf numFmtId="49" fontId="8" fillId="10" borderId="12" xfId="38" applyFont="1" applyFill="1" applyBorder="1" applyAlignment="1">
      <alignment horizontal="right" vertical="center" wrapText="1"/>
    </xf>
    <xf numFmtId="49" fontId="40" fillId="10" borderId="13" xfId="38" applyFont="1" applyFill="1" applyBorder="1" applyAlignment="1">
      <alignment horizontal="left" vertical="center" indent="2"/>
    </xf>
    <xf numFmtId="0" fontId="53" fillId="0" borderId="0" xfId="53" applyFont="1" applyAlignment="1">
      <alignment vertical="center" wrapText="1"/>
    </xf>
    <xf numFmtId="49" fontId="6" fillId="7" borderId="5" xfId="53" applyNumberFormat="1" applyFont="1" applyFill="1" applyBorder="1" applyAlignment="1">
      <alignment horizontal="center" vertical="center" wrapText="1"/>
    </xf>
    <xf numFmtId="49" fontId="40" fillId="10" borderId="13" xfId="38" applyFont="1" applyFill="1" applyBorder="1" applyAlignment="1">
      <alignment horizontal="left" vertical="center" indent="1"/>
    </xf>
    <xf numFmtId="0" fontId="6" fillId="0" borderId="5" xfId="43" applyFont="1" applyBorder="1" applyAlignment="1">
      <alignment horizontal="center" vertical="center" wrapText="1"/>
    </xf>
    <xf numFmtId="49" fontId="6" fillId="0" borderId="5" xfId="32" applyNumberFormat="1" applyFont="1" applyBorder="1">
      <alignment horizontal="center" vertical="center" wrapText="1"/>
    </xf>
    <xf numFmtId="49" fontId="8" fillId="10" borderId="13" xfId="38" applyFont="1" applyFill="1" applyBorder="1" applyAlignment="1">
      <alignment horizontal="right" vertical="center" wrapText="1"/>
    </xf>
    <xf numFmtId="49" fontId="8" fillId="10" borderId="14" xfId="38" applyFont="1" applyFill="1" applyBorder="1" applyAlignment="1">
      <alignment horizontal="right" vertical="center" wrapText="1"/>
    </xf>
    <xf numFmtId="49" fontId="6" fillId="0" borderId="16" xfId="32" applyNumberFormat="1" applyFont="1" applyBorder="1">
      <alignment horizontal="center" vertical="center" wrapText="1"/>
    </xf>
    <xf numFmtId="49" fontId="6" fillId="0" borderId="15" xfId="32" applyNumberFormat="1" applyFont="1" applyBorder="1">
      <alignment horizontal="center" vertical="center" wrapText="1"/>
    </xf>
    <xf numFmtId="0" fontId="6" fillId="12" borderId="7" xfId="47" applyFont="1" applyFill="1" applyBorder="1" applyAlignment="1">
      <alignment horizontal="center" vertical="center"/>
    </xf>
    <xf numFmtId="0" fontId="6" fillId="12" borderId="17" xfId="47" applyFont="1" applyFill="1" applyBorder="1" applyAlignment="1">
      <alignment horizontal="center" vertical="center"/>
    </xf>
    <xf numFmtId="49" fontId="40" fillId="10" borderId="13" xfId="0" applyFont="1" applyFill="1" applyBorder="1" applyAlignment="1">
      <alignment horizontal="left" vertical="center" indent="1"/>
    </xf>
    <xf numFmtId="49" fontId="53" fillId="0" borderId="0" xfId="51" applyNumberFormat="1" applyFont="1" applyAlignment="1">
      <alignment horizontal="center" vertical="center" wrapText="1"/>
    </xf>
    <xf numFmtId="3" fontId="53" fillId="0" borderId="0" xfId="52" applyNumberFormat="1" applyFont="1" applyAlignment="1">
      <alignment horizontal="center" vertical="center" wrapText="1"/>
    </xf>
    <xf numFmtId="49" fontId="40" fillId="10" borderId="14" xfId="38" applyFont="1" applyFill="1" applyBorder="1" applyAlignment="1">
      <alignment horizontal="left" vertical="center" indent="1"/>
    </xf>
    <xf numFmtId="49" fontId="55" fillId="0" borderId="5" xfId="35" applyNumberFormat="1" applyFont="1" applyBorder="1" applyAlignment="1">
      <alignment horizontal="left" vertical="center" wrapText="1" indent="1"/>
    </xf>
    <xf numFmtId="49" fontId="55" fillId="9" borderId="5" xfId="35" applyNumberFormat="1" applyFont="1" applyFill="1" applyBorder="1" applyAlignment="1" applyProtection="1">
      <alignment horizontal="left" vertical="center" wrapText="1" indent="1"/>
      <protection locked="0"/>
    </xf>
    <xf numFmtId="49" fontId="0" fillId="0" borderId="5" xfId="0" applyBorder="1" applyAlignment="1">
      <alignment horizontal="center" vertical="center" wrapText="1"/>
    </xf>
    <xf numFmtId="49" fontId="0" fillId="0" borderId="43" xfId="0" applyBorder="1" applyAlignment="1">
      <alignment horizontal="center" vertical="center" wrapText="1"/>
    </xf>
    <xf numFmtId="0" fontId="6" fillId="9" borderId="27" xfId="51" applyFont="1" applyFill="1" applyBorder="1" applyAlignment="1" applyProtection="1">
      <alignment horizontal="center" vertical="center" wrapText="1"/>
      <protection locked="0"/>
    </xf>
    <xf numFmtId="49" fontId="0" fillId="10" borderId="13" xfId="0" applyFill="1" applyBorder="1" applyAlignment="1">
      <alignment horizontal="right" vertical="center" wrapText="1"/>
    </xf>
    <xf numFmtId="49" fontId="0" fillId="10" borderId="14" xfId="0" applyFill="1" applyBorder="1" applyAlignment="1">
      <alignment horizontal="right" vertical="center" wrapText="1"/>
    </xf>
    <xf numFmtId="0" fontId="53" fillId="0" borderId="0" xfId="53" applyFont="1" applyAlignment="1">
      <alignment horizontal="center" vertical="center" wrapText="1"/>
    </xf>
    <xf numFmtId="0" fontId="28" fillId="0" borderId="0" xfId="32" applyFont="1" applyBorder="1">
      <alignment horizontal="center" vertical="center" wrapText="1"/>
    </xf>
    <xf numFmtId="0" fontId="53" fillId="0" borderId="24" xfId="39" applyNumberFormat="1" applyFont="1" applyBorder="1" applyAlignment="1">
      <alignment vertical="center"/>
    </xf>
    <xf numFmtId="0" fontId="6" fillId="0" borderId="5" xfId="47" applyFont="1" applyBorder="1" applyAlignment="1">
      <alignment horizontal="center" vertical="center"/>
    </xf>
    <xf numFmtId="49" fontId="6" fillId="9" borderId="5" xfId="47" applyNumberFormat="1" applyFont="1" applyFill="1" applyBorder="1" applyAlignment="1" applyProtection="1">
      <alignment horizontal="left" vertical="center" wrapText="1"/>
      <protection locked="0"/>
    </xf>
    <xf numFmtId="49" fontId="6" fillId="5" borderId="5" xfId="47" applyNumberFormat="1" applyFont="1" applyFill="1" applyBorder="1" applyAlignment="1" applyProtection="1">
      <alignment horizontal="left" vertical="center" wrapText="1"/>
      <protection locked="0"/>
    </xf>
    <xf numFmtId="49" fontId="53" fillId="8" borderId="0" xfId="0" applyFont="1" applyFill="1">
      <alignment vertical="top"/>
    </xf>
    <xf numFmtId="0" fontId="48" fillId="0" borderId="0" xfId="50" applyFont="1" applyAlignment="1">
      <alignment vertical="center" wrapText="1"/>
    </xf>
    <xf numFmtId="0" fontId="49" fillId="0" borderId="0" xfId="50" applyFont="1" applyAlignment="1">
      <alignment vertical="center" wrapText="1"/>
    </xf>
    <xf numFmtId="0" fontId="49" fillId="0" borderId="0" xfId="53" applyFont="1" applyAlignment="1">
      <alignment vertical="center" wrapText="1"/>
    </xf>
    <xf numFmtId="0" fontId="59" fillId="0" borderId="0" xfId="53" applyFont="1" applyAlignment="1">
      <alignment vertical="center" wrapText="1"/>
    </xf>
    <xf numFmtId="0" fontId="59" fillId="0" borderId="0" xfId="39" applyNumberFormat="1" applyFont="1" applyAlignment="1">
      <alignment vertical="center"/>
    </xf>
    <xf numFmtId="49" fontId="50" fillId="0" borderId="0" xfId="0" applyFont="1" applyBorder="1">
      <alignment vertical="top"/>
    </xf>
    <xf numFmtId="0" fontId="50" fillId="0" borderId="0" xfId="53" applyFont="1" applyAlignment="1">
      <alignment vertical="center" wrapText="1"/>
    </xf>
    <xf numFmtId="0" fontId="49" fillId="0" borderId="0" xfId="47" applyFont="1"/>
    <xf numFmtId="49" fontId="50" fillId="8" borderId="0" xfId="0" applyFont="1" applyFill="1">
      <alignment vertical="top"/>
    </xf>
    <xf numFmtId="49" fontId="50" fillId="0" borderId="0" xfId="0" applyFont="1">
      <alignment vertical="top"/>
    </xf>
    <xf numFmtId="49" fontId="57" fillId="0" borderId="0" xfId="0" applyFont="1">
      <alignment vertical="top"/>
    </xf>
    <xf numFmtId="0" fontId="53" fillId="0" borderId="0" xfId="50" applyFont="1" applyAlignment="1">
      <alignment vertical="center"/>
    </xf>
    <xf numFmtId="49" fontId="8" fillId="0" borderId="0" xfId="0" applyFont="1" applyBorder="1" applyAlignment="1">
      <alignment horizontal="left" vertical="top"/>
    </xf>
    <xf numFmtId="0" fontId="33" fillId="0" borderId="0" xfId="40" applyNumberFormat="1" applyFont="1" applyFill="1" applyBorder="1" applyAlignment="1">
      <alignment horizontal="justify" vertical="center" wrapText="1"/>
    </xf>
    <xf numFmtId="0" fontId="51" fillId="0" borderId="0" xfId="27" applyFill="1" applyBorder="1" applyAlignment="1" applyProtection="1">
      <alignment horizontal="left" vertical="top" wrapText="1" indent="1"/>
    </xf>
    <xf numFmtId="0" fontId="6" fillId="0" borderId="5" xfId="44" applyNumberFormat="1" applyBorder="1" applyAlignment="1">
      <alignment horizontal="center" vertical="center" wrapText="1"/>
    </xf>
    <xf numFmtId="0" fontId="6" fillId="0" borderId="5" xfId="53" applyFont="1" applyBorder="1" applyAlignment="1">
      <alignment horizontal="center" vertical="center" wrapText="1"/>
    </xf>
    <xf numFmtId="0" fontId="6" fillId="0" borderId="5" xfId="53" applyFont="1" applyBorder="1" applyAlignment="1">
      <alignment horizontal="left" vertical="center" wrapText="1"/>
    </xf>
    <xf numFmtId="0" fontId="6" fillId="9" borderId="27" xfId="50" applyFill="1" applyBorder="1" applyAlignment="1" applyProtection="1">
      <alignment horizontal="center" vertical="center" wrapText="1"/>
      <protection locked="0"/>
    </xf>
    <xf numFmtId="49" fontId="11" fillId="0" borderId="0" xfId="38" applyFont="1" applyBorder="1">
      <alignment vertical="top"/>
    </xf>
    <xf numFmtId="49" fontId="6" fillId="0" borderId="0" xfId="38" applyBorder="1">
      <alignment vertical="top"/>
    </xf>
    <xf numFmtId="49" fontId="32" fillId="0" borderId="0" xfId="38" applyFont="1" applyBorder="1" applyAlignment="1">
      <alignment horizontal="center" vertical="center"/>
    </xf>
    <xf numFmtId="0" fontId="76" fillId="0" borderId="0" xfId="31" applyFont="1" applyBorder="1" applyAlignment="1">
      <alignment vertical="center" wrapText="1"/>
    </xf>
    <xf numFmtId="49" fontId="53" fillId="0" borderId="0" xfId="39" applyFont="1">
      <alignment vertical="top"/>
    </xf>
    <xf numFmtId="49" fontId="32" fillId="0" borderId="0" xfId="38" applyFont="1" applyAlignment="1">
      <alignment horizontal="center" vertical="center" wrapText="1"/>
    </xf>
    <xf numFmtId="49" fontId="6" fillId="0" borderId="5" xfId="44" applyBorder="1" applyAlignment="1">
      <alignment horizontal="center" vertical="center" wrapText="1"/>
    </xf>
    <xf numFmtId="0" fontId="6" fillId="9" borderId="5" xfId="51" applyFont="1" applyFill="1" applyBorder="1" applyAlignment="1" applyProtection="1">
      <alignment horizontal="left" vertical="center" wrapText="1"/>
      <protection locked="0"/>
    </xf>
    <xf numFmtId="49" fontId="6" fillId="9" borderId="5" xfId="51" applyNumberFormat="1" applyFont="1" applyFill="1" applyBorder="1" applyAlignment="1" applyProtection="1">
      <alignment horizontal="left" vertical="center" wrapText="1"/>
      <protection locked="0"/>
    </xf>
    <xf numFmtId="49" fontId="0" fillId="9" borderId="5" xfId="51" applyNumberFormat="1" applyFont="1" applyFill="1" applyBorder="1" applyAlignment="1" applyProtection="1">
      <alignment horizontal="center" vertical="center" wrapText="1"/>
      <protection locked="0"/>
    </xf>
    <xf numFmtId="49" fontId="51" fillId="9" borderId="5" xfId="27" applyNumberFormat="1" applyFill="1" applyBorder="1" applyAlignment="1" applyProtection="1">
      <alignment horizontal="left" vertical="center" wrapText="1"/>
      <protection locked="0"/>
    </xf>
    <xf numFmtId="0" fontId="57" fillId="0" borderId="0" xfId="38" applyNumberFormat="1" applyFont="1">
      <alignment vertical="top"/>
    </xf>
    <xf numFmtId="49" fontId="57" fillId="0" borderId="0" xfId="38" applyFont="1">
      <alignment vertical="top"/>
    </xf>
    <xf numFmtId="0" fontId="6" fillId="10" borderId="12" xfId="53" applyFont="1" applyFill="1" applyBorder="1" applyAlignment="1">
      <alignment vertical="center" wrapText="1"/>
    </xf>
    <xf numFmtId="49" fontId="40" fillId="10" borderId="13" xfId="38" applyFont="1" applyFill="1" applyBorder="1" applyAlignment="1">
      <alignment horizontal="left" vertical="center"/>
    </xf>
    <xf numFmtId="49" fontId="26" fillId="10" borderId="13" xfId="38" applyFont="1" applyFill="1" applyBorder="1" applyAlignment="1">
      <alignment horizontal="center" vertical="top"/>
    </xf>
    <xf numFmtId="49" fontId="26" fillId="10" borderId="14" xfId="38" applyFont="1" applyFill="1" applyBorder="1" applyAlignment="1">
      <alignment horizontal="center" vertical="top"/>
    </xf>
    <xf numFmtId="49" fontId="6" fillId="0" borderId="5" xfId="38" applyBorder="1">
      <alignment vertical="top"/>
    </xf>
    <xf numFmtId="0" fontId="6" fillId="0" borderId="0" xfId="38" applyNumberFormat="1" applyBorder="1" applyAlignment="1"/>
    <xf numFmtId="0" fontId="77" fillId="0" borderId="0" xfId="38" applyNumberFormat="1" applyFont="1" applyBorder="1" applyAlignment="1">
      <alignment horizontal="center" vertical="center" wrapText="1"/>
    </xf>
    <xf numFmtId="0" fontId="11" fillId="0" borderId="0" xfId="38" applyNumberFormat="1" applyFont="1" applyBorder="1" applyAlignment="1"/>
    <xf numFmtId="49" fontId="6" fillId="0" borderId="5" xfId="0" applyFont="1" applyBorder="1">
      <alignment vertical="top"/>
    </xf>
    <xf numFmtId="49" fontId="53" fillId="0" borderId="0" xfId="38" applyFont="1">
      <alignment vertical="top"/>
    </xf>
    <xf numFmtId="0" fontId="57" fillId="0" borderId="0" xfId="53" applyFont="1" applyAlignment="1">
      <alignment vertical="center" wrapText="1"/>
    </xf>
    <xf numFmtId="0" fontId="57" fillId="0" borderId="0" xfId="53" applyFont="1" applyAlignment="1">
      <alignment horizontal="center" vertical="center" wrapText="1"/>
    </xf>
    <xf numFmtId="0" fontId="57" fillId="0" borderId="0" xfId="53" applyFont="1" applyAlignment="1">
      <alignment vertical="center"/>
    </xf>
    <xf numFmtId="49" fontId="36" fillId="0" borderId="0" xfId="101">
      <alignment vertical="top"/>
    </xf>
    <xf numFmtId="49" fontId="0" fillId="0" borderId="25" xfId="0" applyBorder="1">
      <alignment vertical="top"/>
    </xf>
    <xf numFmtId="14" fontId="47" fillId="0" borderId="5" xfId="51" applyNumberFormat="1" applyFont="1" applyBorder="1" applyAlignment="1">
      <alignment horizontal="center" vertical="center" wrapText="1"/>
    </xf>
    <xf numFmtId="14" fontId="6" fillId="0" borderId="5" xfId="51" applyNumberFormat="1" applyFont="1" applyBorder="1" applyAlignment="1">
      <alignment horizontal="left" vertical="center" wrapText="1" indent="1"/>
    </xf>
    <xf numFmtId="49" fontId="72" fillId="10" borderId="13" xfId="38" applyFont="1" applyFill="1" applyBorder="1" applyAlignment="1">
      <alignment horizontal="center" vertical="center" wrapText="1"/>
    </xf>
    <xf numFmtId="0" fontId="28" fillId="0" borderId="0" xfId="53" applyFont="1" applyAlignment="1">
      <alignment horizontal="center" vertical="top" wrapText="1"/>
    </xf>
    <xf numFmtId="14" fontId="6" fillId="7" borderId="5" xfId="51" applyNumberFormat="1" applyFont="1" applyFill="1" applyBorder="1" applyAlignment="1">
      <alignment horizontal="left" vertical="center" wrapText="1" indent="1"/>
    </xf>
    <xf numFmtId="0" fontId="6" fillId="0" borderId="5" xfId="53" applyFont="1" applyBorder="1" applyAlignment="1">
      <alignment vertical="center" wrapText="1"/>
    </xf>
    <xf numFmtId="0" fontId="6" fillId="10" borderId="13" xfId="53" applyFont="1" applyFill="1" applyBorder="1" applyAlignment="1">
      <alignment vertical="center" wrapText="1"/>
    </xf>
    <xf numFmtId="0" fontId="6" fillId="0" borderId="12" xfId="32" applyFont="1" applyBorder="1" applyAlignment="1">
      <alignment horizontal="left" vertical="top" wrapText="1"/>
    </xf>
    <xf numFmtId="0" fontId="53" fillId="10" borderId="14" xfId="53" applyFont="1" applyFill="1" applyBorder="1" applyAlignment="1">
      <alignment vertical="center" wrapText="1"/>
    </xf>
    <xf numFmtId="49" fontId="6" fillId="0" borderId="5" xfId="53" applyNumberFormat="1" applyFont="1" applyBorder="1" applyAlignment="1">
      <alignment horizontal="center" vertical="center" wrapText="1"/>
    </xf>
    <xf numFmtId="0" fontId="0" fillId="0" borderId="5" xfId="0" applyNumberFormat="1" applyBorder="1" applyAlignment="1">
      <alignment horizontal="center" vertical="center"/>
    </xf>
    <xf numFmtId="0" fontId="6" fillId="0" borderId="5" xfId="51" applyFont="1" applyBorder="1" applyAlignment="1">
      <alignment horizontal="center" vertical="center" wrapText="1"/>
    </xf>
    <xf numFmtId="0" fontId="81" fillId="0" borderId="0" xfId="43" applyFont="1" applyAlignment="1">
      <alignment horizontal="center" vertical="center" wrapText="1"/>
    </xf>
    <xf numFmtId="0" fontId="81" fillId="0" borderId="0" xfId="51" applyFont="1" applyAlignment="1">
      <alignment horizontal="center" vertical="center" wrapText="1"/>
    </xf>
    <xf numFmtId="0" fontId="81" fillId="0" borderId="0" xfId="0" applyNumberFormat="1" applyFont="1" applyBorder="1" applyAlignment="1">
      <alignment horizontal="center" vertical="center"/>
    </xf>
    <xf numFmtId="0" fontId="6" fillId="0" borderId="5" xfId="43" applyFont="1" applyBorder="1" applyAlignment="1">
      <alignment horizontal="left" vertical="center" wrapText="1" indent="1"/>
    </xf>
    <xf numFmtId="0" fontId="6" fillId="0" borderId="5" xfId="43" applyFont="1" applyBorder="1" applyAlignment="1">
      <alignment horizontal="left" vertical="center" wrapText="1" indent="2"/>
    </xf>
    <xf numFmtId="0" fontId="6" fillId="0" borderId="5" xfId="43" applyFont="1" applyBorder="1" applyAlignment="1">
      <alignment horizontal="left" vertical="center" wrapText="1" indent="3"/>
    </xf>
    <xf numFmtId="0" fontId="6" fillId="0" borderId="5" xfId="43" applyFont="1" applyBorder="1" applyAlignment="1">
      <alignment horizontal="left" vertical="center" wrapText="1" indent="4"/>
    </xf>
    <xf numFmtId="49" fontId="6" fillId="0" borderId="19" xfId="53" applyNumberFormat="1" applyFont="1" applyBorder="1" applyAlignment="1">
      <alignment horizontal="center" vertical="center" wrapText="1"/>
    </xf>
    <xf numFmtId="0" fontId="6" fillId="0" borderId="19" xfId="43" applyFont="1" applyBorder="1" applyAlignment="1">
      <alignment horizontal="left" vertical="center" wrapText="1" indent="2"/>
    </xf>
    <xf numFmtId="0" fontId="6" fillId="0" borderId="19" xfId="51" applyFont="1" applyBorder="1" applyAlignment="1">
      <alignment horizontal="left" vertical="center" wrapText="1"/>
    </xf>
    <xf numFmtId="49" fontId="6" fillId="0" borderId="19" xfId="53" applyNumberFormat="1" applyFont="1" applyBorder="1" applyAlignment="1">
      <alignment vertical="center" wrapText="1"/>
    </xf>
    <xf numFmtId="49" fontId="6" fillId="0" borderId="0" xfId="53" applyNumberFormat="1" applyFont="1" applyAlignment="1">
      <alignment horizontal="center" vertical="center" wrapText="1"/>
    </xf>
    <xf numFmtId="49" fontId="6" fillId="0" borderId="0" xfId="53" applyNumberFormat="1" applyFont="1" applyAlignment="1">
      <alignment vertical="center" wrapText="1"/>
    </xf>
    <xf numFmtId="0" fontId="6" fillId="0" borderId="5" xfId="53" applyFont="1" applyBorder="1" applyAlignment="1">
      <alignment horizontal="left" vertical="top" wrapText="1"/>
    </xf>
    <xf numFmtId="49" fontId="81" fillId="0" borderId="0" xfId="32" applyNumberFormat="1" applyFont="1" applyBorder="1">
      <alignment horizontal="center" vertical="center" wrapText="1"/>
    </xf>
    <xf numFmtId="49" fontId="0" fillId="0" borderId="25" xfId="0" applyBorder="1" applyAlignment="1">
      <alignment horizontal="left" vertical="center" indent="1"/>
    </xf>
    <xf numFmtId="49" fontId="6" fillId="0" borderId="0" xfId="0" applyFont="1" applyAlignment="1">
      <alignment vertical="top" wrapText="1"/>
    </xf>
    <xf numFmtId="0" fontId="6" fillId="7" borderId="12" xfId="51" applyFont="1" applyFill="1" applyBorder="1" applyAlignment="1">
      <alignment horizontal="left" vertical="center" wrapText="1"/>
    </xf>
    <xf numFmtId="0" fontId="6" fillId="0" borderId="12" xfId="51" applyFont="1" applyBorder="1" applyAlignment="1">
      <alignment horizontal="center" vertical="center" wrapText="1"/>
    </xf>
    <xf numFmtId="49" fontId="0" fillId="0" borderId="5" xfId="0" applyBorder="1" applyAlignment="1">
      <alignment horizontal="justify" vertical="center" wrapText="1"/>
    </xf>
    <xf numFmtId="49" fontId="0" fillId="0" borderId="5" xfId="0" applyBorder="1" applyAlignment="1">
      <alignment vertical="top" wrapText="1"/>
    </xf>
    <xf numFmtId="49" fontId="6" fillId="0" borderId="0" xfId="99">
      <alignment vertical="top"/>
    </xf>
    <xf numFmtId="14" fontId="83" fillId="0" borderId="0" xfId="50" applyNumberFormat="1" applyFont="1" applyAlignment="1">
      <alignment horizontal="center" vertical="center" wrapText="1"/>
    </xf>
    <xf numFmtId="0" fontId="83" fillId="0" borderId="0" xfId="50" applyFont="1" applyAlignment="1">
      <alignment horizontal="left" vertical="center" wrapText="1"/>
    </xf>
    <xf numFmtId="0" fontId="57" fillId="0" borderId="0" xfId="50" applyFont="1" applyAlignment="1">
      <alignment vertical="center"/>
    </xf>
    <xf numFmtId="0" fontId="83" fillId="0" borderId="0" xfId="50" applyFont="1" applyAlignment="1">
      <alignment horizontal="center" vertical="center" wrapText="1"/>
    </xf>
    <xf numFmtId="0" fontId="84" fillId="0" borderId="0" xfId="50" applyFont="1" applyAlignment="1">
      <alignment horizontal="right" vertical="center" wrapText="1" indent="1"/>
    </xf>
    <xf numFmtId="0" fontId="84" fillId="0" borderId="37" xfId="51" applyFont="1" applyBorder="1" applyAlignment="1">
      <alignment horizontal="center" vertical="center" wrapText="1"/>
    </xf>
    <xf numFmtId="0" fontId="84" fillId="0" borderId="0" xfId="50" applyFont="1" applyAlignment="1">
      <alignment horizontal="center" vertical="center" wrapText="1"/>
    </xf>
    <xf numFmtId="0" fontId="84" fillId="0" borderId="0" xfId="50" applyFont="1" applyAlignment="1">
      <alignment vertical="center" wrapText="1"/>
    </xf>
    <xf numFmtId="0" fontId="57" fillId="0" borderId="0" xfId="50" applyFont="1" applyAlignment="1">
      <alignment horizontal="center" vertical="center" wrapText="1"/>
    </xf>
    <xf numFmtId="0" fontId="85" fillId="0" borderId="0" xfId="50" applyFont="1" applyAlignment="1">
      <alignment vertical="center" wrapText="1"/>
    </xf>
    <xf numFmtId="0" fontId="6" fillId="0" borderId="0" xfId="53" applyFont="1" applyAlignment="1">
      <alignment horizontal="center" vertical="center" wrapText="1"/>
    </xf>
    <xf numFmtId="0" fontId="6" fillId="0" borderId="15" xfId="53" applyFont="1" applyBorder="1" applyAlignment="1">
      <alignment horizontal="center" vertical="center" wrapText="1"/>
    </xf>
    <xf numFmtId="0" fontId="6" fillId="0" borderId="22" xfId="53" applyFont="1" applyBorder="1" applyAlignment="1">
      <alignment horizontal="center" vertical="center" wrapText="1"/>
    </xf>
    <xf numFmtId="0" fontId="6" fillId="0" borderId="5" xfId="32" applyFont="1" applyBorder="1">
      <alignment horizontal="center" vertical="center" wrapText="1"/>
    </xf>
    <xf numFmtId="0" fontId="6" fillId="0" borderId="22" xfId="53" applyFont="1" applyBorder="1" applyAlignment="1">
      <alignment horizontal="left" vertical="center" wrapText="1"/>
    </xf>
    <xf numFmtId="49" fontId="6" fillId="0" borderId="22" xfId="53" applyNumberFormat="1" applyFont="1" applyBorder="1" applyAlignment="1">
      <alignment horizontal="center" vertical="center" wrapText="1"/>
    </xf>
    <xf numFmtId="49" fontId="6" fillId="0" borderId="22" xfId="53" applyNumberFormat="1" applyFont="1" applyBorder="1" applyAlignment="1">
      <alignment horizontal="left" vertical="center" wrapText="1"/>
    </xf>
    <xf numFmtId="0" fontId="6" fillId="0" borderId="0" xfId="53" applyFont="1" applyAlignment="1">
      <alignment horizontal="right" vertical="top" wrapText="1"/>
    </xf>
    <xf numFmtId="0" fontId="6" fillId="0" borderId="0" xfId="53" applyFont="1" applyAlignment="1">
      <alignment horizontal="left" vertical="center" wrapText="1"/>
    </xf>
    <xf numFmtId="49" fontId="57" fillId="0" borderId="0" xfId="53" applyNumberFormat="1" applyFont="1" applyAlignment="1">
      <alignment horizontal="center" vertical="center" wrapText="1"/>
    </xf>
    <xf numFmtId="0" fontId="84" fillId="0" borderId="0" xfId="53" applyFont="1" applyAlignment="1">
      <alignment vertical="center" wrapText="1"/>
    </xf>
    <xf numFmtId="0" fontId="83" fillId="0" borderId="0" xfId="53" applyFont="1" applyAlignment="1">
      <alignment vertical="center" wrapText="1"/>
    </xf>
    <xf numFmtId="49" fontId="11" fillId="0" borderId="0" xfId="53" applyNumberFormat="1" applyFont="1" applyAlignment="1">
      <alignment horizontal="center" vertical="center" wrapText="1"/>
    </xf>
    <xf numFmtId="0" fontId="6" fillId="0" borderId="0" xfId="55" applyFont="1" applyAlignment="1">
      <alignment horizontal="center" vertical="center" wrapText="1"/>
    </xf>
    <xf numFmtId="0" fontId="8" fillId="0" borderId="0" xfId="53" applyFont="1" applyAlignment="1">
      <alignment horizontal="center" vertical="center" wrapText="1"/>
    </xf>
    <xf numFmtId="0" fontId="6" fillId="0" borderId="43" xfId="53" applyFont="1" applyBorder="1" applyAlignment="1">
      <alignment horizontal="center" vertical="center" wrapText="1"/>
    </xf>
    <xf numFmtId="4" fontId="6" fillId="0" borderId="0" xfId="53" applyNumberFormat="1" applyFont="1" applyAlignment="1">
      <alignment horizontal="right" vertical="center" wrapText="1"/>
    </xf>
    <xf numFmtId="9" fontId="8" fillId="0" borderId="0" xfId="38" applyNumberFormat="1" applyFont="1" applyBorder="1" applyAlignment="1">
      <alignment horizontal="center" vertical="center" wrapText="1"/>
    </xf>
    <xf numFmtId="49" fontId="83" fillId="0" borderId="0" xfId="53" applyNumberFormat="1" applyFont="1" applyAlignment="1">
      <alignment horizontal="center" vertical="center" wrapText="1"/>
    </xf>
    <xf numFmtId="49" fontId="84" fillId="0" borderId="0" xfId="53" applyNumberFormat="1" applyFont="1" applyAlignment="1">
      <alignment horizontal="center" vertical="center" wrapText="1"/>
    </xf>
    <xf numFmtId="49" fontId="40" fillId="10" borderId="12" xfId="100" applyFont="1" applyFill="1" applyBorder="1" applyAlignment="1">
      <alignment horizontal="right" vertical="center"/>
    </xf>
    <xf numFmtId="49" fontId="40" fillId="10" borderId="14" xfId="100" applyFont="1" applyFill="1" applyBorder="1" applyAlignment="1">
      <alignment horizontal="right" vertical="center"/>
    </xf>
    <xf numFmtId="0" fontId="0" fillId="0" borderId="0" xfId="53" applyFont="1" applyAlignment="1">
      <alignment vertical="center"/>
    </xf>
    <xf numFmtId="0" fontId="9" fillId="0" borderId="0" xfId="53" applyFont="1" applyAlignment="1">
      <alignment horizontal="right" vertical="top" wrapText="1"/>
    </xf>
    <xf numFmtId="0" fontId="6" fillId="0" borderId="0" xfId="110" applyFont="1"/>
    <xf numFmtId="49" fontId="28" fillId="0" borderId="56" xfId="32" applyNumberFormat="1" applyFont="1" applyBorder="1">
      <alignment horizontal="center" vertical="center" wrapText="1"/>
    </xf>
    <xf numFmtId="0" fontId="6" fillId="0" borderId="0" xfId="110" applyFont="1" applyAlignment="1">
      <alignment horizontal="center" wrapText="1"/>
    </xf>
    <xf numFmtId="49" fontId="6" fillId="0" borderId="43" xfId="53" applyNumberFormat="1" applyFont="1" applyBorder="1" applyAlignment="1">
      <alignment horizontal="center" vertical="center" wrapText="1"/>
    </xf>
    <xf numFmtId="0" fontId="6" fillId="0" borderId="43" xfId="53" applyFont="1" applyBorder="1" applyAlignment="1">
      <alignment horizontal="left" vertical="center" wrapText="1"/>
    </xf>
    <xf numFmtId="49" fontId="6" fillId="11" borderId="43" xfId="51" applyNumberFormat="1" applyFont="1" applyFill="1" applyBorder="1" applyAlignment="1">
      <alignment horizontal="left" vertical="center" wrapText="1"/>
    </xf>
    <xf numFmtId="4" fontId="6" fillId="7" borderId="43" xfId="53" applyNumberFormat="1" applyFont="1" applyFill="1" applyBorder="1" applyAlignment="1">
      <alignment horizontal="right" vertical="center" wrapText="1"/>
    </xf>
    <xf numFmtId="0" fontId="53" fillId="0" borderId="0" xfId="110" applyFont="1" applyAlignment="1">
      <alignment horizontal="center" wrapText="1"/>
    </xf>
    <xf numFmtId="0" fontId="6" fillId="0" borderId="58" xfId="53" applyFont="1" applyBorder="1" applyAlignment="1">
      <alignment horizontal="center" vertical="center" wrapText="1"/>
    </xf>
    <xf numFmtId="49" fontId="88" fillId="10" borderId="61" xfId="38" applyFont="1" applyFill="1" applyBorder="1" applyAlignment="1">
      <alignment horizontal="left" vertical="center"/>
    </xf>
    <xf numFmtId="49" fontId="40" fillId="10" borderId="63" xfId="38" applyFont="1" applyFill="1" applyBorder="1" applyAlignment="1">
      <alignment horizontal="left" vertical="center" indent="2"/>
    </xf>
    <xf numFmtId="49" fontId="40" fillId="10" borderId="62" xfId="38" applyFont="1" applyFill="1" applyBorder="1" applyAlignment="1">
      <alignment horizontal="left" vertical="center" indent="1"/>
    </xf>
    <xf numFmtId="49" fontId="40" fillId="10" borderId="62" xfId="38" applyFont="1" applyFill="1" applyBorder="1" applyAlignment="1">
      <alignment horizontal="left" vertical="center"/>
    </xf>
    <xf numFmtId="49" fontId="6" fillId="0" borderId="60" xfId="53" applyNumberFormat="1" applyFont="1" applyBorder="1" applyAlignment="1">
      <alignment horizontal="center" vertical="center" wrapText="1"/>
    </xf>
    <xf numFmtId="0" fontId="6" fillId="0" borderId="60" xfId="53" applyFont="1" applyBorder="1" applyAlignment="1">
      <alignment horizontal="center" vertical="center" wrapText="1"/>
    </xf>
    <xf numFmtId="4" fontId="6" fillId="7" borderId="60" xfId="53" applyNumberFormat="1" applyFont="1" applyFill="1" applyBorder="1" applyAlignment="1">
      <alignment horizontal="right" vertical="center" wrapText="1"/>
    </xf>
    <xf numFmtId="49" fontId="88" fillId="10" borderId="66" xfId="38" applyFont="1" applyFill="1" applyBorder="1" applyAlignment="1">
      <alignment horizontal="left" vertical="center" indent="1"/>
    </xf>
    <xf numFmtId="49" fontId="88" fillId="10" borderId="61" xfId="38" applyFont="1" applyFill="1" applyBorder="1" applyAlignment="1">
      <alignment horizontal="left" vertical="center" indent="1"/>
    </xf>
    <xf numFmtId="0" fontId="53" fillId="0" borderId="0" xfId="110" applyFont="1"/>
    <xf numFmtId="0" fontId="6" fillId="0" borderId="43" xfId="53" applyFont="1" applyBorder="1" applyAlignment="1">
      <alignment horizontal="left" vertical="center" wrapText="1" indent="1"/>
    </xf>
    <xf numFmtId="0" fontId="6" fillId="0" borderId="43" xfId="53" applyFont="1" applyBorder="1" applyAlignment="1">
      <alignment horizontal="left" vertical="center" wrapText="1" indent="2"/>
    </xf>
    <xf numFmtId="0" fontId="55" fillId="0" borderId="0" xfId="110" applyFont="1"/>
    <xf numFmtId="0" fontId="6" fillId="0" borderId="0" xfId="32" applyFont="1" applyBorder="1" applyAlignment="1">
      <alignment vertical="top" wrapText="1"/>
    </xf>
    <xf numFmtId="0" fontId="6" fillId="0" borderId="0" xfId="32" applyFont="1" applyBorder="1" applyAlignment="1">
      <alignment horizontal="left" vertical="top" wrapText="1"/>
    </xf>
    <xf numFmtId="4" fontId="6" fillId="0" borderId="43" xfId="53" applyNumberFormat="1" applyFont="1" applyBorder="1" applyAlignment="1">
      <alignment horizontal="center" vertical="center" wrapText="1"/>
    </xf>
    <xf numFmtId="0" fontId="9" fillId="0" borderId="0" xfId="53" applyFont="1" applyAlignment="1">
      <alignment vertical="top"/>
    </xf>
    <xf numFmtId="49" fontId="11" fillId="0" borderId="0" xfId="100" applyFont="1" applyFill="1" applyBorder="1">
      <alignment vertical="top"/>
    </xf>
    <xf numFmtId="49" fontId="0" fillId="0" borderId="0" xfId="100" applyFont="1" applyFill="1" applyBorder="1">
      <alignment vertical="top"/>
    </xf>
    <xf numFmtId="49" fontId="28" fillId="0" borderId="0" xfId="100" applyFont="1" applyFill="1" applyBorder="1" applyAlignment="1">
      <alignment horizontal="center" vertical="center"/>
    </xf>
    <xf numFmtId="49" fontId="50" fillId="0" borderId="0" xfId="100" applyFont="1" applyFill="1" applyBorder="1">
      <alignment vertical="top"/>
    </xf>
    <xf numFmtId="0" fontId="92" fillId="0" borderId="0" xfId="53" applyFont="1" applyAlignment="1">
      <alignment vertical="center" wrapText="1"/>
    </xf>
    <xf numFmtId="0" fontId="6" fillId="7" borderId="5" xfId="53" applyFont="1" applyFill="1" applyBorder="1" applyAlignment="1">
      <alignment horizontal="right" vertical="center" wrapText="1"/>
    </xf>
    <xf numFmtId="49" fontId="6" fillId="0" borderId="57" xfId="53" applyNumberFormat="1" applyFont="1" applyBorder="1" applyAlignment="1">
      <alignment horizontal="center" vertical="center" wrapText="1"/>
    </xf>
    <xf numFmtId="0" fontId="6" fillId="0" borderId="15" xfId="53" applyFont="1" applyBorder="1" applyAlignment="1">
      <alignment vertical="top" wrapText="1"/>
    </xf>
    <xf numFmtId="0" fontId="6" fillId="0" borderId="21" xfId="53" applyFont="1" applyBorder="1" applyAlignment="1">
      <alignment vertical="top" wrapText="1"/>
    </xf>
    <xf numFmtId="0" fontId="6" fillId="0" borderId="15" xfId="53" applyFont="1" applyBorder="1" applyAlignment="1">
      <alignment vertical="center" wrapText="1"/>
    </xf>
    <xf numFmtId="0" fontId="6" fillId="0" borderId="22" xfId="53" applyFont="1" applyBorder="1" applyAlignment="1">
      <alignment vertical="center" wrapText="1"/>
    </xf>
    <xf numFmtId="49" fontId="6" fillId="9" borderId="5" xfId="53" applyNumberFormat="1" applyFont="1" applyFill="1" applyBorder="1" applyAlignment="1" applyProtection="1">
      <alignment vertical="center" wrapText="1"/>
      <protection locked="0"/>
    </xf>
    <xf numFmtId="49" fontId="6" fillId="10" borderId="12" xfId="53" applyNumberFormat="1" applyFont="1" applyFill="1" applyBorder="1" applyAlignment="1">
      <alignment vertical="center" wrapText="1"/>
    </xf>
    <xf numFmtId="4" fontId="6" fillId="7" borderId="15" xfId="53" applyNumberFormat="1" applyFont="1" applyFill="1" applyBorder="1" applyAlignment="1">
      <alignment horizontal="right" vertical="center" wrapText="1"/>
    </xf>
    <xf numFmtId="0" fontId="73" fillId="0" borderId="0" xfId="53" applyFont="1" applyAlignment="1">
      <alignment vertical="center" wrapText="1"/>
    </xf>
    <xf numFmtId="49" fontId="28" fillId="0" borderId="25" xfId="32" applyNumberFormat="1" applyFont="1" applyBorder="1">
      <alignment horizontal="center" vertical="center" wrapText="1"/>
    </xf>
    <xf numFmtId="0" fontId="28" fillId="0" borderId="25" xfId="32" applyFont="1" applyBorder="1">
      <alignment horizontal="center" vertical="center" wrapText="1"/>
    </xf>
    <xf numFmtId="0" fontId="93" fillId="0" borderId="0" xfId="53" applyFont="1" applyAlignment="1">
      <alignment vertical="center" wrapText="1"/>
    </xf>
    <xf numFmtId="49" fontId="6" fillId="11" borderId="5" xfId="51" applyNumberFormat="1" applyFont="1" applyFill="1" applyBorder="1" applyAlignment="1">
      <alignment horizontal="left" vertical="center" wrapText="1"/>
    </xf>
    <xf numFmtId="49" fontId="0" fillId="0" borderId="5" xfId="117" applyFont="1" applyFill="1" applyBorder="1" applyAlignment="1">
      <alignment horizontal="center" vertical="center"/>
    </xf>
    <xf numFmtId="49" fontId="0" fillId="0" borderId="0" xfId="115" applyFont="1" applyFill="1">
      <alignment vertical="top"/>
    </xf>
    <xf numFmtId="49" fontId="0" fillId="8" borderId="0" xfId="115" applyFont="1" applyFill="1">
      <alignment vertical="top"/>
    </xf>
    <xf numFmtId="49" fontId="53" fillId="8" borderId="0" xfId="115" applyFont="1" applyFill="1">
      <alignment vertical="top"/>
    </xf>
    <xf numFmtId="49" fontId="57" fillId="8" borderId="0" xfId="115" applyFont="1" applyFill="1">
      <alignment vertical="top"/>
    </xf>
    <xf numFmtId="49" fontId="57" fillId="0" borderId="0" xfId="115" applyFont="1" applyFill="1">
      <alignment vertical="top"/>
    </xf>
    <xf numFmtId="49" fontId="53" fillId="0" borderId="0" xfId="115" applyFont="1" applyFill="1">
      <alignment vertical="top"/>
    </xf>
    <xf numFmtId="0" fontId="53" fillId="0" borderId="0" xfId="115" applyNumberFormat="1" applyFont="1" applyFill="1">
      <alignment vertical="top"/>
    </xf>
    <xf numFmtId="0" fontId="59" fillId="0" borderId="0" xfId="115" applyNumberFormat="1" applyFont="1" applyFill="1">
      <alignment vertical="top"/>
    </xf>
    <xf numFmtId="0" fontId="94" fillId="0" borderId="0" xfId="115" applyNumberFormat="1" applyFont="1" applyFill="1">
      <alignment vertical="top"/>
    </xf>
    <xf numFmtId="4" fontId="6" fillId="9" borderId="5" xfId="53" applyNumberFormat="1" applyFont="1" applyFill="1" applyBorder="1" applyAlignment="1" applyProtection="1">
      <alignment horizontal="right" vertical="center" wrapText="1"/>
      <protection locked="0"/>
    </xf>
    <xf numFmtId="4" fontId="6" fillId="9" borderId="22" xfId="53" applyNumberFormat="1" applyFont="1" applyFill="1" applyBorder="1" applyAlignment="1" applyProtection="1">
      <alignment horizontal="right" vertical="center" wrapText="1"/>
      <protection locked="0"/>
    </xf>
    <xf numFmtId="4" fontId="6" fillId="9" borderId="43" xfId="53" applyNumberFormat="1" applyFont="1" applyFill="1" applyBorder="1" applyAlignment="1" applyProtection="1">
      <alignment horizontal="right" vertical="center" wrapText="1"/>
      <protection locked="0"/>
    </xf>
    <xf numFmtId="4" fontId="6" fillId="9" borderId="58" xfId="53" applyNumberFormat="1" applyFont="1" applyFill="1" applyBorder="1" applyAlignment="1" applyProtection="1">
      <alignment horizontal="right" vertical="center" wrapText="1"/>
      <protection locked="0"/>
    </xf>
    <xf numFmtId="0" fontId="6" fillId="0" borderId="5" xfId="32" applyFont="1" applyBorder="1" applyAlignment="1">
      <alignment horizontal="left" vertical="top" wrapText="1"/>
    </xf>
    <xf numFmtId="4" fontId="6" fillId="0" borderId="58" xfId="53" applyNumberFormat="1" applyFont="1" applyBorder="1" applyAlignment="1">
      <alignment horizontal="center" vertical="center" wrapText="1"/>
    </xf>
    <xf numFmtId="4" fontId="6" fillId="0" borderId="5" xfId="53" applyNumberFormat="1" applyFont="1" applyBorder="1" applyAlignment="1">
      <alignment horizontal="center" vertical="center" wrapText="1"/>
    </xf>
    <xf numFmtId="0" fontId="6" fillId="0" borderId="61" xfId="53" applyFont="1" applyBorder="1" applyAlignment="1">
      <alignment horizontal="left" vertical="center" wrapText="1" indent="1"/>
    </xf>
    <xf numFmtId="49" fontId="6" fillId="0" borderId="67" xfId="53" applyNumberFormat="1" applyFont="1" applyBorder="1" applyAlignment="1">
      <alignment horizontal="center" vertical="center" wrapText="1"/>
    </xf>
    <xf numFmtId="49" fontId="89" fillId="0" borderId="5" xfId="53" applyNumberFormat="1" applyFont="1" applyBorder="1" applyAlignment="1">
      <alignment horizontal="left" vertical="center" wrapText="1" indent="1"/>
    </xf>
    <xf numFmtId="49" fontId="12" fillId="0" borderId="5" xfId="107" applyNumberFormat="1" applyFill="1" applyBorder="1" applyAlignment="1" applyProtection="1">
      <alignment horizontal="center" vertical="center" wrapText="1"/>
    </xf>
    <xf numFmtId="0" fontId="93" fillId="0" borderId="0" xfId="110" applyFont="1"/>
    <xf numFmtId="0" fontId="92" fillId="0" borderId="0" xfId="110" applyFont="1"/>
    <xf numFmtId="0" fontId="95" fillId="0" borderId="0" xfId="110" applyFont="1" applyAlignment="1">
      <alignment horizontal="right" vertical="top"/>
    </xf>
    <xf numFmtId="0" fontId="78" fillId="0" borderId="0" xfId="53" applyFont="1" applyAlignment="1">
      <alignment vertical="center" wrapText="1"/>
    </xf>
    <xf numFmtId="1" fontId="6" fillId="9" borderId="12" xfId="53" applyNumberFormat="1" applyFont="1" applyFill="1" applyBorder="1" applyAlignment="1" applyProtection="1">
      <alignment horizontal="left" vertical="center" wrapText="1" indent="1"/>
      <protection locked="0"/>
    </xf>
    <xf numFmtId="49" fontId="40" fillId="10" borderId="64" xfId="38" applyFont="1" applyFill="1" applyBorder="1" applyAlignment="1">
      <alignment horizontal="left" vertical="center"/>
    </xf>
    <xf numFmtId="49" fontId="40" fillId="10" borderId="64" xfId="38" applyFont="1" applyFill="1" applyBorder="1" applyAlignment="1">
      <alignment horizontal="left" vertical="center" indent="1"/>
    </xf>
    <xf numFmtId="49" fontId="88" fillId="10" borderId="67" xfId="38" applyFont="1" applyFill="1" applyBorder="1" applyAlignment="1">
      <alignment horizontal="left" vertical="center" indent="1"/>
    </xf>
    <xf numFmtId="49" fontId="40" fillId="10" borderId="63" xfId="38" applyFont="1" applyFill="1" applyBorder="1" applyAlignment="1">
      <alignment horizontal="left" vertical="center"/>
    </xf>
    <xf numFmtId="49" fontId="40" fillId="10" borderId="63" xfId="38" applyFont="1" applyFill="1" applyBorder="1" applyAlignment="1">
      <alignment horizontal="left" vertical="center" indent="1"/>
    </xf>
    <xf numFmtId="49" fontId="91" fillId="0" borderId="5" xfId="38" applyFont="1" applyBorder="1" applyAlignment="1">
      <alignment horizontal="center" vertical="center" wrapText="1"/>
    </xf>
    <xf numFmtId="0" fontId="6" fillId="0" borderId="5" xfId="0" applyNumberFormat="1" applyFont="1" applyBorder="1" applyAlignment="1">
      <alignment vertical="top" wrapText="1"/>
    </xf>
    <xf numFmtId="49" fontId="6" fillId="0" borderId="5" xfId="0" applyFont="1" applyBorder="1" applyAlignment="1">
      <alignment vertical="top" wrapText="1"/>
    </xf>
    <xf numFmtId="0" fontId="53" fillId="0" borderId="65" xfId="110" applyFont="1" applyBorder="1"/>
    <xf numFmtId="49" fontId="6" fillId="9" borderId="5" xfId="53" applyNumberFormat="1" applyFont="1" applyFill="1" applyBorder="1" applyAlignment="1" applyProtection="1">
      <alignment horizontal="left" vertical="center" wrapText="1" indent="1"/>
      <protection locked="0"/>
    </xf>
    <xf numFmtId="4" fontId="6" fillId="5" borderId="5" xfId="53" applyNumberFormat="1" applyFont="1" applyFill="1" applyBorder="1" applyAlignment="1" applyProtection="1">
      <alignment horizontal="right" vertical="center" wrapText="1"/>
      <protection locked="0"/>
    </xf>
    <xf numFmtId="49" fontId="6" fillId="9" borderId="12" xfId="53" applyNumberFormat="1" applyFont="1" applyFill="1" applyBorder="1" applyAlignment="1" applyProtection="1">
      <alignment horizontal="left" vertical="center" wrapText="1" indent="1"/>
      <protection locked="0"/>
    </xf>
    <xf numFmtId="49" fontId="6" fillId="0" borderId="5" xfId="53" applyNumberFormat="1" applyFont="1" applyBorder="1" applyAlignment="1">
      <alignment vertical="center" wrapText="1"/>
    </xf>
    <xf numFmtId="4" fontId="6" fillId="0" borderId="5" xfId="53" applyNumberFormat="1" applyFont="1" applyBorder="1" applyAlignment="1">
      <alignment horizontal="right" vertical="center" wrapText="1"/>
    </xf>
    <xf numFmtId="49" fontId="6" fillId="0" borderId="0" xfId="53" applyNumberFormat="1" applyFont="1" applyAlignment="1">
      <alignment horizontal="center" vertical="top" wrapText="1"/>
    </xf>
    <xf numFmtId="0" fontId="6" fillId="0" borderId="14" xfId="53" applyFont="1" applyBorder="1" applyAlignment="1">
      <alignment vertical="top" wrapText="1"/>
    </xf>
    <xf numFmtId="0" fontId="6" fillId="0" borderId="20" xfId="53" applyFont="1" applyBorder="1" applyAlignment="1">
      <alignment vertical="center" wrapText="1"/>
    </xf>
    <xf numFmtId="49" fontId="6" fillId="9" borderId="12" xfId="53" applyNumberFormat="1" applyFont="1" applyFill="1" applyBorder="1" applyAlignment="1" applyProtection="1">
      <alignment horizontal="left" vertical="center" wrapText="1" indent="2"/>
      <protection locked="0"/>
    </xf>
    <xf numFmtId="0" fontId="6" fillId="0" borderId="54" xfId="53" applyFont="1" applyBorder="1" applyAlignment="1">
      <alignment vertical="center" wrapText="1"/>
    </xf>
    <xf numFmtId="49" fontId="6" fillId="9" borderId="43" xfId="53" applyNumberFormat="1" applyFont="1" applyFill="1" applyBorder="1" applyAlignment="1" applyProtection="1">
      <alignment horizontal="left" vertical="center" wrapText="1"/>
      <protection locked="0"/>
    </xf>
    <xf numFmtId="49" fontId="6" fillId="0" borderId="43" xfId="38" applyBorder="1" applyAlignment="1">
      <alignment horizontal="center" vertical="center" wrapText="1"/>
    </xf>
    <xf numFmtId="0" fontId="6" fillId="0" borderId="22" xfId="114" applyFont="1" applyBorder="1" applyAlignment="1">
      <alignment vertical="center" wrapText="1"/>
    </xf>
    <xf numFmtId="0" fontId="0" fillId="0" borderId="0" xfId="115" applyNumberFormat="1" applyFont="1" applyFill="1">
      <alignment vertical="top"/>
    </xf>
    <xf numFmtId="9" fontId="8" fillId="0" borderId="5" xfId="115" applyNumberFormat="1" applyFont="1" applyFill="1" applyBorder="1" applyAlignment="1">
      <alignment horizontal="center" vertical="center" wrapText="1"/>
    </xf>
    <xf numFmtId="0" fontId="57" fillId="0" borderId="5" xfId="53" applyFont="1" applyBorder="1" applyAlignment="1">
      <alignment horizontal="left" vertical="center" wrapText="1"/>
    </xf>
    <xf numFmtId="49" fontId="40" fillId="10" borderId="12" xfId="115" applyFont="1" applyFill="1" applyBorder="1" applyAlignment="1">
      <alignment horizontal="left" vertical="center"/>
    </xf>
    <xf numFmtId="49" fontId="40" fillId="10" borderId="13" xfId="115" applyFont="1" applyFill="1" applyBorder="1" applyAlignment="1">
      <alignment horizontal="left" vertical="center" indent="1"/>
    </xf>
    <xf numFmtId="49" fontId="40" fillId="10" borderId="13" xfId="115" applyFont="1" applyFill="1" applyBorder="1" applyAlignment="1">
      <alignment horizontal="left" vertical="center"/>
    </xf>
    <xf numFmtId="49" fontId="40" fillId="10" borderId="14" xfId="115" applyFont="1" applyFill="1" applyBorder="1" applyAlignment="1">
      <alignment horizontal="left" vertical="center" indent="1"/>
    </xf>
    <xf numFmtId="49" fontId="0" fillId="0" borderId="21" xfId="0" applyBorder="1">
      <alignment vertical="top"/>
    </xf>
    <xf numFmtId="9" fontId="8" fillId="0" borderId="22" xfId="115" applyNumberFormat="1" applyFont="1" applyFill="1" applyBorder="1" applyAlignment="1">
      <alignment horizontal="center" vertical="center" wrapText="1"/>
    </xf>
    <xf numFmtId="0" fontId="57" fillId="0" borderId="21" xfId="53" applyFont="1" applyBorder="1" applyAlignment="1">
      <alignment horizontal="left" vertical="center" wrapText="1"/>
    </xf>
    <xf numFmtId="0" fontId="57" fillId="0" borderId="15" xfId="53" applyFont="1" applyBorder="1" applyAlignment="1">
      <alignment horizontal="left" vertical="center" wrapText="1"/>
    </xf>
    <xf numFmtId="49" fontId="0" fillId="0" borderId="5" xfId="53" applyNumberFormat="1" applyFont="1" applyBorder="1" applyAlignment="1">
      <alignment horizontal="center" vertical="center" wrapText="1"/>
    </xf>
    <xf numFmtId="0" fontId="0" fillId="0" borderId="5" xfId="53" applyFont="1" applyBorder="1" applyAlignment="1">
      <alignment horizontal="left" vertical="center" wrapText="1"/>
    </xf>
    <xf numFmtId="4" fontId="33" fillId="7" borderId="5" xfId="53" applyNumberFormat="1" applyFont="1" applyFill="1" applyBorder="1" applyAlignment="1">
      <alignment horizontal="right" vertical="center" wrapText="1"/>
    </xf>
    <xf numFmtId="49" fontId="33" fillId="9" borderId="5" xfId="53" applyNumberFormat="1" applyFont="1" applyFill="1" applyBorder="1" applyAlignment="1" applyProtection="1">
      <alignment horizontal="left" vertical="center" wrapText="1"/>
      <protection locked="0"/>
    </xf>
    <xf numFmtId="4" fontId="33" fillId="9" borderId="5" xfId="53" applyNumberFormat="1" applyFont="1" applyFill="1" applyBorder="1" applyAlignment="1" applyProtection="1">
      <alignment horizontal="right" vertical="center" wrapText="1"/>
      <protection locked="0"/>
    </xf>
    <xf numFmtId="4" fontId="53" fillId="0" borderId="5" xfId="53" applyNumberFormat="1" applyFont="1" applyBorder="1" applyAlignment="1">
      <alignment horizontal="right" vertical="center" wrapText="1"/>
    </xf>
    <xf numFmtId="49" fontId="0" fillId="10" borderId="12" xfId="117" applyFont="1" applyFill="1" applyBorder="1" applyAlignment="1">
      <alignment horizontal="center" vertical="center"/>
    </xf>
    <xf numFmtId="49" fontId="0" fillId="10" borderId="13" xfId="117" applyFont="1" applyFill="1" applyBorder="1" applyAlignment="1">
      <alignment horizontal="center" vertical="center"/>
    </xf>
    <xf numFmtId="49" fontId="40" fillId="10" borderId="13" xfId="117" applyFont="1" applyFill="1" applyBorder="1" applyAlignment="1">
      <alignment horizontal="left" vertical="center"/>
    </xf>
    <xf numFmtId="49" fontId="40" fillId="10" borderId="14" xfId="117" applyFont="1" applyFill="1" applyBorder="1" applyAlignment="1">
      <alignment horizontal="left" vertical="center" indent="1"/>
    </xf>
    <xf numFmtId="49" fontId="0" fillId="0" borderId="27" xfId="51" applyNumberFormat="1" applyFont="1" applyBorder="1" applyAlignment="1">
      <alignment horizontal="center" vertical="center" wrapText="1"/>
    </xf>
    <xf numFmtId="49" fontId="8" fillId="10" borderId="23" xfId="38" applyFont="1" applyFill="1" applyBorder="1" applyAlignment="1">
      <alignment horizontal="right" vertical="center" wrapText="1"/>
    </xf>
    <xf numFmtId="49" fontId="33" fillId="9" borderId="5" xfId="53" applyNumberFormat="1" applyFont="1" applyFill="1" applyBorder="1" applyAlignment="1" applyProtection="1">
      <alignment horizontal="center" vertical="center" wrapText="1"/>
      <protection locked="0"/>
    </xf>
    <xf numFmtId="49" fontId="0" fillId="0" borderId="14" xfId="53" applyNumberFormat="1" applyFont="1" applyBorder="1" applyAlignment="1">
      <alignment horizontal="center" vertical="center" wrapText="1"/>
    </xf>
    <xf numFmtId="49" fontId="0" fillId="10" borderId="23" xfId="117" applyFont="1" applyFill="1" applyBorder="1" applyAlignment="1">
      <alignment horizontal="center" vertical="center"/>
    </xf>
    <xf numFmtId="0" fontId="33" fillId="0" borderId="5" xfId="53" applyFont="1" applyBorder="1" applyAlignment="1">
      <alignment vertical="center" wrapText="1"/>
    </xf>
    <xf numFmtId="49" fontId="33" fillId="0" borderId="26" xfId="53" applyNumberFormat="1" applyFont="1" applyBorder="1" applyAlignment="1">
      <alignment horizontal="center" vertical="center" wrapText="1"/>
    </xf>
    <xf numFmtId="0" fontId="6" fillId="0" borderId="5" xfId="115" applyNumberFormat="1" applyFont="1" applyFill="1" applyBorder="1" applyAlignment="1">
      <alignment horizontal="left" vertical="center" indent="1"/>
    </xf>
    <xf numFmtId="0" fontId="57" fillId="0" borderId="5" xfId="53" applyFont="1" applyBorder="1" applyAlignment="1">
      <alignment vertical="center" wrapText="1"/>
    </xf>
    <xf numFmtId="0" fontId="40" fillId="0" borderId="5" xfId="115" applyNumberFormat="1" applyFont="1" applyFill="1" applyBorder="1" applyAlignment="1">
      <alignment horizontal="left" vertical="center" indent="1"/>
    </xf>
    <xf numFmtId="4" fontId="6" fillId="0" borderId="12" xfId="53" applyNumberFormat="1" applyFont="1" applyBorder="1" applyAlignment="1">
      <alignment horizontal="center" vertical="center" wrapText="1"/>
    </xf>
    <xf numFmtId="4" fontId="6" fillId="0" borderId="61" xfId="53" applyNumberFormat="1" applyFont="1" applyBorder="1" applyAlignment="1">
      <alignment horizontal="center" vertical="center" wrapText="1"/>
    </xf>
    <xf numFmtId="4" fontId="6" fillId="9" borderId="15" xfId="53" applyNumberFormat="1" applyFont="1" applyFill="1" applyBorder="1" applyAlignment="1" applyProtection="1">
      <alignment horizontal="right" vertical="center" wrapText="1"/>
      <protection locked="0"/>
    </xf>
    <xf numFmtId="4" fontId="6" fillId="9" borderId="60" xfId="53" applyNumberFormat="1" applyFont="1" applyFill="1" applyBorder="1" applyAlignment="1" applyProtection="1">
      <alignment horizontal="right" vertical="center" wrapText="1"/>
      <protection locked="0"/>
    </xf>
    <xf numFmtId="0" fontId="6" fillId="0" borderId="26" xfId="53" applyFont="1" applyBorder="1" applyAlignment="1">
      <alignment vertical="center" wrapText="1"/>
    </xf>
    <xf numFmtId="0" fontId="84" fillId="0" borderId="65" xfId="110" applyFont="1" applyBorder="1" applyAlignment="1">
      <alignment horizontal="center" wrapText="1"/>
    </xf>
    <xf numFmtId="0" fontId="84" fillId="0" borderId="68" xfId="110" applyFont="1" applyBorder="1" applyAlignment="1">
      <alignment horizontal="center" wrapText="1"/>
    </xf>
    <xf numFmtId="0" fontId="57" fillId="0" borderId="68" xfId="110" applyFont="1" applyBorder="1" applyAlignment="1">
      <alignment horizontal="center" wrapText="1"/>
    </xf>
    <xf numFmtId="49" fontId="96" fillId="0" borderId="21" xfId="38" applyFont="1" applyBorder="1" applyAlignment="1">
      <alignment horizontal="left" vertical="center"/>
    </xf>
    <xf numFmtId="0" fontId="57" fillId="0" borderId="16" xfId="110" applyFont="1" applyBorder="1"/>
    <xf numFmtId="0" fontId="57" fillId="0" borderId="68" xfId="110" applyFont="1" applyBorder="1"/>
    <xf numFmtId="0" fontId="57" fillId="0" borderId="65" xfId="110" applyFont="1" applyBorder="1"/>
    <xf numFmtId="49" fontId="96" fillId="0" borderId="22" xfId="38" applyFont="1" applyBorder="1" applyAlignment="1">
      <alignment horizontal="left" vertical="center"/>
    </xf>
    <xf numFmtId="49" fontId="6" fillId="9" borderId="5" xfId="53" applyNumberFormat="1" applyFont="1" applyFill="1" applyBorder="1" applyAlignment="1" applyProtection="1">
      <alignment horizontal="center" vertical="center" wrapText="1"/>
      <protection locked="0"/>
    </xf>
    <xf numFmtId="22" fontId="6" fillId="0" borderId="0" xfId="47" applyNumberFormat="1" applyFont="1" applyAlignment="1">
      <alignment horizontal="left" vertical="center" wrapText="1"/>
    </xf>
    <xf numFmtId="49" fontId="0" fillId="0" borderId="0" xfId="0" applyNumberFormat="1">
      <alignment vertical="top"/>
    </xf>
    <xf numFmtId="0" fontId="2" fillId="0" borderId="0" xfId="54" applyNumberFormat="1"/>
    <xf numFmtId="49" fontId="6" fillId="0" borderId="5" xfId="51" applyNumberFormat="1" applyFont="1" applyFill="1" applyBorder="1" applyAlignment="1" applyProtection="1">
      <alignment horizontal="center" vertical="center" wrapText="1"/>
    </xf>
    <xf numFmtId="49" fontId="6" fillId="7" borderId="5" xfId="51" applyNumberFormat="1" applyFont="1" applyFill="1" applyBorder="1" applyAlignment="1" applyProtection="1">
      <alignment horizontal="center" vertical="center" wrapText="1"/>
    </xf>
    <xf numFmtId="49" fontId="0" fillId="7" borderId="27" xfId="51" applyNumberFormat="1" applyFont="1" applyFill="1" applyBorder="1" applyAlignment="1" applyProtection="1">
      <alignment horizontal="center" vertical="center" wrapText="1"/>
    </xf>
    <xf numFmtId="0" fontId="57" fillId="0" borderId="0" xfId="53" applyFont="1" applyAlignment="1" applyProtection="1">
      <alignment vertical="center" wrapText="1"/>
    </xf>
    <xf numFmtId="0" fontId="57" fillId="0" borderId="0" xfId="53" applyFont="1" applyAlignment="1" applyProtection="1">
      <alignment horizontal="center" vertical="center" wrapText="1"/>
    </xf>
    <xf numFmtId="0" fontId="57" fillId="0" borderId="0" xfId="53" applyFont="1" applyAlignment="1" applyProtection="1">
      <alignment horizontal="left" vertical="center" wrapText="1" indent="1"/>
    </xf>
    <xf numFmtId="0" fontId="57" fillId="0" borderId="0" xfId="53" applyFont="1" applyAlignment="1" applyProtection="1">
      <alignment horizontal="left" vertical="center" indent="1"/>
    </xf>
    <xf numFmtId="0" fontId="53" fillId="0" borderId="0" xfId="53" applyFont="1" applyAlignment="1" applyProtection="1">
      <alignment horizontal="left" vertical="center" wrapText="1" indent="1"/>
    </xf>
    <xf numFmtId="0" fontId="58" fillId="0" borderId="0" xfId="53" applyFont="1" applyAlignment="1" applyProtection="1">
      <alignment horizontal="left" vertical="center" wrapText="1" indent="1"/>
    </xf>
    <xf numFmtId="0" fontId="79" fillId="0" borderId="0" xfId="53" applyFont="1" applyAlignment="1" applyProtection="1">
      <alignment horizontal="left" vertical="center" indent="1"/>
    </xf>
    <xf numFmtId="0" fontId="58" fillId="0" borderId="0" xfId="53" applyFont="1" applyAlignment="1" applyProtection="1">
      <alignment vertical="center" wrapText="1"/>
    </xf>
    <xf numFmtId="0" fontId="11" fillId="0" borderId="0" xfId="53" applyFont="1" applyAlignment="1" applyProtection="1">
      <alignment vertical="center" wrapText="1"/>
    </xf>
    <xf numFmtId="0" fontId="6" fillId="0" borderId="0" xfId="53" applyFont="1" applyAlignment="1" applyProtection="1">
      <alignment vertical="center" wrapText="1"/>
    </xf>
    <xf numFmtId="0" fontId="32" fillId="0" borderId="0" xfId="53" applyFont="1" applyAlignment="1" applyProtection="1">
      <alignment horizontal="center" vertical="center" wrapText="1"/>
    </xf>
    <xf numFmtId="0" fontId="6" fillId="0" borderId="0" xfId="53" applyFont="1" applyAlignment="1" applyProtection="1">
      <alignment horizontal="right" vertical="center" wrapText="1"/>
    </xf>
    <xf numFmtId="0" fontId="57" fillId="0" borderId="0" xfId="53" applyFont="1" applyAlignment="1" applyProtection="1">
      <alignment vertical="center"/>
    </xf>
    <xf numFmtId="0" fontId="80" fillId="0" borderId="0" xfId="53" applyFont="1" applyAlignment="1" applyProtection="1">
      <alignment vertical="center"/>
    </xf>
    <xf numFmtId="0" fontId="31" fillId="0" borderId="0" xfId="53" applyFont="1" applyAlignment="1" applyProtection="1">
      <alignment vertical="center" wrapText="1"/>
    </xf>
    <xf numFmtId="0" fontId="76" fillId="0" borderId="0" xfId="53" applyFont="1" applyAlignment="1" applyProtection="1">
      <alignment vertical="center" wrapText="1"/>
    </xf>
    <xf numFmtId="4" fontId="6" fillId="0" borderId="0" xfId="33" applyFill="1" applyBorder="1" applyAlignment="1" applyProtection="1">
      <alignment horizontal="right" vertical="center" wrapText="1"/>
    </xf>
    <xf numFmtId="0" fontId="6" fillId="0" borderId="0" xfId="49" applyFont="1" applyAlignment="1" applyProtection="1">
      <alignment horizontal="left" vertical="center" wrapText="1" indent="1"/>
    </xf>
    <xf numFmtId="49" fontId="6" fillId="0" borderId="0" xfId="38" applyProtection="1">
      <alignment vertical="top"/>
    </xf>
    <xf numFmtId="4" fontId="0" fillId="0" borderId="0" xfId="33" applyFont="1" applyFill="1" applyBorder="1" applyAlignment="1" applyProtection="1">
      <alignment horizontal="center" vertical="center" wrapText="1"/>
    </xf>
    <xf numFmtId="4" fontId="6" fillId="0" borderId="0" xfId="33" applyFill="1" applyBorder="1" applyAlignment="1" applyProtection="1">
      <alignment horizontal="center" vertical="center" wrapText="1"/>
    </xf>
    <xf numFmtId="168" fontId="6" fillId="0" borderId="5" xfId="53" applyNumberFormat="1" applyFont="1" applyBorder="1" applyAlignment="1" applyProtection="1">
      <alignment horizontal="center" vertical="center" wrapText="1"/>
    </xf>
    <xf numFmtId="168" fontId="6" fillId="0" borderId="5" xfId="32" applyNumberFormat="1" applyFont="1" applyBorder="1" applyProtection="1">
      <alignment horizontal="center" vertical="center" wrapText="1"/>
    </xf>
    <xf numFmtId="0" fontId="6" fillId="0" borderId="0" xfId="53" applyFont="1" applyAlignment="1" applyProtection="1">
      <alignment vertical="center"/>
    </xf>
    <xf numFmtId="0" fontId="28" fillId="0" borderId="0" xfId="53" applyFont="1" applyAlignment="1" applyProtection="1">
      <alignment horizontal="center" vertical="center" wrapText="1"/>
    </xf>
    <xf numFmtId="49" fontId="28" fillId="0" borderId="13" xfId="32" applyNumberFormat="1" applyFont="1" applyBorder="1" applyProtection="1">
      <alignment horizontal="center" vertical="center" wrapText="1"/>
    </xf>
    <xf numFmtId="0" fontId="73" fillId="0" borderId="0" xfId="53" applyFont="1" applyAlignment="1" applyProtection="1">
      <alignment vertical="center"/>
    </xf>
    <xf numFmtId="0" fontId="53" fillId="10" borderId="18" xfId="53" applyFont="1" applyFill="1" applyBorder="1" applyAlignment="1" applyProtection="1">
      <alignment horizontal="center" vertical="center" wrapText="1"/>
    </xf>
    <xf numFmtId="0" fontId="53" fillId="10" borderId="19" xfId="53" applyFont="1" applyFill="1" applyBorder="1" applyAlignment="1" applyProtection="1">
      <alignment horizontal="center" vertical="center" wrapText="1"/>
    </xf>
    <xf numFmtId="49" fontId="6" fillId="10" borderId="13" xfId="51" applyNumberFormat="1" applyFont="1" applyFill="1" applyBorder="1" applyAlignment="1" applyProtection="1">
      <alignment horizontal="center" vertical="center" wrapText="1"/>
    </xf>
    <xf numFmtId="49" fontId="53" fillId="10" borderId="19" xfId="53" applyNumberFormat="1" applyFont="1" applyFill="1" applyBorder="1" applyAlignment="1" applyProtection="1">
      <alignment horizontal="left" vertical="center" wrapText="1"/>
    </xf>
    <xf numFmtId="49" fontId="6" fillId="10" borderId="13" xfId="39" applyFill="1" applyBorder="1" applyAlignment="1" applyProtection="1">
      <alignment horizontal="left" vertical="center"/>
    </xf>
    <xf numFmtId="49" fontId="53" fillId="10" borderId="20" xfId="53" applyNumberFormat="1" applyFont="1" applyFill="1" applyBorder="1" applyAlignment="1" applyProtection="1">
      <alignment horizontal="left" vertical="center" wrapText="1"/>
    </xf>
    <xf numFmtId="0" fontId="6" fillId="0" borderId="24" xfId="53" applyFont="1" applyBorder="1" applyAlignment="1" applyProtection="1">
      <alignment vertical="center"/>
    </xf>
    <xf numFmtId="0" fontId="0" fillId="0" borderId="0" xfId="53" applyFont="1" applyAlignment="1" applyProtection="1">
      <alignment vertical="center" wrapText="1"/>
    </xf>
    <xf numFmtId="0" fontId="53" fillId="0" borderId="0" xfId="53" applyFont="1" applyAlignment="1" applyProtection="1">
      <alignment vertical="center" wrapText="1"/>
    </xf>
    <xf numFmtId="14" fontId="47" fillId="0" borderId="5" xfId="51" applyNumberFormat="1" applyFont="1" applyBorder="1" applyAlignment="1" applyProtection="1">
      <alignment horizontal="center" vertical="center" wrapText="1"/>
    </xf>
    <xf numFmtId="0" fontId="6" fillId="0" borderId="5" xfId="53" applyFont="1" applyBorder="1" applyAlignment="1" applyProtection="1">
      <alignment horizontal="center" vertical="center" wrapText="1"/>
    </xf>
    <xf numFmtId="14" fontId="6" fillId="0" borderId="5" xfId="51" applyNumberFormat="1" applyFont="1" applyBorder="1" applyAlignment="1" applyProtection="1">
      <alignment horizontal="left" vertical="center" wrapText="1" indent="1"/>
    </xf>
    <xf numFmtId="49" fontId="8" fillId="10" borderId="12" xfId="38" applyFont="1" applyFill="1" applyBorder="1" applyAlignment="1" applyProtection="1">
      <alignment horizontal="right" vertical="center" wrapText="1"/>
    </xf>
    <xf numFmtId="49" fontId="72" fillId="10" borderId="13" xfId="38" applyFont="1" applyFill="1" applyBorder="1" applyAlignment="1" applyProtection="1">
      <alignment horizontal="center" vertical="center" wrapText="1"/>
    </xf>
    <xf numFmtId="49" fontId="40" fillId="10" borderId="13" xfId="0" applyFont="1" applyFill="1" applyBorder="1" applyAlignment="1" applyProtection="1">
      <alignment horizontal="left" vertical="center" indent="1"/>
    </xf>
    <xf numFmtId="49" fontId="0" fillId="10" borderId="14" xfId="0" applyFill="1" applyBorder="1" applyAlignment="1" applyProtection="1">
      <alignment horizontal="right" vertical="center" wrapText="1"/>
    </xf>
    <xf numFmtId="0" fontId="59" fillId="0" borderId="0" xfId="53" applyFont="1" applyAlignment="1" applyProtection="1">
      <alignment vertical="center" wrapText="1"/>
    </xf>
    <xf numFmtId="49" fontId="53" fillId="0" borderId="0" xfId="0" applyFont="1" applyProtection="1">
      <alignment vertical="top"/>
    </xf>
    <xf numFmtId="49" fontId="57" fillId="0" borderId="0" xfId="0" applyFont="1" applyProtection="1">
      <alignment vertical="top"/>
    </xf>
    <xf numFmtId="49" fontId="0" fillId="0" borderId="0" xfId="0" applyProtection="1">
      <alignment vertical="top"/>
    </xf>
    <xf numFmtId="49" fontId="32" fillId="0" borderId="5" xfId="32" applyNumberFormat="1" applyFont="1" applyBorder="1" applyAlignment="1" applyProtection="1">
      <alignment horizontal="center" vertical="top" wrapText="1"/>
    </xf>
    <xf numFmtId="14" fontId="6" fillId="7" borderId="5" xfId="51" applyNumberFormat="1" applyFont="1" applyFill="1" applyBorder="1" applyAlignment="1" applyProtection="1">
      <alignment horizontal="left" vertical="center" wrapText="1" indent="1"/>
    </xf>
    <xf numFmtId="49" fontId="6" fillId="7" borderId="5" xfId="53" applyNumberFormat="1" applyFont="1" applyFill="1" applyBorder="1" applyAlignment="1" applyProtection="1">
      <alignment horizontal="center" vertical="center" wrapText="1"/>
    </xf>
    <xf numFmtId="49" fontId="8" fillId="10" borderId="13" xfId="38" applyFont="1" applyFill="1" applyBorder="1" applyAlignment="1" applyProtection="1">
      <alignment horizontal="right" vertical="center" wrapText="1"/>
    </xf>
    <xf numFmtId="49" fontId="0" fillId="10" borderId="13" xfId="0" applyFill="1" applyBorder="1" applyAlignment="1" applyProtection="1">
      <alignment horizontal="right" vertical="center" wrapText="1"/>
    </xf>
    <xf numFmtId="49" fontId="40" fillId="10" borderId="13" xfId="38" applyFont="1" applyFill="1" applyBorder="1" applyAlignment="1" applyProtection="1">
      <alignment horizontal="left" vertical="center" indent="1"/>
    </xf>
    <xf numFmtId="49" fontId="6" fillId="10" borderId="13" xfId="38" applyFill="1" applyBorder="1" applyAlignment="1" applyProtection="1">
      <alignment horizontal="right" vertical="center" wrapText="1"/>
    </xf>
    <xf numFmtId="49" fontId="6" fillId="10" borderId="14" xfId="38" applyFill="1" applyBorder="1" applyAlignment="1" applyProtection="1">
      <alignment horizontal="right" vertical="center" wrapText="1"/>
    </xf>
    <xf numFmtId="0" fontId="6" fillId="0" borderId="53" xfId="53" applyFont="1" applyBorder="1" applyAlignment="1" applyProtection="1">
      <alignment vertical="center" wrapText="1"/>
    </xf>
    <xf numFmtId="0" fontId="44" fillId="0" borderId="0" xfId="53" applyFont="1" applyAlignment="1" applyProtection="1">
      <alignment vertical="center" wrapText="1"/>
    </xf>
    <xf numFmtId="0" fontId="9" fillId="0" borderId="0" xfId="53" applyFont="1" applyAlignment="1" applyProtection="1">
      <alignment vertical="center" wrapText="1"/>
    </xf>
    <xf numFmtId="0" fontId="45" fillId="0" borderId="0" xfId="53" applyFont="1" applyAlignment="1" applyProtection="1">
      <alignment horizontal="center" vertical="center" wrapText="1"/>
    </xf>
    <xf numFmtId="0" fontId="54" fillId="0" borderId="0" xfId="35" applyFont="1" applyProtection="1"/>
    <xf numFmtId="0" fontId="6" fillId="0" borderId="0" xfId="39" applyNumberFormat="1" applyAlignment="1" applyProtection="1">
      <alignment vertical="center"/>
    </xf>
    <xf numFmtId="0" fontId="53" fillId="0" borderId="0" xfId="39" applyNumberFormat="1" applyFont="1" applyAlignment="1" applyProtection="1">
      <alignment vertical="center"/>
    </xf>
    <xf numFmtId="0" fontId="59" fillId="0" borderId="0" xfId="39" applyNumberFormat="1" applyFont="1" applyAlignment="1" applyProtection="1">
      <alignment vertical="center"/>
    </xf>
    <xf numFmtId="0" fontId="6" fillId="0" borderId="0" xfId="39" applyNumberFormat="1" applyBorder="1" applyAlignment="1" applyProtection="1">
      <alignment vertical="center"/>
    </xf>
    <xf numFmtId="0" fontId="56" fillId="0" borderId="0" xfId="39" applyNumberFormat="1" applyFont="1" applyAlignment="1" applyProtection="1">
      <alignment vertical="center"/>
    </xf>
    <xf numFmtId="0" fontId="60" fillId="0" borderId="0" xfId="39" applyNumberFormat="1" applyFont="1" applyAlignment="1" applyProtection="1">
      <alignment vertical="center"/>
    </xf>
    <xf numFmtId="0" fontId="42" fillId="0" borderId="0" xfId="39" applyNumberFormat="1" applyFont="1" applyAlignment="1" applyProtection="1">
      <alignment vertical="center"/>
    </xf>
    <xf numFmtId="0" fontId="6" fillId="0" borderId="0" xfId="31" applyFont="1" applyBorder="1" applyAlignment="1" applyProtection="1">
      <alignment vertical="center" wrapText="1"/>
    </xf>
    <xf numFmtId="0" fontId="42" fillId="0" borderId="0" xfId="39" applyNumberFormat="1" applyFont="1" applyBorder="1" applyAlignment="1" applyProtection="1">
      <alignment vertical="center"/>
    </xf>
    <xf numFmtId="0" fontId="56" fillId="0" borderId="0" xfId="39" applyNumberFormat="1" applyFont="1" applyBorder="1" applyAlignment="1" applyProtection="1">
      <alignment vertical="center"/>
    </xf>
    <xf numFmtId="0" fontId="60" fillId="0" borderId="0" xfId="39" applyNumberFormat="1" applyFont="1" applyBorder="1" applyAlignment="1" applyProtection="1">
      <alignment vertical="center"/>
    </xf>
    <xf numFmtId="0" fontId="6" fillId="0" borderId="0" xfId="43" applyFont="1" applyAlignment="1" applyProtection="1">
      <alignment vertical="center" wrapText="1"/>
    </xf>
    <xf numFmtId="49" fontId="6" fillId="0" borderId="0" xfId="51" applyNumberFormat="1" applyFont="1" applyAlignment="1" applyProtection="1">
      <alignment horizontal="center" vertical="center" wrapText="1"/>
    </xf>
    <xf numFmtId="0" fontId="6" fillId="0" borderId="0" xfId="43" applyFont="1" applyAlignment="1" applyProtection="1">
      <alignment horizontal="right" vertical="center" wrapText="1"/>
    </xf>
    <xf numFmtId="0" fontId="87" fillId="0" borderId="0" xfId="39" applyNumberFormat="1" applyFont="1" applyAlignment="1" applyProtection="1">
      <alignment vertical="center"/>
    </xf>
    <xf numFmtId="0" fontId="84" fillId="0" borderId="0" xfId="43" applyFont="1" applyAlignment="1" applyProtection="1">
      <alignment vertical="center" wrapText="1"/>
    </xf>
    <xf numFmtId="49" fontId="84" fillId="0" borderId="0" xfId="51" applyNumberFormat="1" applyFont="1" applyAlignment="1" applyProtection="1">
      <alignment horizontal="center" vertical="center" wrapText="1"/>
    </xf>
    <xf numFmtId="0" fontId="57" fillId="0" borderId="0" xfId="39" applyNumberFormat="1" applyFont="1" applyAlignment="1" applyProtection="1">
      <alignment vertical="center"/>
    </xf>
    <xf numFmtId="0" fontId="22" fillId="0" borderId="0" xfId="39" applyNumberFormat="1" applyFont="1" applyBorder="1" applyAlignment="1" applyProtection="1">
      <alignment vertical="center"/>
    </xf>
    <xf numFmtId="0" fontId="6" fillId="0" borderId="0" xfId="43" applyFont="1" applyAlignment="1" applyProtection="1">
      <alignment horizontal="center" vertical="center" wrapText="1"/>
    </xf>
    <xf numFmtId="0" fontId="46" fillId="0" borderId="0" xfId="43" applyFont="1" applyAlignment="1" applyProtection="1">
      <alignment horizontal="center" vertical="center" wrapText="1"/>
    </xf>
    <xf numFmtId="0" fontId="6" fillId="0" borderId="5" xfId="43" applyFont="1" applyBorder="1" applyAlignment="1" applyProtection="1">
      <alignment horizontal="center" vertical="center" wrapText="1"/>
    </xf>
    <xf numFmtId="49" fontId="28" fillId="0" borderId="0" xfId="32" applyNumberFormat="1" applyFont="1" applyBorder="1" applyProtection="1">
      <alignment horizontal="center" vertical="center" wrapText="1"/>
    </xf>
    <xf numFmtId="49" fontId="28" fillId="0" borderId="5" xfId="32" applyNumberFormat="1" applyFont="1" applyBorder="1" applyProtection="1">
      <alignment horizontal="center" vertical="center" wrapText="1"/>
    </xf>
    <xf numFmtId="0" fontId="57" fillId="0" borderId="0" xfId="39" applyNumberFormat="1" applyFont="1" applyBorder="1" applyAlignment="1" applyProtection="1">
      <alignment horizontal="center" vertical="center"/>
    </xf>
    <xf numFmtId="0" fontId="6" fillId="0" borderId="0" xfId="32" applyFont="1" applyBorder="1" applyProtection="1">
      <alignment horizontal="center" vertical="center" wrapText="1"/>
    </xf>
    <xf numFmtId="0" fontId="6" fillId="10" borderId="12" xfId="32" applyFont="1" applyFill="1" applyBorder="1" applyProtection="1">
      <alignment horizontal="center" vertical="center" wrapText="1"/>
    </xf>
    <xf numFmtId="49" fontId="6" fillId="10" borderId="13" xfId="32" applyNumberFormat="1" applyFont="1" applyFill="1" applyBorder="1" applyProtection="1">
      <alignment horizontal="center" vertical="center" wrapText="1"/>
    </xf>
    <xf numFmtId="0" fontId="6" fillId="10" borderId="14" xfId="39" applyNumberFormat="1" applyFill="1" applyBorder="1" applyAlignment="1" applyProtection="1">
      <alignment vertical="center"/>
    </xf>
    <xf numFmtId="49" fontId="6" fillId="0" borderId="15" xfId="32" applyNumberFormat="1" applyFont="1" applyBorder="1" applyProtection="1">
      <alignment horizontal="center" vertical="center" wrapText="1"/>
    </xf>
    <xf numFmtId="49" fontId="6" fillId="0" borderId="5" xfId="32" applyNumberFormat="1" applyFont="1" applyBorder="1" applyProtection="1">
      <alignment horizontal="center" vertical="center" wrapText="1"/>
    </xf>
    <xf numFmtId="49" fontId="55" fillId="0" borderId="5" xfId="35" applyNumberFormat="1" applyFont="1" applyBorder="1" applyAlignment="1" applyProtection="1">
      <alignment horizontal="left" vertical="center" wrapText="1" indent="1"/>
    </xf>
    <xf numFmtId="49" fontId="40" fillId="10" borderId="14" xfId="38" applyFont="1" applyFill="1" applyBorder="1" applyAlignment="1" applyProtection="1">
      <alignment horizontal="left" vertical="center" indent="1"/>
    </xf>
    <xf numFmtId="49" fontId="8" fillId="10" borderId="14" xfId="38" applyFont="1" applyFill="1" applyBorder="1" applyAlignment="1" applyProtection="1">
      <alignment horizontal="right" vertical="center" wrapText="1"/>
    </xf>
    <xf numFmtId="0" fontId="55" fillId="15" borderId="0" xfId="35" applyFont="1" applyFill="1" applyAlignment="1" applyProtection="1">
      <alignment vertical="top"/>
    </xf>
    <xf numFmtId="49" fontId="6" fillId="0" borderId="0" xfId="51" applyNumberFormat="1" applyFont="1" applyAlignment="1" applyProtection="1">
      <alignment vertical="center" wrapText="1"/>
    </xf>
    <xf numFmtId="49" fontId="40" fillId="10" borderId="13" xfId="38" applyFont="1" applyFill="1" applyBorder="1" applyAlignment="1" applyProtection="1">
      <alignment horizontal="left" vertical="center" indent="2"/>
    </xf>
    <xf numFmtId="0" fontId="6" fillId="0" borderId="19" xfId="39" applyNumberFormat="1" applyBorder="1" applyAlignment="1" applyProtection="1">
      <alignment vertical="center"/>
    </xf>
    <xf numFmtId="49" fontId="6" fillId="0" borderId="0" xfId="39" applyProtection="1">
      <alignment vertical="top"/>
    </xf>
    <xf numFmtId="0" fontId="6" fillId="0" borderId="5" xfId="115" applyNumberFormat="1" applyFont="1" applyFill="1" applyBorder="1" applyAlignment="1">
      <alignment horizontal="left" vertical="center" wrapText="1" indent="1"/>
    </xf>
    <xf numFmtId="49" fontId="51" fillId="9" borderId="5" xfId="27" applyNumberFormat="1" applyFont="1" applyFill="1" applyBorder="1" applyAlignment="1" applyProtection="1">
      <alignment horizontal="left" vertical="center" wrapText="1"/>
      <protection locked="0"/>
    </xf>
    <xf numFmtId="0" fontId="15" fillId="0" borderId="0" xfId="40" applyNumberFormat="1" applyFont="1" applyFill="1" applyBorder="1" applyAlignment="1">
      <alignment horizontal="justify" vertical="top" wrapText="1"/>
    </xf>
    <xf numFmtId="49" fontId="15" fillId="0" borderId="0" xfId="40" applyFont="1" applyFill="1" applyBorder="1" applyAlignment="1">
      <alignment horizontal="left" vertical="top" wrapText="1" indent="1"/>
    </xf>
    <xf numFmtId="49" fontId="15" fillId="0" borderId="9" xfId="40" applyFont="1" applyFill="1" applyBorder="1" applyAlignment="1">
      <alignment vertical="center" wrapText="1"/>
    </xf>
    <xf numFmtId="49" fontId="15" fillId="0" borderId="0" xfId="40" applyFont="1" applyFill="1" applyBorder="1" applyAlignment="1">
      <alignment vertical="center" wrapText="1"/>
    </xf>
    <xf numFmtId="0" fontId="0" fillId="0" borderId="0" xfId="0" applyNumberFormat="1">
      <alignment vertical="top"/>
    </xf>
    <xf numFmtId="0" fontId="0" fillId="0" borderId="0" xfId="0" applyNumberFormat="1" applyAlignment="1">
      <alignment vertical="center"/>
    </xf>
    <xf numFmtId="0" fontId="19" fillId="13" borderId="29" xfId="25" applyNumberFormat="1" applyFont="1" applyFill="1" applyBorder="1" applyAlignment="1">
      <alignment horizontal="center" vertical="center" wrapText="1"/>
    </xf>
    <xf numFmtId="0" fontId="19" fillId="13" borderId="31" xfId="25" applyNumberFormat="1" applyFont="1" applyFill="1" applyBorder="1" applyAlignment="1">
      <alignment horizontal="center" vertical="center" wrapText="1"/>
    </xf>
    <xf numFmtId="0" fontId="19" fillId="13" borderId="30" xfId="25" applyNumberFormat="1" applyFont="1" applyFill="1" applyBorder="1" applyAlignment="1">
      <alignment horizontal="center" vertical="center" wrapText="1"/>
    </xf>
    <xf numFmtId="49" fontId="15" fillId="0" borderId="9" xfId="40" applyFont="1" applyFill="1" applyBorder="1" applyAlignment="1">
      <alignment horizontal="left" vertical="center" wrapText="1"/>
    </xf>
    <xf numFmtId="49" fontId="15" fillId="0" borderId="0" xfId="40" applyFont="1" applyFill="1" applyBorder="1" applyAlignment="1">
      <alignment horizontal="left" vertical="center" wrapText="1"/>
    </xf>
    <xf numFmtId="49" fontId="26" fillId="0" borderId="0" xfId="30" applyNumberFormat="1" applyFont="1" applyFill="1" applyBorder="1" applyAlignment="1" applyProtection="1">
      <alignment horizontal="left" vertical="top" wrapText="1" indent="1"/>
    </xf>
    <xf numFmtId="0" fontId="15" fillId="0" borderId="0" xfId="40" applyNumberFormat="1" applyFont="1" applyFill="1" applyBorder="1" applyAlignment="1">
      <alignment horizontal="justify" vertical="center" wrapText="1"/>
    </xf>
    <xf numFmtId="49" fontId="15" fillId="0" borderId="0" xfId="40" applyFont="1" applyFill="1" applyBorder="1" applyAlignment="1">
      <alignment horizontal="left" wrapText="1"/>
    </xf>
    <xf numFmtId="0" fontId="19" fillId="0" borderId="0" xfId="19" applyFill="1" applyBorder="1" applyAlignment="1">
      <alignment horizontal="left" vertical="center" wrapText="1"/>
    </xf>
    <xf numFmtId="49" fontId="61" fillId="0" borderId="0" xfId="28" applyNumberFormat="1" applyFont="1" applyFill="1" applyBorder="1" applyAlignment="1" applyProtection="1">
      <alignment horizontal="left" vertical="top" wrapText="1"/>
    </xf>
    <xf numFmtId="0" fontId="19" fillId="0" borderId="16" xfId="19" applyFill="1" applyBorder="1" applyAlignment="1">
      <alignment horizontal="left" vertical="center" wrapText="1"/>
    </xf>
    <xf numFmtId="0" fontId="19" fillId="0" borderId="21" xfId="19" applyFill="1" applyBorder="1" applyAlignment="1">
      <alignment horizontal="left" vertical="center" wrapText="1"/>
    </xf>
    <xf numFmtId="0" fontId="19" fillId="0" borderId="24" xfId="19" applyFill="1" applyBorder="1" applyAlignment="1">
      <alignment horizontal="left" vertical="center" wrapText="1"/>
    </xf>
    <xf numFmtId="0" fontId="15" fillId="0" borderId="0" xfId="46" applyFont="1" applyAlignment="1">
      <alignment vertical="top" wrapText="1"/>
    </xf>
    <xf numFmtId="49" fontId="51" fillId="0" borderId="0" xfId="27" applyNumberFormat="1" applyBorder="1" applyAlignment="1" applyProtection="1">
      <alignment vertical="center"/>
    </xf>
    <xf numFmtId="0" fontId="19" fillId="0" borderId="0" xfId="19" applyFill="1" applyBorder="1" applyAlignment="1">
      <alignment horizontal="left" vertical="top" wrapText="1"/>
    </xf>
    <xf numFmtId="49" fontId="15" fillId="0" borderId="0" xfId="40" applyFont="1" applyFill="1" applyBorder="1" applyAlignment="1">
      <alignment horizontal="justify" vertical="justify" wrapText="1"/>
    </xf>
    <xf numFmtId="49" fontId="0" fillId="0" borderId="0" xfId="0" applyBorder="1">
      <alignment vertical="top"/>
    </xf>
    <xf numFmtId="0" fontId="34" fillId="0" borderId="0" xfId="40" applyNumberFormat="1" applyFont="1" applyFill="1" applyBorder="1" applyAlignment="1">
      <alignment horizontal="left" vertical="center" wrapText="1"/>
    </xf>
    <xf numFmtId="0" fontId="33" fillId="0" borderId="0" xfId="40" applyNumberFormat="1" applyFont="1" applyFill="1" applyBorder="1" applyAlignment="1">
      <alignment horizontal="justify" vertical="top" wrapText="1"/>
    </xf>
    <xf numFmtId="0" fontId="6" fillId="0" borderId="31" xfId="50" applyBorder="1" applyAlignment="1">
      <alignment horizontal="left" vertical="center" wrapText="1" indent="1"/>
    </xf>
    <xf numFmtId="14" fontId="6" fillId="7" borderId="5" xfId="51" applyNumberFormat="1" applyFont="1" applyFill="1" applyBorder="1" applyAlignment="1" applyProtection="1">
      <alignment horizontal="left" vertical="center" wrapText="1" indent="1"/>
    </xf>
    <xf numFmtId="0" fontId="32" fillId="0" borderId="16" xfId="53" applyFont="1" applyBorder="1" applyAlignment="1" applyProtection="1">
      <alignment horizontal="center" vertical="top" wrapText="1"/>
    </xf>
    <xf numFmtId="0" fontId="28" fillId="0" borderId="16" xfId="53" applyFont="1" applyBorder="1" applyAlignment="1" applyProtection="1">
      <alignment horizontal="center" vertical="top" wrapText="1"/>
    </xf>
    <xf numFmtId="0" fontId="6" fillId="0" borderId="5" xfId="53" applyFont="1" applyBorder="1" applyAlignment="1" applyProtection="1">
      <alignment horizontal="center" vertical="center" wrapText="1"/>
    </xf>
    <xf numFmtId="0" fontId="6" fillId="7" borderId="15" xfId="53" applyFont="1" applyFill="1" applyBorder="1" applyAlignment="1" applyProtection="1">
      <alignment horizontal="left" vertical="center" wrapText="1" indent="1"/>
    </xf>
    <xf numFmtId="0" fontId="6" fillId="9" borderId="21" xfId="53" applyFont="1" applyFill="1" applyBorder="1" applyAlignment="1" applyProtection="1">
      <alignment horizontal="left" vertical="center" wrapText="1" indent="1"/>
    </xf>
    <xf numFmtId="0" fontId="6" fillId="9" borderId="22" xfId="53" applyFont="1" applyFill="1" applyBorder="1" applyAlignment="1" applyProtection="1">
      <alignment horizontal="left" vertical="center" wrapText="1" indent="1"/>
    </xf>
    <xf numFmtId="14" fontId="32" fillId="0" borderId="15" xfId="51" applyNumberFormat="1" applyFont="1" applyBorder="1" applyAlignment="1" applyProtection="1">
      <alignment horizontal="center" vertical="top" wrapText="1"/>
    </xf>
    <xf numFmtId="14" fontId="32" fillId="0" borderId="21" xfId="51" applyNumberFormat="1" applyFont="1" applyBorder="1" applyAlignment="1" applyProtection="1">
      <alignment horizontal="center" vertical="top" wrapText="1"/>
    </xf>
    <xf numFmtId="14" fontId="47" fillId="0" borderId="22" xfId="51" applyNumberFormat="1" applyFont="1" applyBorder="1" applyAlignment="1" applyProtection="1">
      <alignment horizontal="center" vertical="top" wrapText="1"/>
    </xf>
    <xf numFmtId="168" fontId="6" fillId="0" borderId="12" xfId="53" applyNumberFormat="1" applyFont="1" applyBorder="1" applyAlignment="1" applyProtection="1">
      <alignment horizontal="center" vertical="center" wrapText="1"/>
    </xf>
    <xf numFmtId="168" fontId="6" fillId="0" borderId="14" xfId="53" applyNumberFormat="1" applyFont="1" applyBorder="1" applyAlignment="1" applyProtection="1">
      <alignment horizontal="center" vertical="center" wrapText="1"/>
    </xf>
    <xf numFmtId="168" fontId="6" fillId="0" borderId="5" xfId="53" applyNumberFormat="1" applyFont="1" applyBorder="1" applyAlignment="1" applyProtection="1">
      <alignment horizontal="center" vertical="center" wrapText="1"/>
    </xf>
    <xf numFmtId="49" fontId="28" fillId="0" borderId="13" xfId="32" applyNumberFormat="1" applyFont="1" applyBorder="1" applyProtection="1">
      <alignment horizontal="center" vertical="center" wrapText="1"/>
    </xf>
    <xf numFmtId="0" fontId="19" fillId="0" borderId="14" xfId="31" applyFont="1" applyBorder="1" applyAlignment="1" applyProtection="1">
      <alignment horizontal="left" vertical="center" wrapText="1" indent="1"/>
    </xf>
    <xf numFmtId="0" fontId="19" fillId="0" borderId="5" xfId="31" applyFont="1" applyBorder="1" applyAlignment="1" applyProtection="1">
      <alignment horizontal="left" vertical="center" wrapText="1" indent="1"/>
    </xf>
    <xf numFmtId="0" fontId="19" fillId="0" borderId="12" xfId="31" applyFont="1" applyBorder="1" applyAlignment="1" applyProtection="1">
      <alignment horizontal="left" vertical="center" wrapText="1" indent="1"/>
    </xf>
    <xf numFmtId="0" fontId="6" fillId="0" borderId="0" xfId="53" applyFont="1" applyAlignment="1" applyProtection="1">
      <alignment horizontal="center" vertical="center" wrapText="1"/>
    </xf>
    <xf numFmtId="49" fontId="6" fillId="0" borderId="0" xfId="51" applyNumberFormat="1" applyFont="1" applyAlignment="1" applyProtection="1">
      <alignment horizontal="center" vertical="center" wrapText="1"/>
    </xf>
    <xf numFmtId="4" fontId="6" fillId="0" borderId="5" xfId="33" applyFill="1" applyBorder="1" applyAlignment="1" applyProtection="1">
      <alignment horizontal="center" vertical="center" wrapText="1"/>
    </xf>
    <xf numFmtId="0" fontId="6" fillId="0" borderId="25" xfId="53" applyFont="1" applyBorder="1" applyAlignment="1" applyProtection="1">
      <alignment horizontal="left" vertical="center" wrapText="1"/>
    </xf>
    <xf numFmtId="49" fontId="6" fillId="7" borderId="5" xfId="51" applyNumberFormat="1" applyFont="1" applyFill="1" applyBorder="1" applyAlignment="1" applyProtection="1">
      <alignment horizontal="center" vertical="center" wrapText="1"/>
    </xf>
    <xf numFmtId="49" fontId="6" fillId="11" borderId="5" xfId="51" applyNumberFormat="1" applyFont="1" applyFill="1" applyBorder="1" applyAlignment="1" applyProtection="1">
      <alignment horizontal="center" vertical="center" wrapText="1"/>
    </xf>
    <xf numFmtId="0" fontId="55" fillId="0" borderId="5" xfId="38" applyNumberFormat="1" applyFont="1" applyBorder="1" applyAlignment="1" applyProtection="1">
      <alignment horizontal="center" vertical="center" wrapText="1"/>
    </xf>
    <xf numFmtId="49" fontId="28" fillId="0" borderId="12" xfId="32" applyNumberFormat="1" applyFont="1" applyBorder="1" applyProtection="1">
      <alignment horizontal="center" vertical="center" wrapText="1"/>
    </xf>
    <xf numFmtId="49" fontId="28" fillId="0" borderId="14" xfId="32" applyNumberFormat="1" applyFont="1" applyBorder="1" applyProtection="1">
      <alignment horizontal="center" vertical="center" wrapText="1"/>
    </xf>
    <xf numFmtId="0" fontId="6" fillId="0" borderId="29" xfId="53" applyFont="1" applyBorder="1" applyAlignment="1" applyProtection="1">
      <alignment horizontal="center" vertical="center" wrapText="1"/>
    </xf>
    <xf numFmtId="0" fontId="6" fillId="0" borderId="30" xfId="53" applyFont="1" applyBorder="1" applyAlignment="1" applyProtection="1">
      <alignment horizontal="center" vertical="center" wrapText="1"/>
    </xf>
    <xf numFmtId="0" fontId="6" fillId="0" borderId="0" xfId="43" applyFont="1" applyAlignment="1" applyProtection="1">
      <alignment horizontal="right" vertical="center" wrapText="1"/>
    </xf>
    <xf numFmtId="0" fontId="6" fillId="7" borderId="15" xfId="51" applyFont="1" applyFill="1" applyBorder="1" applyAlignment="1" applyProtection="1">
      <alignment horizontal="left" vertical="center" wrapText="1" indent="2"/>
    </xf>
    <xf numFmtId="0" fontId="6" fillId="11" borderId="21" xfId="51" applyFont="1" applyFill="1" applyBorder="1" applyAlignment="1" applyProtection="1">
      <alignment horizontal="left" vertical="center" wrapText="1" indent="2"/>
    </xf>
    <xf numFmtId="0" fontId="6" fillId="11" borderId="22" xfId="51" applyFont="1" applyFill="1" applyBorder="1" applyAlignment="1" applyProtection="1">
      <alignment horizontal="left" vertical="center" wrapText="1" indent="2"/>
    </xf>
    <xf numFmtId="49" fontId="6" fillId="0" borderId="5" xfId="32" applyNumberFormat="1" applyFont="1" applyBorder="1" applyProtection="1">
      <alignment horizontal="center" vertical="center" wrapText="1"/>
    </xf>
    <xf numFmtId="14" fontId="47" fillId="0" borderId="15" xfId="51" applyNumberFormat="1" applyFont="1" applyBorder="1" applyAlignment="1" applyProtection="1">
      <alignment horizontal="center" vertical="center" wrapText="1"/>
    </xf>
    <xf numFmtId="14" fontId="47" fillId="0" borderId="21" xfId="51" applyNumberFormat="1" applyFont="1" applyBorder="1" applyAlignment="1" applyProtection="1">
      <alignment horizontal="center" vertical="center" wrapText="1"/>
    </xf>
    <xf numFmtId="0" fontId="55" fillId="7" borderId="15" xfId="35" applyFont="1" applyFill="1" applyBorder="1" applyAlignment="1" applyProtection="1">
      <alignment horizontal="left" vertical="center" wrapText="1" indent="1"/>
    </xf>
    <xf numFmtId="0" fontId="55" fillId="9" borderId="22" xfId="35" applyFont="1" applyFill="1" applyBorder="1" applyAlignment="1" applyProtection="1">
      <alignment horizontal="left" vertical="center" wrapText="1" indent="1"/>
    </xf>
    <xf numFmtId="0" fontId="6" fillId="15" borderId="0" xfId="43" applyFont="1" applyFill="1" applyAlignment="1" applyProtection="1">
      <alignment horizontal="center" vertical="center" wrapText="1"/>
    </xf>
    <xf numFmtId="0" fontId="6" fillId="0" borderId="5" xfId="43" applyFont="1" applyBorder="1" applyAlignment="1" applyProtection="1">
      <alignment horizontal="center" vertical="center" wrapText="1"/>
    </xf>
    <xf numFmtId="0" fontId="6" fillId="0" borderId="20" xfId="39" applyNumberFormat="1" applyBorder="1" applyAlignment="1" applyProtection="1">
      <alignment horizontal="left" vertical="center" wrapText="1" indent="1"/>
    </xf>
    <xf numFmtId="0" fontId="6" fillId="0" borderId="15" xfId="39" applyNumberFormat="1" applyBorder="1" applyAlignment="1" applyProtection="1">
      <alignment horizontal="left" vertical="center" wrapText="1" indent="1"/>
    </xf>
    <xf numFmtId="0" fontId="6" fillId="0" borderId="18" xfId="39" applyNumberFormat="1" applyBorder="1" applyAlignment="1" applyProtection="1">
      <alignment horizontal="left" vertical="center" wrapText="1" indent="1"/>
    </xf>
    <xf numFmtId="0" fontId="6" fillId="0" borderId="26" xfId="39" applyNumberFormat="1" applyBorder="1" applyAlignment="1" applyProtection="1">
      <alignment horizontal="left" vertical="center" indent="1"/>
    </xf>
    <xf numFmtId="0" fontId="6" fillId="0" borderId="22" xfId="39" applyNumberFormat="1" applyBorder="1" applyAlignment="1" applyProtection="1">
      <alignment horizontal="left" vertical="center" indent="1"/>
    </xf>
    <xf numFmtId="0" fontId="6" fillId="0" borderId="23" xfId="39" applyNumberFormat="1" applyBorder="1" applyAlignment="1" applyProtection="1">
      <alignment horizontal="left" vertical="center" indent="1"/>
    </xf>
    <xf numFmtId="0" fontId="6" fillId="0" borderId="0" xfId="39" applyNumberFormat="1" applyBorder="1" applyAlignment="1" applyProtection="1">
      <alignment horizontal="center" vertical="center"/>
    </xf>
    <xf numFmtId="0" fontId="6" fillId="0" borderId="0" xfId="31" applyFont="1" applyBorder="1" applyProtection="1">
      <alignment horizontal="center" vertical="center" wrapText="1"/>
    </xf>
    <xf numFmtId="0" fontId="87" fillId="0" borderId="0" xfId="39" applyNumberFormat="1" applyFont="1" applyBorder="1" applyAlignment="1" applyProtection="1">
      <alignment horizontal="right" vertical="center"/>
    </xf>
    <xf numFmtId="0" fontId="6" fillId="0" borderId="0" xfId="53" applyFont="1" applyAlignment="1">
      <alignment horizontal="left" vertical="top" wrapText="1"/>
    </xf>
    <xf numFmtId="0" fontId="6" fillId="0" borderId="19" xfId="31" applyFont="1" applyBorder="1" applyAlignment="1">
      <alignment horizontal="left" vertical="center" wrapText="1"/>
    </xf>
    <xf numFmtId="0" fontId="6" fillId="0" borderId="25" xfId="31" applyFont="1" applyBorder="1" applyAlignment="1">
      <alignment horizontal="left" vertical="center" wrapText="1"/>
    </xf>
    <xf numFmtId="49" fontId="0" fillId="13" borderId="12" xfId="0" applyFill="1" applyBorder="1" applyAlignment="1">
      <alignment horizontal="left" vertical="center" indent="1"/>
    </xf>
    <xf numFmtId="49" fontId="0" fillId="13" borderId="13" xfId="0" applyFill="1" applyBorder="1" applyAlignment="1">
      <alignment horizontal="left" vertical="center" indent="1"/>
    </xf>
    <xf numFmtId="49" fontId="0" fillId="13" borderId="14" xfId="0" applyFill="1" applyBorder="1" applyAlignment="1">
      <alignment horizontal="left" vertical="center" indent="1"/>
    </xf>
    <xf numFmtId="0" fontId="6" fillId="0" borderId="22" xfId="53" applyFont="1" applyBorder="1" applyAlignment="1">
      <alignment horizontal="center" vertical="center" wrapText="1"/>
    </xf>
    <xf numFmtId="0" fontId="0" fillId="0" borderId="22" xfId="0" applyNumberFormat="1" applyBorder="1" applyAlignment="1">
      <alignment horizontal="center" vertical="center"/>
    </xf>
    <xf numFmtId="0" fontId="0" fillId="0" borderId="5" xfId="0" applyNumberFormat="1" applyBorder="1" applyAlignment="1">
      <alignment horizontal="center" vertical="center"/>
    </xf>
    <xf numFmtId="0" fontId="6" fillId="0" borderId="5" xfId="53" applyFont="1" applyBorder="1" applyAlignment="1">
      <alignment horizontal="left" vertical="center" wrapText="1" indent="2"/>
    </xf>
    <xf numFmtId="0" fontId="6" fillId="0" borderId="5" xfId="53" applyFont="1" applyBorder="1" applyAlignment="1">
      <alignment horizontal="center" vertical="center" wrapText="1"/>
    </xf>
    <xf numFmtId="0" fontId="19" fillId="0" borderId="14" xfId="55" applyFont="1" applyBorder="1" applyAlignment="1">
      <alignment horizontal="left" vertical="center" wrapText="1" indent="1"/>
    </xf>
    <xf numFmtId="0" fontId="19" fillId="0" borderId="5" xfId="55" applyFont="1" applyBorder="1" applyAlignment="1">
      <alignment horizontal="left" vertical="center" wrapText="1" indent="1"/>
    </xf>
    <xf numFmtId="0" fontId="19" fillId="0" borderId="12" xfId="55" applyFont="1" applyBorder="1" applyAlignment="1">
      <alignment horizontal="left" vertical="center" wrapText="1" indent="1"/>
    </xf>
    <xf numFmtId="0" fontId="9" fillId="0" borderId="0" xfId="53" applyFont="1" applyAlignment="1">
      <alignment horizontal="left" vertical="top" wrapText="1"/>
    </xf>
    <xf numFmtId="0" fontId="6" fillId="0" borderId="5" xfId="32" applyFont="1" applyBorder="1">
      <alignment horizontal="center" vertical="center" wrapText="1"/>
    </xf>
    <xf numFmtId="49" fontId="6" fillId="0" borderId="57" xfId="53" applyNumberFormat="1" applyFont="1" applyBorder="1" applyAlignment="1">
      <alignment horizontal="center" vertical="center" wrapText="1"/>
    </xf>
    <xf numFmtId="49" fontId="6" fillId="0" borderId="59" xfId="53" applyNumberFormat="1" applyFont="1" applyBorder="1" applyAlignment="1">
      <alignment horizontal="center" vertical="center" wrapText="1"/>
    </xf>
    <xf numFmtId="0" fontId="6" fillId="0" borderId="15" xfId="53" applyFont="1" applyBorder="1" applyAlignment="1">
      <alignment horizontal="center" vertical="center" wrapText="1"/>
    </xf>
    <xf numFmtId="49" fontId="6" fillId="0" borderId="5" xfId="53" applyNumberFormat="1" applyFont="1" applyBorder="1" applyAlignment="1">
      <alignment horizontal="center" vertical="center" wrapText="1"/>
    </xf>
    <xf numFmtId="0" fontId="53" fillId="0" borderId="0" xfId="115" applyNumberFormat="1" applyFont="1" applyFill="1" applyAlignment="1">
      <alignment horizontal="center" vertical="top"/>
    </xf>
    <xf numFmtId="0" fontId="6" fillId="0" borderId="5" xfId="53" applyFont="1" applyBorder="1" applyAlignment="1">
      <alignment horizontal="left" vertical="center" wrapText="1"/>
    </xf>
    <xf numFmtId="0" fontId="57" fillId="0" borderId="0" xfId="53" applyFont="1" applyAlignment="1">
      <alignment horizontal="center" vertical="center" wrapText="1"/>
    </xf>
    <xf numFmtId="0" fontId="0" fillId="0" borderId="12" xfId="115" applyNumberFormat="1" applyFont="1" applyFill="1" applyBorder="1" applyAlignment="1">
      <alignment horizontal="left" vertical="center" wrapText="1"/>
    </xf>
    <xf numFmtId="0" fontId="0" fillId="0" borderId="13" xfId="115" applyNumberFormat="1" applyFont="1" applyFill="1" applyBorder="1" applyAlignment="1">
      <alignment horizontal="left" vertical="center" wrapText="1"/>
    </xf>
    <xf numFmtId="0" fontId="6" fillId="0" borderId="14" xfId="53" applyFont="1" applyBorder="1" applyAlignment="1">
      <alignment horizontal="left" vertical="center" wrapText="1" indent="1"/>
    </xf>
    <xf numFmtId="0" fontId="6" fillId="0" borderId="5" xfId="53" applyFont="1" applyBorder="1" applyAlignment="1">
      <alignment horizontal="left" vertical="center" wrapText="1" indent="1"/>
    </xf>
    <xf numFmtId="0" fontId="6" fillId="0" borderId="12" xfId="53" applyFont="1" applyBorder="1" applyAlignment="1">
      <alignment horizontal="left" vertical="center" wrapText="1" indent="1"/>
    </xf>
    <xf numFmtId="0" fontId="6" fillId="0" borderId="15" xfId="32" applyFont="1" applyBorder="1">
      <alignment horizontal="center" vertical="center" wrapText="1"/>
    </xf>
    <xf numFmtId="0" fontId="6" fillId="0" borderId="21" xfId="32" applyFont="1" applyBorder="1">
      <alignment horizontal="center" vertical="center" wrapText="1"/>
    </xf>
    <xf numFmtId="0" fontId="6" fillId="0" borderId="22" xfId="32" applyFont="1" applyBorder="1">
      <alignment horizontal="center" vertical="center" wrapText="1"/>
    </xf>
    <xf numFmtId="0" fontId="6" fillId="0" borderId="0" xfId="32" applyFont="1" applyBorder="1" applyAlignment="1">
      <alignment horizontal="left" vertical="top" wrapText="1"/>
    </xf>
    <xf numFmtId="49" fontId="53" fillId="0" borderId="0" xfId="53" applyNumberFormat="1" applyFont="1" applyAlignment="1">
      <alignment horizontal="center" vertical="center" wrapText="1"/>
    </xf>
    <xf numFmtId="0" fontId="6" fillId="0" borderId="0" xfId="53" applyFont="1" applyAlignment="1">
      <alignment horizontal="left" vertical="center" wrapText="1" indent="1"/>
    </xf>
    <xf numFmtId="0" fontId="55" fillId="0" borderId="0" xfId="110" applyFont="1" applyAlignment="1">
      <alignment horizontal="left" vertical="top" wrapText="1" indent="1"/>
    </xf>
    <xf numFmtId="0" fontId="6" fillId="0" borderId="12" xfId="53" applyFont="1" applyBorder="1" applyAlignment="1">
      <alignment horizontal="left" vertical="center" wrapText="1"/>
    </xf>
    <xf numFmtId="0" fontId="6" fillId="0" borderId="13" xfId="53" applyFont="1" applyBorder="1" applyAlignment="1">
      <alignment horizontal="left" vertical="center" wrapText="1"/>
    </xf>
    <xf numFmtId="0" fontId="6" fillId="0" borderId="14" xfId="53" applyFont="1" applyBorder="1" applyAlignment="1">
      <alignment horizontal="left" vertical="center" wrapText="1"/>
    </xf>
    <xf numFmtId="0" fontId="6" fillId="0" borderId="15" xfId="53" applyFont="1" applyBorder="1" applyAlignment="1">
      <alignment horizontal="left" vertical="top" wrapText="1"/>
    </xf>
    <xf numFmtId="0" fontId="6" fillId="0" borderId="22" xfId="53" applyFont="1" applyBorder="1" applyAlignment="1">
      <alignment horizontal="left" vertical="top" wrapText="1"/>
    </xf>
    <xf numFmtId="49" fontId="6" fillId="0" borderId="0" xfId="38" applyBorder="1" applyAlignment="1">
      <alignment horizontal="left" vertical="top" wrapText="1"/>
    </xf>
    <xf numFmtId="0" fontId="19" fillId="0" borderId="13" xfId="31" applyFont="1" applyBorder="1" applyAlignment="1">
      <alignment horizontal="left" vertical="center" wrapText="1" indent="1"/>
    </xf>
    <xf numFmtId="0" fontId="6" fillId="0" borderId="5" xfId="44" applyNumberFormat="1" applyBorder="1" applyAlignment="1">
      <alignment horizontal="center" vertical="center" wrapText="1"/>
    </xf>
    <xf numFmtId="0" fontId="19" fillId="0" borderId="37" xfId="31" applyFont="1" applyBorder="1" applyAlignment="1">
      <alignment horizontal="left" vertical="center" wrapText="1" indent="1"/>
    </xf>
    <xf numFmtId="0" fontId="6" fillId="0" borderId="42" xfId="31" applyFont="1" applyBorder="1" applyAlignment="1">
      <alignment horizontal="left" vertical="center" wrapText="1" indent="1"/>
    </xf>
    <xf numFmtId="0" fontId="6" fillId="0" borderId="37" xfId="31" applyFont="1" applyBorder="1" applyAlignment="1">
      <alignment horizontal="left" vertical="center" wrapText="1" indent="1"/>
    </xf>
    <xf numFmtId="0" fontId="19" fillId="0" borderId="8" xfId="55" applyFont="1" applyBorder="1" applyAlignment="1">
      <alignment horizontal="left" vertical="center" indent="1"/>
    </xf>
    <xf numFmtId="0" fontId="9" fillId="0" borderId="0" xfId="50" applyFont="1" applyAlignment="1">
      <alignment horizontal="left" vertical="center" wrapText="1"/>
    </xf>
    <xf numFmtId="0" fontId="41" fillId="0" borderId="0" xfId="50" applyFont="1" applyAlignment="1">
      <alignment horizontal="left" vertical="top" wrapText="1"/>
    </xf>
    <xf numFmtId="0" fontId="9" fillId="0" borderId="0" xfId="50" applyFont="1" applyAlignment="1">
      <alignment horizontal="justify" vertical="top" wrapText="1"/>
    </xf>
    <xf numFmtId="0" fontId="41" fillId="0" borderId="0" xfId="50" applyFont="1" applyAlignment="1">
      <alignment horizontal="justify" vertical="top" wrapText="1"/>
    </xf>
    <xf numFmtId="0" fontId="8" fillId="8" borderId="15" xfId="0" applyNumberFormat="1" applyFont="1" applyFill="1" applyBorder="1" applyAlignment="1">
      <alignment horizontal="center" vertical="center" wrapText="1"/>
    </xf>
    <xf numFmtId="0" fontId="20" fillId="8" borderId="25" xfId="53" applyFont="1" applyFill="1" applyBorder="1" applyAlignment="1">
      <alignment horizontal="center" vertical="center" wrapText="1"/>
    </xf>
    <xf numFmtId="0" fontId="0" fillId="0" borderId="14" xfId="115" applyNumberFormat="1" applyFont="1" applyFill="1" applyBorder="1" applyAlignment="1">
      <alignment horizontal="left" vertical="center" wrapText="1"/>
    </xf>
    <xf numFmtId="0" fontId="6" fillId="0" borderId="22" xfId="53" applyFont="1" applyBorder="1" applyAlignment="1">
      <alignment horizontal="left" vertical="center" wrapText="1"/>
    </xf>
    <xf numFmtId="49" fontId="6" fillId="0" borderId="61" xfId="53" applyNumberFormat="1" applyFont="1" applyBorder="1" applyAlignment="1">
      <alignment horizontal="center" vertical="center" wrapText="1"/>
    </xf>
    <xf numFmtId="49" fontId="6" fillId="0" borderId="66" xfId="53" applyNumberFormat="1" applyFont="1" applyBorder="1" applyAlignment="1">
      <alignment horizontal="center" vertical="center" wrapText="1"/>
    </xf>
    <xf numFmtId="49" fontId="6" fillId="0" borderId="21" xfId="53" applyNumberFormat="1" applyFont="1" applyBorder="1" applyAlignment="1">
      <alignment horizontal="center" vertical="center" wrapText="1"/>
    </xf>
    <xf numFmtId="49" fontId="6" fillId="9" borderId="12" xfId="53" applyNumberFormat="1" applyFont="1" applyFill="1" applyBorder="1" applyAlignment="1" applyProtection="1">
      <alignment horizontal="center" vertical="center" wrapText="1"/>
      <protection locked="0"/>
    </xf>
    <xf numFmtId="49" fontId="6" fillId="9" borderId="5" xfId="53" applyNumberFormat="1" applyFont="1" applyFill="1" applyBorder="1" applyAlignment="1" applyProtection="1">
      <alignment horizontal="center" vertical="center" wrapText="1"/>
      <protection locked="0"/>
    </xf>
    <xf numFmtId="49" fontId="6" fillId="0" borderId="14" xfId="53" applyNumberFormat="1" applyFont="1" applyBorder="1" applyAlignment="1">
      <alignment horizontal="center" vertical="center" wrapText="1"/>
    </xf>
    <xf numFmtId="0" fontId="33" fillId="9" borderId="5" xfId="53" applyFont="1" applyFill="1" applyBorder="1" applyAlignment="1" applyProtection="1">
      <alignment horizontal="left" vertical="center" wrapText="1"/>
      <protection locked="0"/>
    </xf>
    <xf numFmtId="49" fontId="33" fillId="9" borderId="12" xfId="53" applyNumberFormat="1" applyFont="1" applyFill="1" applyBorder="1" applyAlignment="1" applyProtection="1">
      <alignment horizontal="left" vertical="center" wrapText="1"/>
      <protection locked="0"/>
    </xf>
    <xf numFmtId="49" fontId="33" fillId="9" borderId="5" xfId="53" applyNumberFormat="1" applyFont="1" applyFill="1" applyBorder="1" applyAlignment="1" applyProtection="1">
      <alignment horizontal="left" vertical="center" wrapText="1"/>
      <protection locked="0"/>
    </xf>
    <xf numFmtId="0" fontId="0" fillId="0" borderId="15" xfId="53" applyFont="1" applyBorder="1" applyAlignment="1">
      <alignment horizontal="center" vertical="center" wrapText="1"/>
    </xf>
    <xf numFmtId="0" fontId="33" fillId="0" borderId="5" xfId="53" applyFont="1" applyBorder="1" applyAlignment="1">
      <alignment horizontal="center" vertical="center" wrapText="1"/>
    </xf>
    <xf numFmtId="0" fontId="28" fillId="0" borderId="16" xfId="53" applyFont="1" applyBorder="1" applyAlignment="1">
      <alignment horizontal="center" vertical="top" wrapText="1"/>
    </xf>
    <xf numFmtId="0" fontId="6" fillId="9" borderId="5" xfId="53" applyFont="1" applyFill="1" applyBorder="1" applyAlignment="1" applyProtection="1">
      <alignment horizontal="left" vertical="center" wrapText="1"/>
      <protection locked="0"/>
    </xf>
    <xf numFmtId="0" fontId="28" fillId="0" borderId="0" xfId="53" applyFont="1" applyAlignment="1">
      <alignment horizontal="center" vertical="top" wrapText="1"/>
    </xf>
    <xf numFmtId="14" fontId="47" fillId="0" borderId="5" xfId="51" applyNumberFormat="1" applyFont="1" applyBorder="1" applyAlignment="1">
      <alignment horizontal="center" vertical="center" wrapText="1"/>
    </xf>
    <xf numFmtId="0" fontId="6" fillId="0" borderId="14" xfId="53" applyFont="1" applyBorder="1" applyAlignment="1">
      <alignment horizontal="center" vertical="center" wrapText="1"/>
    </xf>
    <xf numFmtId="0" fontId="55" fillId="9" borderId="5" xfId="35" applyFont="1" applyFill="1" applyBorder="1" applyAlignment="1" applyProtection="1">
      <alignment horizontal="left" vertical="center" wrapText="1" indent="1"/>
      <protection locked="0"/>
    </xf>
    <xf numFmtId="0" fontId="55" fillId="9" borderId="5" xfId="35" applyFont="1" applyFill="1" applyBorder="1" applyAlignment="1" applyProtection="1">
      <alignment horizontal="left" vertical="top" indent="1"/>
      <protection locked="0"/>
    </xf>
    <xf numFmtId="49" fontId="6" fillId="11" borderId="5" xfId="51" applyNumberFormat="1" applyFont="1" applyFill="1" applyBorder="1" applyAlignment="1">
      <alignment horizontal="center" vertical="center" wrapText="1"/>
    </xf>
    <xf numFmtId="0" fontId="55" fillId="0" borderId="5" xfId="35" applyFont="1" applyBorder="1" applyAlignment="1">
      <alignment horizontal="left" vertical="center" wrapText="1" indent="1"/>
    </xf>
    <xf numFmtId="0" fontId="55" fillId="0" borderId="5" xfId="35" applyFont="1" applyBorder="1" applyAlignment="1">
      <alignment horizontal="left" vertical="top" indent="1"/>
    </xf>
    <xf numFmtId="14" fontId="6" fillId="7" borderId="5" xfId="51" applyNumberFormat="1" applyFont="1" applyFill="1" applyBorder="1" applyAlignment="1">
      <alignment horizontal="left" vertical="center" wrapText="1" indent="1"/>
    </xf>
    <xf numFmtId="49" fontId="6" fillId="0" borderId="5" xfId="32" applyNumberFormat="1" applyFont="1" applyBorder="1">
      <alignment horizontal="center" vertical="center" wrapText="1"/>
    </xf>
    <xf numFmtId="0" fontId="6" fillId="11" borderId="5" xfId="51" applyFont="1" applyFill="1" applyBorder="1" applyAlignment="1">
      <alignment horizontal="center" vertical="center" wrapText="1"/>
    </xf>
    <xf numFmtId="49" fontId="6" fillId="11" borderId="12" xfId="51" applyNumberFormat="1" applyFont="1" applyFill="1" applyBorder="1" applyAlignment="1">
      <alignment horizontal="center" vertical="center" wrapText="1"/>
    </xf>
  </cellXfs>
  <cellStyles count="119">
    <cellStyle name=" 1" xfId="1" xr:uid="{00000000-0005-0000-0000-000000000000}"/>
    <cellStyle name=" 1 2" xfId="2" xr:uid="{00000000-0005-0000-0000-000001000000}"/>
    <cellStyle name=" 1_Stage1" xfId="3" xr:uid="{00000000-0005-0000-0000-000002000000}"/>
    <cellStyle name="_Model_RAB Мой_PR.PROG.WARM.NOTCOMBI.2012.2.16_v1.4(04.04.11) " xfId="4" xr:uid="{00000000-0005-0000-0000-000003000000}"/>
    <cellStyle name="_Model_RAB Мой_Книга2_PR.PROG.WARM.NOTCOMBI.2012.2.16_v1.4(04.04.11) " xfId="5" xr:uid="{00000000-0005-0000-0000-000004000000}"/>
    <cellStyle name="_Model_RAB_MRSK_svod_PR.PROG.WARM.NOTCOMBI.2012.2.16_v1.4(04.04.11) " xfId="6" xr:uid="{00000000-0005-0000-0000-000005000000}"/>
    <cellStyle name="_Model_RAB_MRSK_svod_Книга2_PR.PROG.WARM.NOTCOMBI.2012.2.16_v1.4(04.04.11) " xfId="7" xr:uid="{00000000-0005-0000-0000-000006000000}"/>
    <cellStyle name="_МОДЕЛЬ_1 (2)_PR.PROG.WARM.NOTCOMBI.2012.2.16_v1.4(04.04.11) " xfId="8" xr:uid="{00000000-0005-0000-0000-000007000000}"/>
    <cellStyle name="_МОДЕЛЬ_1 (2)_Книга2_PR.PROG.WARM.NOTCOMBI.2012.2.16_v1.4(04.04.11) " xfId="9" xr:uid="{00000000-0005-0000-0000-000008000000}"/>
    <cellStyle name="_пр 5 тариф RAB_PR.PROG.WARM.NOTCOMBI.2012.2.16_v1.4(04.04.11) " xfId="10" xr:uid="{00000000-0005-0000-0000-000009000000}"/>
    <cellStyle name="_пр 5 тариф RAB_Книга2_PR.PROG.WARM.NOTCOMBI.2012.2.16_v1.4(04.04.11) " xfId="11" xr:uid="{00000000-0005-0000-0000-00000A000000}"/>
    <cellStyle name="_Расчет RAB_22072008_PR.PROG.WARM.NOTCOMBI.2012.2.16_v1.4(04.04.11) " xfId="12" xr:uid="{00000000-0005-0000-0000-00000B000000}"/>
    <cellStyle name="_Расчет RAB_22072008_Книга2_PR.PROG.WARM.NOTCOMBI.2012.2.16_v1.4(04.04.11) " xfId="13" xr:uid="{00000000-0005-0000-0000-00000C000000}"/>
    <cellStyle name="_Расчет RAB_Лен и МОЭСК_с 2010 года_14.04.2009_со сглаж_version 3.0_без ФСК_PR.PROG.WARM.NOTCOMBI.2012.2.16_v1.4(04.04.11) " xfId="14" xr:uid="{00000000-0005-0000-0000-00000D000000}"/>
    <cellStyle name="_Расчет RAB_Лен и МОЭСК_с 2010 года_14.04.2009_со сглаж_version 3.0_без ФСК_Книга2_PR.PROG.WARM.NOTCOMBI.2012.2.16_v1.4(04.04.11) " xfId="15" xr:uid="{00000000-0005-0000-0000-00000E000000}"/>
    <cellStyle name="20% — акцент1" xfId="73" builtinId="30" hidden="1"/>
    <cellStyle name="20% — акцент2" xfId="77" builtinId="34" hidden="1"/>
    <cellStyle name="20% — акцент3" xfId="81" builtinId="38" hidden="1"/>
    <cellStyle name="20% — акцент4" xfId="85" builtinId="42" hidden="1"/>
    <cellStyle name="20% — акцент5" xfId="89" builtinId="46" hidden="1"/>
    <cellStyle name="20% — акцент6" xfId="93" builtinId="50" hidden="1"/>
    <cellStyle name="40% — акцент1" xfId="74" builtinId="31" hidden="1"/>
    <cellStyle name="40% — акцент2" xfId="78" builtinId="35" hidden="1"/>
    <cellStyle name="40% — акцент3" xfId="82" builtinId="39" hidden="1"/>
    <cellStyle name="40% — акцент4" xfId="86" builtinId="43" hidden="1"/>
    <cellStyle name="40% — акцент5" xfId="90" builtinId="47" hidden="1"/>
    <cellStyle name="40% — акцент6" xfId="94" builtinId="51" hidden="1"/>
    <cellStyle name="60% — акцент1" xfId="75" builtinId="32" hidden="1"/>
    <cellStyle name="60% — акцент2" xfId="79" builtinId="36" hidden="1"/>
    <cellStyle name="60% — акцент3" xfId="83" builtinId="40" hidden="1"/>
    <cellStyle name="60% — акцент4" xfId="87" builtinId="44" hidden="1"/>
    <cellStyle name="60% — акцент5" xfId="91" builtinId="48" hidden="1"/>
    <cellStyle name="60% — акцент6" xfId="95" builtinId="52" hidden="1"/>
    <cellStyle name="Cells 2" xfId="108" xr:uid="{00000000-0005-0000-0000-000021000000}"/>
    <cellStyle name="Currency [0]" xfId="16" xr:uid="{00000000-0005-0000-0000-000022000000}"/>
    <cellStyle name="currency1" xfId="96" xr:uid="{00000000-0005-0000-0000-000023000000}"/>
    <cellStyle name="Currency2" xfId="17" xr:uid="{00000000-0005-0000-0000-000024000000}"/>
    <cellStyle name="currency3" xfId="97" xr:uid="{00000000-0005-0000-0000-000025000000}"/>
    <cellStyle name="currency4" xfId="98" xr:uid="{00000000-0005-0000-0000-000026000000}"/>
    <cellStyle name="Followed Hyperlink" xfId="18" xr:uid="{00000000-0005-0000-0000-000027000000}"/>
    <cellStyle name="Header 3" xfId="19" xr:uid="{00000000-0005-0000-0000-000028000000}"/>
    <cellStyle name="Hyperlink" xfId="20" xr:uid="{00000000-0005-0000-0000-000029000000}"/>
    <cellStyle name="normal" xfId="21" xr:uid="{00000000-0005-0000-0000-00002A000000}"/>
    <cellStyle name="Normal1" xfId="22" xr:uid="{00000000-0005-0000-0000-00002B000000}"/>
    <cellStyle name="Normal2" xfId="23" xr:uid="{00000000-0005-0000-0000-00002C000000}"/>
    <cellStyle name="Percent1" xfId="24" xr:uid="{00000000-0005-0000-0000-00002D000000}"/>
    <cellStyle name="Title 4" xfId="25" xr:uid="{00000000-0005-0000-0000-00002E000000}"/>
    <cellStyle name="Акцент1" xfId="72" builtinId="29" hidden="1"/>
    <cellStyle name="Акцент2" xfId="76" builtinId="33" hidden="1"/>
    <cellStyle name="Акцент3" xfId="80" builtinId="37" hidden="1"/>
    <cellStyle name="Акцент4" xfId="84" builtinId="41" hidden="1"/>
    <cellStyle name="Акцент5" xfId="88" builtinId="45" hidden="1"/>
    <cellStyle name="Акцент6" xfId="92" builtinId="49" hidden="1"/>
    <cellStyle name="Ввод " xfId="26" builtinId="20" customBuiltin="1"/>
    <cellStyle name="Вывод" xfId="64" builtinId="21" hidden="1"/>
    <cellStyle name="Вычисление" xfId="65" builtinId="22" hidden="1"/>
    <cellStyle name="Гиперссылка" xfId="27" builtinId="8" customBuiltin="1"/>
    <cellStyle name="Гиперссылка 2" xfId="28" xr:uid="{00000000-0005-0000-0000-000039000000}"/>
    <cellStyle name="Гиперссылка 2 2" xfId="29" xr:uid="{00000000-0005-0000-0000-00003A000000}"/>
    <cellStyle name="Гиперссылка 3" xfId="107" xr:uid="{00000000-0005-0000-0000-00003B000000}"/>
    <cellStyle name="Гиперссылка 4" xfId="30" xr:uid="{00000000-0005-0000-0000-00003C000000}"/>
    <cellStyle name="Гиперссылка 4 2" xfId="109" xr:uid="{00000000-0005-0000-0000-00003D000000}"/>
    <cellStyle name="Денежный" xfId="104" builtinId="4" hidden="1"/>
    <cellStyle name="Денежный [0]" xfId="105" builtinId="7" hidden="1"/>
    <cellStyle name="Заголовок" xfId="31" xr:uid="{00000000-0005-0000-0000-000040000000}"/>
    <cellStyle name="Заголовок 1" xfId="57" builtinId="16" hidden="1"/>
    <cellStyle name="Заголовок 2" xfId="58" builtinId="17" hidden="1"/>
    <cellStyle name="Заголовок 3" xfId="59" builtinId="18" hidden="1"/>
    <cellStyle name="Заголовок 4" xfId="60" builtinId="19" hidden="1"/>
    <cellStyle name="ЗаголовокСтолбца" xfId="32" xr:uid="{00000000-0005-0000-0000-000045000000}"/>
    <cellStyle name="Значение" xfId="33" xr:uid="{00000000-0005-0000-0000-000046000000}"/>
    <cellStyle name="Итог" xfId="71" builtinId="25" hidden="1"/>
    <cellStyle name="Контрольная ячейка" xfId="67" builtinId="23" hidden="1"/>
    <cellStyle name="Название" xfId="56" builtinId="15" hidden="1"/>
    <cellStyle name="Нейтральный" xfId="63" builtinId="28" hidden="1"/>
    <cellStyle name="Обычный" xfId="0" builtinId="0" customBuiltin="1"/>
    <cellStyle name="Обычный 10" xfId="99" xr:uid="{00000000-0005-0000-0000-00004C000000}"/>
    <cellStyle name="Обычный 12" xfId="110" xr:uid="{00000000-0005-0000-0000-00004D000000}"/>
    <cellStyle name="Обычный 12 2" xfId="34" xr:uid="{00000000-0005-0000-0000-00004E000000}"/>
    <cellStyle name="Обычный 15" xfId="35" xr:uid="{00000000-0005-0000-0000-00004F000000}"/>
    <cellStyle name="Обычный 2" xfId="36" xr:uid="{00000000-0005-0000-0000-000050000000}"/>
    <cellStyle name="Обычный 2 10 2" xfId="111" xr:uid="{00000000-0005-0000-0000-000051000000}"/>
    <cellStyle name="Обычный 2 2" xfId="37" xr:uid="{00000000-0005-0000-0000-000052000000}"/>
    <cellStyle name="Обычный 2 4" xfId="101" xr:uid="{00000000-0005-0000-0000-000053000000}"/>
    <cellStyle name="Обычный 3" xfId="38" xr:uid="{00000000-0005-0000-0000-000054000000}"/>
    <cellStyle name="Обычный 3 2" xfId="39" xr:uid="{00000000-0005-0000-0000-000055000000}"/>
    <cellStyle name="Обычный 3 2 2" xfId="116" xr:uid="{00000000-0005-0000-0000-000056000000}"/>
    <cellStyle name="Обычный 3 3" xfId="40" xr:uid="{00000000-0005-0000-0000-000057000000}"/>
    <cellStyle name="Обычный 4" xfId="100" xr:uid="{00000000-0005-0000-0000-000058000000}"/>
    <cellStyle name="Обычный 5" xfId="41" xr:uid="{00000000-0005-0000-0000-000059000000}"/>
    <cellStyle name="Обычный 5 2" xfId="112" xr:uid="{00000000-0005-0000-0000-00005A000000}"/>
    <cellStyle name="Обычный 6" xfId="113" xr:uid="{00000000-0005-0000-0000-00005B000000}"/>
    <cellStyle name="Обычный 7" xfId="115" xr:uid="{00000000-0005-0000-0000-00005C000000}"/>
    <cellStyle name="Обычный 8" xfId="117" xr:uid="{00000000-0005-0000-0000-00005D000000}"/>
    <cellStyle name="Обычный 9" xfId="118" xr:uid="{00000000-0005-0000-0000-00005E000000}"/>
    <cellStyle name="Обычный_Forma_5_Книга2" xfId="114" xr:uid="{00000000-0005-0000-0000-00005F000000}"/>
    <cellStyle name="Обычный_INVEST.WARM.PLAN.4.78(v0.1)" xfId="42" xr:uid="{00000000-0005-0000-0000-000060000000}"/>
    <cellStyle name="Обычный_JKH.OPEN.INFO.HVS(v3.5)_цены161210" xfId="43" xr:uid="{00000000-0005-0000-0000-000061000000}"/>
    <cellStyle name="Обычный_JKH.OPEN.INFO.PRICE.VO_v4.0(10.02.11)" xfId="44" xr:uid="{00000000-0005-0000-0000-000062000000}"/>
    <cellStyle name="Обычный_KRU.TARIFF.FACT-0.3" xfId="45" xr:uid="{00000000-0005-0000-0000-000063000000}"/>
    <cellStyle name="Обычный_KRU.TARIFF.TE.FACT(v0.5)_import_02.02 2" xfId="46" xr:uid="{00000000-0005-0000-0000-000064000000}"/>
    <cellStyle name="Обычный_MINENERGO.340.PRIL79(v0.1)" xfId="47" xr:uid="{00000000-0005-0000-0000-000065000000}"/>
    <cellStyle name="Обычный_PREDEL.JKH.2010(v1.3)" xfId="48" xr:uid="{00000000-0005-0000-0000-000066000000}"/>
    <cellStyle name="Обычный_razrabotka_sablonov_po_WKU" xfId="49" xr:uid="{00000000-0005-0000-0000-000067000000}"/>
    <cellStyle name="Обычный_SIMPLE_1_massive2" xfId="50" xr:uid="{00000000-0005-0000-0000-000068000000}"/>
    <cellStyle name="Обычный_ЖКУ_проект3" xfId="51" xr:uid="{00000000-0005-0000-0000-000069000000}"/>
    <cellStyle name="Обычный_Макет_налог на прибыль v 0.6" xfId="52" xr:uid="{00000000-0005-0000-0000-00006A000000}"/>
    <cellStyle name="Обычный_Мониторинг инвестиций" xfId="53" xr:uid="{00000000-0005-0000-0000-00006B000000}"/>
    <cellStyle name="Обычный_Новая проверка голубых" xfId="54" xr:uid="{00000000-0005-0000-0000-00006C000000}"/>
    <cellStyle name="Обычный_Шаблон по источникам для Модуля Реестр (2)" xfId="55" xr:uid="{00000000-0005-0000-0000-00006D000000}"/>
    <cellStyle name="Плохой" xfId="62" builtinId="27" hidden="1"/>
    <cellStyle name="Пояснение" xfId="70" builtinId="53" hidden="1"/>
    <cellStyle name="Примечание" xfId="69" builtinId="10" hidden="1"/>
    <cellStyle name="Процентный" xfId="106" builtinId="5" hidden="1"/>
    <cellStyle name="Связанная ячейка" xfId="66" builtinId="24" hidden="1"/>
    <cellStyle name="Текст предупреждения" xfId="68" builtinId="11" hidden="1"/>
    <cellStyle name="Финансовый" xfId="102" builtinId="3" hidden="1"/>
    <cellStyle name="Финансовый [0]" xfId="103" builtinId="6" hidden="1"/>
    <cellStyle name="Хороший" xfId="61" builtinId="2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6.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 Id="rId4" Type="http://schemas.openxmlformats.org/officeDocument/2006/relationships/image" Target="../media/image22.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3.png"/><Relationship Id="rId4"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3.png"/></Relationships>
</file>

<file path=xl/drawings/_rels/drawing7.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3.png"/></Relationships>
</file>

<file path=xl/drawings/_rels/drawing8.xml.rels><?xml version="1.0" encoding="UTF-8" standalone="yes"?>
<Relationships xmlns="http://schemas.openxmlformats.org/package/2006/relationships"><Relationship Id="rId2" Type="http://schemas.openxmlformats.org/officeDocument/2006/relationships/image" Target="../media/image25.png"/><Relationship Id="rId1" Type="http://schemas.openxmlformats.org/officeDocument/2006/relationships/image" Target="../media/image24.png"/></Relationships>
</file>

<file path=xl/drawings/_rels/drawing9.xml.rels><?xml version="1.0" encoding="UTF-8" standalone="yes"?>
<Relationships xmlns="http://schemas.openxmlformats.org/package/2006/relationships"><Relationship Id="rId3" Type="http://schemas.openxmlformats.org/officeDocument/2006/relationships/image" Target="../media/image25.png"/><Relationship Id="rId2" Type="http://schemas.openxmlformats.org/officeDocument/2006/relationships/image" Target="../media/image24.png"/><Relationship Id="rId1" Type="http://schemas.openxmlformats.org/officeDocument/2006/relationships/image" Target="../media/image1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5.emf"/></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00000000-0008-0000-0200-000002000000}"/>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00000000-0008-0000-0200-000004000000}"/>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00000000-0008-0000-0200-000005000000}"/>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00000000-0008-0000-0200-000006000000}"/>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0000000-0008-0000-0200-000007000000}"/>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00000000-0008-0000-0200-000008000000}"/>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00000000-0008-0000-0200-00000900000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00000000-0008-0000-0200-00000A000000}"/>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a:extLst>
            <a:ext uri="{FF2B5EF4-FFF2-40B4-BE49-F238E27FC236}">
              <a16:creationId xmlns:a16="http://schemas.microsoft.com/office/drawing/2014/main" id="{00000000-0008-0000-0200-0000A2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a:extLst>
            <a:ext uri="{FF2B5EF4-FFF2-40B4-BE49-F238E27FC236}">
              <a16:creationId xmlns:a16="http://schemas.microsoft.com/office/drawing/2014/main" id="{00000000-0008-0000-0200-0000A3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a:extLst>
            <a:ext uri="{FF2B5EF4-FFF2-40B4-BE49-F238E27FC236}">
              <a16:creationId xmlns:a16="http://schemas.microsoft.com/office/drawing/2014/main" id="{00000000-0008-0000-0200-0000A4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00000000-0008-0000-0200-00000E000000}"/>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a:extLst>
            <a:ext uri="{FF2B5EF4-FFF2-40B4-BE49-F238E27FC236}">
              <a16:creationId xmlns:a16="http://schemas.microsoft.com/office/drawing/2014/main" id="{00000000-0008-0000-0200-0000A60F07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a:extLst>
            <a:ext uri="{FF2B5EF4-FFF2-40B4-BE49-F238E27FC236}">
              <a16:creationId xmlns:a16="http://schemas.microsoft.com/office/drawing/2014/main" id="{00000000-0008-0000-0200-0000A70F07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a:extLst>
            <a:ext uri="{FF2B5EF4-FFF2-40B4-BE49-F238E27FC236}">
              <a16:creationId xmlns:a16="http://schemas.microsoft.com/office/drawing/2014/main" id="{00000000-0008-0000-0200-0000A80F07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a:extLst>
            <a:ext uri="{FF2B5EF4-FFF2-40B4-BE49-F238E27FC236}">
              <a16:creationId xmlns:a16="http://schemas.microsoft.com/office/drawing/2014/main" id="{00000000-0008-0000-0200-0000A90F07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a:extLst>
            <a:ext uri="{FF2B5EF4-FFF2-40B4-BE49-F238E27FC236}">
              <a16:creationId xmlns:a16="http://schemas.microsoft.com/office/drawing/2014/main" id="{00000000-0008-0000-0200-0000AA0F07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a:extLst>
            <a:ext uri="{FF2B5EF4-FFF2-40B4-BE49-F238E27FC236}">
              <a16:creationId xmlns:a16="http://schemas.microsoft.com/office/drawing/2014/main" id="{00000000-0008-0000-0200-0000AB0F07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a:extLst>
            <a:ext uri="{FF2B5EF4-FFF2-40B4-BE49-F238E27FC236}">
              <a16:creationId xmlns:a16="http://schemas.microsoft.com/office/drawing/2014/main" id="{00000000-0008-0000-0200-0000AC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a:extLst>
            <a:ext uri="{FF2B5EF4-FFF2-40B4-BE49-F238E27FC236}">
              <a16:creationId xmlns:a16="http://schemas.microsoft.com/office/drawing/2014/main" id="{00000000-0008-0000-0200-0000AD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a:extLst>
            <a:ext uri="{FF2B5EF4-FFF2-40B4-BE49-F238E27FC236}">
              <a16:creationId xmlns:a16="http://schemas.microsoft.com/office/drawing/2014/main" id="{00000000-0008-0000-0200-0000AE0F07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a:extLst>
            <a:ext uri="{FF2B5EF4-FFF2-40B4-BE49-F238E27FC236}">
              <a16:creationId xmlns:a16="http://schemas.microsoft.com/office/drawing/2014/main" id="{00000000-0008-0000-0200-0000AF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a:extLst>
            <a:ext uri="{FF2B5EF4-FFF2-40B4-BE49-F238E27FC236}">
              <a16:creationId xmlns:a16="http://schemas.microsoft.com/office/drawing/2014/main" id="{00000000-0008-0000-0200-0000B0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a:extLst>
            <a:ext uri="{FF2B5EF4-FFF2-40B4-BE49-F238E27FC236}">
              <a16:creationId xmlns:a16="http://schemas.microsoft.com/office/drawing/2014/main" id="{00000000-0008-0000-0200-0000B1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a:extLst>
            <a:ext uri="{FF2B5EF4-FFF2-40B4-BE49-F238E27FC236}">
              <a16:creationId xmlns:a16="http://schemas.microsoft.com/office/drawing/2014/main" id="{00000000-0008-0000-0200-0000B2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a:extLst>
            <a:ext uri="{FF2B5EF4-FFF2-40B4-BE49-F238E27FC236}">
              <a16:creationId xmlns:a16="http://schemas.microsoft.com/office/drawing/2014/main" id="{00000000-0008-0000-0200-0000B30F07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a:extLst>
            <a:ext uri="{FF2B5EF4-FFF2-40B4-BE49-F238E27FC236}">
              <a16:creationId xmlns:a16="http://schemas.microsoft.com/office/drawing/2014/main" id="{00000000-0008-0000-0200-0000B40F07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00000000-0008-0000-0200-00001F000000}"/>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a:extLst>
            <a:ext uri="{FF2B5EF4-FFF2-40B4-BE49-F238E27FC236}">
              <a16:creationId xmlns:a16="http://schemas.microsoft.com/office/drawing/2014/main" id="{00000000-0008-0000-0200-0000B60F07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00000000-0008-0000-0200-000021000000}"/>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a:extLst>
            <a:ext uri="{FF2B5EF4-FFF2-40B4-BE49-F238E27FC236}">
              <a16:creationId xmlns:a16="http://schemas.microsoft.com/office/drawing/2014/main" id="{00000000-0008-0000-0200-0000B80F07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00000000-0008-0000-0200-000023000000}"/>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00000000-0008-0000-0200-000024000000}"/>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00000000-0008-0000-0200-000025000000}"/>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22</xdr:col>
          <xdr:colOff>66675</xdr:colOff>
          <xdr:row>105</xdr:row>
          <xdr:rowOff>9525</xdr:rowOff>
        </xdr:to>
        <xdr:sp macro="" textlink="">
          <xdr:nvSpPr>
            <xdr:cNvPr id="193537" name="InstrWord" hidden="1">
              <a:extLst>
                <a:ext uri="{63B3BB69-23CF-44E3-9099-C40C66FF867C}">
                  <a14:compatExt spid="_x0000_s193537"/>
                </a:ext>
                <a:ext uri="{FF2B5EF4-FFF2-40B4-BE49-F238E27FC236}">
                  <a16:creationId xmlns:a16="http://schemas.microsoft.com/office/drawing/2014/main" id="{00000000-0008-0000-02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a:extLst>
            <a:ext uri="{FF2B5EF4-FFF2-40B4-BE49-F238E27FC236}">
              <a16:creationId xmlns:a16="http://schemas.microsoft.com/office/drawing/2014/main" id="{00000000-0008-0000-0C00-000002000000}"/>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a:extLst>
              <a:ext uri="{FF2B5EF4-FFF2-40B4-BE49-F238E27FC236}">
                <a16:creationId xmlns:a16="http://schemas.microsoft.com/office/drawing/2014/main" id="{00000000-0008-0000-0C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a:extLst>
              <a:ext uri="{FF2B5EF4-FFF2-40B4-BE49-F238E27FC236}">
                <a16:creationId xmlns:a16="http://schemas.microsoft.com/office/drawing/2014/main" id="{00000000-0008-0000-0C00-0000040000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a:extLst>
            <a:ext uri="{FF2B5EF4-FFF2-40B4-BE49-F238E27FC236}">
              <a16:creationId xmlns:a16="http://schemas.microsoft.com/office/drawing/2014/main" id="{00000000-0008-0000-0D00-0000B6DA0600}"/>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a:extLst>
              <a:ext uri="{FF2B5EF4-FFF2-40B4-BE49-F238E27FC236}">
                <a16:creationId xmlns:a16="http://schemas.microsoft.com/office/drawing/2014/main" id="{00000000-0008-0000-0D00-0000B8DA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a:extLst>
              <a:ext uri="{FF2B5EF4-FFF2-40B4-BE49-F238E27FC236}">
                <a16:creationId xmlns:a16="http://schemas.microsoft.com/office/drawing/2014/main" id="{00000000-0008-0000-0D00-0000B9DA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a:extLst>
            <a:ext uri="{FF2B5EF4-FFF2-40B4-BE49-F238E27FC236}">
              <a16:creationId xmlns:a16="http://schemas.microsoft.com/office/drawing/2014/main" id="{00000000-0008-0000-0D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247</xdr:col>
      <xdr:colOff>523875</xdr:colOff>
      <xdr:row>0</xdr:row>
      <xdr:rowOff>0</xdr:rowOff>
    </xdr:from>
    <xdr:to>
      <xdr:col>248</xdr:col>
      <xdr:colOff>104775</xdr:colOff>
      <xdr:row>1</xdr:row>
      <xdr:rowOff>0</xdr:rowOff>
    </xdr:to>
    <xdr:grpSp>
      <xdr:nvGrpSpPr>
        <xdr:cNvPr id="2" name="shCalendar" hidden="1">
          <a:extLst>
            <a:ext uri="{FF2B5EF4-FFF2-40B4-BE49-F238E27FC236}">
              <a16:creationId xmlns:a16="http://schemas.microsoft.com/office/drawing/2014/main" id="{00000000-0008-0000-1700-000002000000}"/>
            </a:ext>
          </a:extLst>
        </xdr:cNvPr>
        <xdr:cNvGrpSpPr>
          <a:grpSpLocks/>
        </xdr:cNvGrpSpPr>
      </xdr:nvGrpSpPr>
      <xdr:grpSpPr bwMode="auto">
        <a:xfrm>
          <a:off x="151095075" y="0"/>
          <a:ext cx="190500" cy="190500"/>
          <a:chOff x="13896191" y="1813753"/>
          <a:chExt cx="211023" cy="178845"/>
        </a:xfrm>
      </xdr:grpSpPr>
      <xdr:sp macro="" textlink="">
        <xdr:nvSpPr>
          <xdr:cNvPr id="3" name="shCalendar_bck" hidden="1">
            <a:extLst>
              <a:ext uri="{FF2B5EF4-FFF2-40B4-BE49-F238E27FC236}">
                <a16:creationId xmlns:a16="http://schemas.microsoft.com/office/drawing/2014/main" id="{00000000-0008-0000-17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xdr:nvPicPr>
          <xdr:cNvPr id="4" name="shCalendar_1" descr="CalendarSmall.bmp" hidden="1">
            <a:extLst>
              <a:ext uri="{FF2B5EF4-FFF2-40B4-BE49-F238E27FC236}">
                <a16:creationId xmlns:a16="http://schemas.microsoft.com/office/drawing/2014/main" id="{00000000-0008-0000-1700-0000040000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38100</xdr:colOff>
      <xdr:row>0</xdr:row>
      <xdr:rowOff>0</xdr:rowOff>
    </xdr:from>
    <xdr:to>
      <xdr:col>7</xdr:col>
      <xdr:colOff>228600</xdr:colOff>
      <xdr:row>0</xdr:row>
      <xdr:rowOff>57150</xdr:rowOff>
    </xdr:to>
    <xdr:grpSp>
      <xdr:nvGrpSpPr>
        <xdr:cNvPr id="2" name="shCalendar" hidden="1">
          <a:extLst>
            <a:ext uri="{FF2B5EF4-FFF2-40B4-BE49-F238E27FC236}">
              <a16:creationId xmlns:a16="http://schemas.microsoft.com/office/drawing/2014/main" id="{00000000-0008-0000-1900-000002000000}"/>
            </a:ext>
          </a:extLst>
        </xdr:cNvPr>
        <xdr:cNvGrpSpPr>
          <a:grpSpLocks/>
        </xdr:cNvGrpSpPr>
      </xdr:nvGrpSpPr>
      <xdr:grpSpPr bwMode="auto">
        <a:xfrm>
          <a:off x="4972050" y="0"/>
          <a:ext cx="190500" cy="57150"/>
          <a:chOff x="13896191" y="1813753"/>
          <a:chExt cx="211023" cy="178845"/>
        </a:xfrm>
      </xdr:grpSpPr>
      <xdr:sp macro="" textlink="">
        <xdr:nvSpPr>
          <xdr:cNvPr id="3" name="shCalendar_bck" hidden="1">
            <a:extLst>
              <a:ext uri="{FF2B5EF4-FFF2-40B4-BE49-F238E27FC236}">
                <a16:creationId xmlns:a16="http://schemas.microsoft.com/office/drawing/2014/main" id="{00000000-0008-0000-19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xdr:nvPicPr>
          <xdr:cNvPr id="4" name="shCalendar_1" descr="CalendarSmall.bmp" hidden="1">
            <a:extLst>
              <a:ext uri="{FF2B5EF4-FFF2-40B4-BE49-F238E27FC236}">
                <a16:creationId xmlns:a16="http://schemas.microsoft.com/office/drawing/2014/main" id="{00000000-0008-0000-1900-0000040000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a:extLst>
            <a:ext uri="{FF2B5EF4-FFF2-40B4-BE49-F238E27FC236}">
              <a16:creationId xmlns:a16="http://schemas.microsoft.com/office/drawing/2014/main" id="{00000000-0008-0000-1F00-0000D2F80600}"/>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a:extLst>
              <a:ext uri="{FF2B5EF4-FFF2-40B4-BE49-F238E27FC236}">
                <a16:creationId xmlns:a16="http://schemas.microsoft.com/office/drawing/2014/main" id="{00000000-0008-0000-1F00-0000D3F8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a:extLst>
              <a:ext uri="{FF2B5EF4-FFF2-40B4-BE49-F238E27FC236}">
                <a16:creationId xmlns:a16="http://schemas.microsoft.com/office/drawing/2014/main" id="{00000000-0008-0000-1F00-0000D4F8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00000000-0008-0000-0300-0000C9F80200}"/>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32</xdr:row>
      <xdr:rowOff>0</xdr:rowOff>
    </xdr:from>
    <xdr:to>
      <xdr:col>6</xdr:col>
      <xdr:colOff>228600</xdr:colOff>
      <xdr:row>32</xdr:row>
      <xdr:rowOff>190500</xdr:rowOff>
    </xdr:to>
    <xdr:grpSp>
      <xdr:nvGrpSpPr>
        <xdr:cNvPr id="463905" name="shCalendar" hidden="1">
          <a:extLst>
            <a:ext uri="{FF2B5EF4-FFF2-40B4-BE49-F238E27FC236}">
              <a16:creationId xmlns:a16="http://schemas.microsoft.com/office/drawing/2014/main" id="{00000000-0008-0000-0400-000021140700}"/>
            </a:ext>
          </a:extLst>
        </xdr:cNvPr>
        <xdr:cNvGrpSpPr>
          <a:grpSpLocks/>
        </xdr:cNvGrpSpPr>
      </xdr:nvGrpSpPr>
      <xdr:grpSpPr bwMode="auto">
        <a:xfrm>
          <a:off x="6515100" y="4352925"/>
          <a:ext cx="190500" cy="190500"/>
          <a:chOff x="13896191" y="1813753"/>
          <a:chExt cx="211023" cy="178845"/>
        </a:xfrm>
      </xdr:grpSpPr>
      <xdr:sp macro="[0]!modfrmDateChoose.CalendarShow" textlink="">
        <xdr:nvSpPr>
          <xdr:cNvPr id="463924" name="shCalendar_bck" hidden="1">
            <a:extLst>
              <a:ext uri="{FF2B5EF4-FFF2-40B4-BE49-F238E27FC236}">
                <a16:creationId xmlns:a16="http://schemas.microsoft.com/office/drawing/2014/main" id="{00000000-0008-0000-0400-0000341407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a:extLst>
              <a:ext uri="{FF2B5EF4-FFF2-40B4-BE49-F238E27FC236}">
                <a16:creationId xmlns:a16="http://schemas.microsoft.com/office/drawing/2014/main" id="{00000000-0008-0000-0400-0000351407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48</xdr:row>
      <xdr:rowOff>47625</xdr:rowOff>
    </xdr:from>
    <xdr:to>
      <xdr:col>6</xdr:col>
      <xdr:colOff>1</xdr:colOff>
      <xdr:row>48</xdr:row>
      <xdr:rowOff>333375</xdr:rowOff>
    </xdr:to>
    <xdr:sp macro="[0]!modList00.FillTemplate" textlink="">
      <xdr:nvSpPr>
        <xdr:cNvPr id="9" name="cmdFillTemp" hidden="1">
          <a:extLst>
            <a:ext uri="{FF2B5EF4-FFF2-40B4-BE49-F238E27FC236}">
              <a16:creationId xmlns:a16="http://schemas.microsoft.com/office/drawing/2014/main" id="{00000000-0008-0000-0400-000009000000}"/>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0000000-0008-0000-0400-00000A000000}"/>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a:extLst>
            <a:ext uri="{FF2B5EF4-FFF2-40B4-BE49-F238E27FC236}">
              <a16:creationId xmlns:a16="http://schemas.microsoft.com/office/drawing/2014/main" id="{00000000-0008-0000-0400-000025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a:extLst>
            <a:ext uri="{FF2B5EF4-FFF2-40B4-BE49-F238E27FC236}">
              <a16:creationId xmlns:a16="http://schemas.microsoft.com/office/drawing/2014/main" id="{00000000-0008-0000-0400-000026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a:extLst>
            <a:ext uri="{FF2B5EF4-FFF2-40B4-BE49-F238E27FC236}">
              <a16:creationId xmlns:a16="http://schemas.microsoft.com/office/drawing/2014/main" id="{00000000-0008-0000-0400-000027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a:extLst>
            <a:ext uri="{FF2B5EF4-FFF2-40B4-BE49-F238E27FC236}">
              <a16:creationId xmlns:a16="http://schemas.microsoft.com/office/drawing/2014/main" id="{00000000-0008-0000-0400-000028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19</xdr:row>
      <xdr:rowOff>214032</xdr:rowOff>
    </xdr:to>
    <xdr:pic macro="[0]!modInfo.MainSheetHelp">
      <xdr:nvPicPr>
        <xdr:cNvPr id="463913" name="ExcludeHelp_5" descr="Справка по листу" hidden="1">
          <a:extLst>
            <a:ext uri="{FF2B5EF4-FFF2-40B4-BE49-F238E27FC236}">
              <a16:creationId xmlns:a16="http://schemas.microsoft.com/office/drawing/2014/main" id="{00000000-0008-0000-0400-000029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19</xdr:row>
      <xdr:rowOff>214032</xdr:rowOff>
    </xdr:to>
    <xdr:pic macro="[0]!modInfo.MainSheetHelp">
      <xdr:nvPicPr>
        <xdr:cNvPr id="463914" name="ExcludeHelp_6" descr="Справка по листу" hidden="1">
          <a:extLst>
            <a:ext uri="{FF2B5EF4-FFF2-40B4-BE49-F238E27FC236}">
              <a16:creationId xmlns:a16="http://schemas.microsoft.com/office/drawing/2014/main" id="{00000000-0008-0000-0400-00002A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a:extLst>
            <a:ext uri="{FF2B5EF4-FFF2-40B4-BE49-F238E27FC236}">
              <a16:creationId xmlns:a16="http://schemas.microsoft.com/office/drawing/2014/main" id="{00000000-0008-0000-0400-00002B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a:extLst>
            <a:ext uri="{FF2B5EF4-FFF2-40B4-BE49-F238E27FC236}">
              <a16:creationId xmlns:a16="http://schemas.microsoft.com/office/drawing/2014/main" id="{00000000-0008-0000-04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a:extLst>
            <a:ext uri="{FF2B5EF4-FFF2-40B4-BE49-F238E27FC236}">
              <a16:creationId xmlns:a16="http://schemas.microsoft.com/office/drawing/2014/main" id="{00000000-0008-0000-05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a:extLst>
            <a:ext uri="{FF2B5EF4-FFF2-40B4-BE49-F238E27FC236}">
              <a16:creationId xmlns:a16="http://schemas.microsoft.com/office/drawing/2014/main" id="{00000000-0008-0000-05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0</xdr:colOff>
      <xdr:row>6</xdr:row>
      <xdr:rowOff>85726</xdr:rowOff>
    </xdr:from>
    <xdr:to>
      <xdr:col>11</xdr:col>
      <xdr:colOff>970083</xdr:colOff>
      <xdr:row>6</xdr:row>
      <xdr:rowOff>513617</xdr:rowOff>
    </xdr:to>
    <xdr:grpSp>
      <xdr:nvGrpSpPr>
        <xdr:cNvPr id="9" name="Группа 8">
          <a:extLst>
            <a:ext uri="{FF2B5EF4-FFF2-40B4-BE49-F238E27FC236}">
              <a16:creationId xmlns:a16="http://schemas.microsoft.com/office/drawing/2014/main" id="{00000000-0008-0000-0500-000009000000}"/>
            </a:ext>
          </a:extLst>
        </xdr:cNvPr>
        <xdr:cNvGrpSpPr/>
      </xdr:nvGrpSpPr>
      <xdr:grpSpPr>
        <a:xfrm>
          <a:off x="247650" y="409576"/>
          <a:ext cx="10676058" cy="427891"/>
          <a:chOff x="304799" y="752476"/>
          <a:chExt cx="10685583" cy="446941"/>
        </a:xfrm>
      </xdr:grpSpPr>
      <xdr:pic>
        <xdr:nvPicPr>
          <xdr:cNvPr id="10" name="Рисунок 1">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4">
            <a:grayscl/>
            <a:extLst>
              <a:ext uri="{28A0092B-C50C-407E-A947-70E740481C1C}">
                <a14:useLocalDpi xmlns:a14="http://schemas.microsoft.com/office/drawing/2010/main" val="0"/>
              </a:ext>
            </a:extLst>
          </a:blip>
          <a:srcRect/>
          <a:stretch>
            <a:fillRect/>
          </a:stretch>
        </xdr:blipFill>
        <xdr:spPr bwMode="auto">
          <a:xfrm>
            <a:off x="419177" y="829099"/>
            <a:ext cx="3238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2" name="Прямоугольник 11">
            <a:extLst>
              <a:ext uri="{FF2B5EF4-FFF2-40B4-BE49-F238E27FC236}">
                <a16:creationId xmlns:a16="http://schemas.microsoft.com/office/drawing/2014/main" id="{00000000-0008-0000-0500-00000C000000}"/>
              </a:ext>
            </a:extLst>
          </xdr:cNvPr>
          <xdr:cNvSpPr/>
        </xdr:nvSpPr>
        <xdr:spPr>
          <a:xfrm>
            <a:off x="304799" y="752476"/>
            <a:ext cx="10685583" cy="446941"/>
          </a:xfrm>
          <a:prstGeom prst="rect">
            <a:avLst/>
          </a:prstGeom>
          <a:solidFill>
            <a:schemeClr val="tx1">
              <a:lumMod val="50000"/>
              <a:lumOff val="50000"/>
              <a:alpha val="10000"/>
            </a:schemeClr>
          </a:solidFill>
          <a:ln w="19050">
            <a:solidFill>
              <a:schemeClr val="tx1">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Если организация на различных территориях осуществляет различные виды деятельности, а также имеет системы горячего водоснабжения, принадлежащие различным территориям, такие территории должны быть указаны </a:t>
            </a:r>
            <a:r>
              <a:rPr lang="ru-RU" sz="900" b="0">
                <a:solidFill>
                  <a:sysClr val="windowText" lastClr="000000"/>
                </a:solidFill>
                <a:latin typeface="Tahoma" panose="020B0604030504040204" pitchFamily="34" charset="0"/>
                <a:ea typeface="Tahoma" panose="020B0604030504040204" pitchFamily="34" charset="0"/>
                <a:cs typeface="Tahoma" panose="020B0604030504040204" pitchFamily="34" charset="0"/>
              </a:rPr>
              <a:t>в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отдельных </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пунктах.</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id="{00000000-0008-0000-0600-000012000000}"/>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a:extLst>
            <a:ext uri="{FF2B5EF4-FFF2-40B4-BE49-F238E27FC236}">
              <a16:creationId xmlns:a16="http://schemas.microsoft.com/office/drawing/2014/main" id="{00000000-0008-0000-0600-00001909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a:extLst>
            <a:ext uri="{FF2B5EF4-FFF2-40B4-BE49-F238E27FC236}">
              <a16:creationId xmlns:a16="http://schemas.microsoft.com/office/drawing/2014/main" id="{00000000-0008-0000-0600-00001A0907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a:extLst>
            <a:ext uri="{FF2B5EF4-FFF2-40B4-BE49-F238E27FC236}">
              <a16:creationId xmlns:a16="http://schemas.microsoft.com/office/drawing/2014/main" id="{00000000-0008-0000-0600-000009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a:extLst>
            <a:ext uri="{FF2B5EF4-FFF2-40B4-BE49-F238E27FC236}">
              <a16:creationId xmlns:a16="http://schemas.microsoft.com/office/drawing/2014/main" id="{00000000-0008-0000-0600-00000A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a:extLst>
            <a:ext uri="{FF2B5EF4-FFF2-40B4-BE49-F238E27FC236}">
              <a16:creationId xmlns:a16="http://schemas.microsoft.com/office/drawing/2014/main" id="{00000000-0008-0000-0600-00000B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a:extLst>
            <a:ext uri="{FF2B5EF4-FFF2-40B4-BE49-F238E27FC236}">
              <a16:creationId xmlns:a16="http://schemas.microsoft.com/office/drawing/2014/main" id="{00000000-0008-0000-0600-00000C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3</xdr:col>
      <xdr:colOff>9525</xdr:colOff>
      <xdr:row>12</xdr:row>
      <xdr:rowOff>47625</xdr:rowOff>
    </xdr:from>
    <xdr:to>
      <xdr:col>13</xdr:col>
      <xdr:colOff>38100</xdr:colOff>
      <xdr:row>12</xdr:row>
      <xdr:rowOff>571500</xdr:rowOff>
    </xdr:to>
    <xdr:grpSp>
      <xdr:nvGrpSpPr>
        <xdr:cNvPr id="2" name="Группа 1">
          <a:extLst>
            <a:ext uri="{FF2B5EF4-FFF2-40B4-BE49-F238E27FC236}">
              <a16:creationId xmlns:a16="http://schemas.microsoft.com/office/drawing/2014/main" id="{00000000-0008-0000-0600-000002000000}"/>
            </a:ext>
          </a:extLst>
        </xdr:cNvPr>
        <xdr:cNvGrpSpPr/>
      </xdr:nvGrpSpPr>
      <xdr:grpSpPr>
        <a:xfrm>
          <a:off x="257175" y="809625"/>
          <a:ext cx="13134975" cy="523875"/>
          <a:chOff x="257175" y="742951"/>
          <a:chExt cx="13134975" cy="523874"/>
        </a:xfrm>
      </xdr:grpSpPr>
      <xdr:pic>
        <xdr:nvPicPr>
          <xdr:cNvPr id="27" name="Рисунок 8">
            <a:extLst>
              <a:ext uri="{FF2B5EF4-FFF2-40B4-BE49-F238E27FC236}">
                <a16:creationId xmlns:a16="http://schemas.microsoft.com/office/drawing/2014/main" id="{00000000-0008-0000-0600-00001B000000}"/>
              </a:ext>
            </a:extLst>
          </xdr:cNvPr>
          <xdr:cNvPicPr>
            <a:picLocks noChangeAspect="1"/>
          </xdr:cNvPicPr>
        </xdr:nvPicPr>
        <xdr:blipFill>
          <a:blip xmlns:r="http://schemas.openxmlformats.org/officeDocument/2006/relationships" r:embed="rId4">
            <a:grayscl/>
            <a:extLst>
              <a:ext uri="{28A0092B-C50C-407E-A947-70E740481C1C}">
                <a14:useLocalDpi xmlns:a14="http://schemas.microsoft.com/office/drawing/2010/main" val="0"/>
              </a:ext>
            </a:extLst>
          </a:blip>
          <a:srcRect/>
          <a:stretch>
            <a:fillRect/>
          </a:stretch>
        </xdr:blipFill>
        <xdr:spPr bwMode="auto">
          <a:xfrm>
            <a:off x="363569" y="802788"/>
            <a:ext cx="334800" cy="27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28" name="Прямоугольник 27">
            <a:extLst>
              <a:ext uri="{FF2B5EF4-FFF2-40B4-BE49-F238E27FC236}">
                <a16:creationId xmlns:a16="http://schemas.microsoft.com/office/drawing/2014/main" id="{00000000-0008-0000-0600-00001C000000}"/>
              </a:ext>
            </a:extLst>
          </xdr:cNvPr>
          <xdr:cNvSpPr/>
        </xdr:nvSpPr>
        <xdr:spPr>
          <a:xfrm>
            <a:off x="257175" y="742951"/>
            <a:ext cx="13134975" cy="523874"/>
          </a:xfrm>
          <a:prstGeom prst="rect">
            <a:avLst/>
          </a:prstGeom>
          <a:solidFill>
            <a:schemeClr val="tx1">
              <a:lumMod val="50000"/>
              <a:lumOff val="50000"/>
              <a:alpha val="10000"/>
            </a:schemeClr>
          </a:solidFill>
          <a:ln w="15875">
            <a:solidFill>
              <a:schemeClr val="tx1">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1. В случае дифференциации раскрываемой информации по системам горячего водоснабжения для каждой системы</a:t>
            </a:r>
            <a:r>
              <a:rPr lang="ru-RU" sz="9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горячего в</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одоснабжения должна быть указана территория, в которую входят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только</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те муниципальные районы и муниципальные образования, на которой расположена данная система. На веб-портале РИ системы горячего водоснабжения будут отображены во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всех</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МР/МО, входящих в указанную для них территорию.</a:t>
            </a:r>
          </a:p>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2. Для каждого вида деятельности также необходимо указывать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только</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те территории, на которых осуществляется данный вид деятельности.</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8</xdr:row>
      <xdr:rowOff>0</xdr:rowOff>
    </xdr:from>
    <xdr:to>
      <xdr:col>3</xdr:col>
      <xdr:colOff>0</xdr:colOff>
      <xdr:row>8</xdr:row>
      <xdr:rowOff>247650</xdr:rowOff>
    </xdr:to>
    <xdr:pic macro="[0]!modInfo.FREEZE_PANES_STATIC">
      <xdr:nvPicPr>
        <xdr:cNvPr id="4" name="FREEZE_PANES_G16" descr="update_org.png">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667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8</xdr:row>
      <xdr:rowOff>0</xdr:rowOff>
    </xdr:from>
    <xdr:to>
      <xdr:col>3</xdr:col>
      <xdr:colOff>0</xdr:colOff>
      <xdr:row>8</xdr:row>
      <xdr:rowOff>247650</xdr:rowOff>
    </xdr:to>
    <xdr:pic macro="[0]!modInfo.FREEZE_PANES_STATIC">
      <xdr:nvPicPr>
        <xdr:cNvPr id="6" name="UNFREEZE_PANES_G16" descr="update_org.png" hidden="1">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667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9525</xdr:colOff>
      <xdr:row>4</xdr:row>
      <xdr:rowOff>57150</xdr:rowOff>
    </xdr:from>
    <xdr:to>
      <xdr:col>3</xdr:col>
      <xdr:colOff>9525</xdr:colOff>
      <xdr:row>4</xdr:row>
      <xdr:rowOff>304800</xdr:rowOff>
    </xdr:to>
    <xdr:pic macro="[0]!modInfo.FREEZE_PANES_STATIC">
      <xdr:nvPicPr>
        <xdr:cNvPr id="4" name="FREEZE_PANES_O10" descr="update_org.png">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4</xdr:row>
      <xdr:rowOff>57150</xdr:rowOff>
    </xdr:from>
    <xdr:to>
      <xdr:col>3</xdr:col>
      <xdr:colOff>9525</xdr:colOff>
      <xdr:row>4</xdr:row>
      <xdr:rowOff>304800</xdr:rowOff>
    </xdr:to>
    <xdr:pic macro="[0]!modInfo.FREEZE_PANES_STATIC">
      <xdr:nvPicPr>
        <xdr:cNvPr id="5" name="UNFREEZE_PANES_O10" descr="update_org.png" hidden="1">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 y="952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0</xdr:colOff>
      <xdr:row>2</xdr:row>
      <xdr:rowOff>247650</xdr:rowOff>
    </xdr:to>
    <xdr:pic macro="[0]!modInfo.FREEZE_PANES_STATIC">
      <xdr:nvPicPr>
        <xdr:cNvPr id="8" name="FREEZE_PANES_G11" descr="update_org.png">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4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2</xdr:row>
      <xdr:rowOff>0</xdr:rowOff>
    </xdr:from>
    <xdr:to>
      <xdr:col>3</xdr:col>
      <xdr:colOff>0</xdr:colOff>
      <xdr:row>2</xdr:row>
      <xdr:rowOff>247650</xdr:rowOff>
    </xdr:to>
    <xdr:pic macro="[0]!modInfo.FREEZE_PANES_STATIC">
      <xdr:nvPicPr>
        <xdr:cNvPr id="9" name="UNFREEZE_PANES_G11" descr="update_org.png" hidden="1">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14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38100</xdr:colOff>
      <xdr:row>17</xdr:row>
      <xdr:rowOff>0</xdr:rowOff>
    </xdr:from>
    <xdr:to>
      <xdr:col>10</xdr:col>
      <xdr:colOff>228600</xdr:colOff>
      <xdr:row>17</xdr:row>
      <xdr:rowOff>190500</xdr:rowOff>
    </xdr:to>
    <xdr:grpSp>
      <xdr:nvGrpSpPr>
        <xdr:cNvPr id="2" name="shCalendar" hidden="1">
          <a:extLst>
            <a:ext uri="{FF2B5EF4-FFF2-40B4-BE49-F238E27FC236}">
              <a16:creationId xmlns:a16="http://schemas.microsoft.com/office/drawing/2014/main" id="{00000000-0008-0000-0B00-000002000000}"/>
            </a:ext>
          </a:extLst>
        </xdr:cNvPr>
        <xdr:cNvGrpSpPr>
          <a:grpSpLocks/>
        </xdr:cNvGrpSpPr>
      </xdr:nvGrpSpPr>
      <xdr:grpSpPr bwMode="auto">
        <a:xfrm>
          <a:off x="6972300" y="3305175"/>
          <a:ext cx="190500" cy="190500"/>
          <a:chOff x="13896191" y="1813753"/>
          <a:chExt cx="211023" cy="178845"/>
        </a:xfrm>
      </xdr:grpSpPr>
      <xdr:sp macro="[0]!modfrmDateChoose.CalendarShow" textlink="">
        <xdr:nvSpPr>
          <xdr:cNvPr id="3" name="shCalendar_bck" hidden="1">
            <a:extLst>
              <a:ext uri="{FF2B5EF4-FFF2-40B4-BE49-F238E27FC236}">
                <a16:creationId xmlns:a16="http://schemas.microsoft.com/office/drawing/2014/main" id="{00000000-0008-0000-0B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a:extLst>
              <a:ext uri="{FF2B5EF4-FFF2-40B4-BE49-F238E27FC236}">
                <a16:creationId xmlns:a16="http://schemas.microsoft.com/office/drawing/2014/main" id="{00000000-0008-0000-0B00-0000040000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4</xdr:col>
      <xdr:colOff>0</xdr:colOff>
      <xdr:row>4</xdr:row>
      <xdr:rowOff>0</xdr:rowOff>
    </xdr:from>
    <xdr:to>
      <xdr:col>5</xdr:col>
      <xdr:colOff>0</xdr:colOff>
      <xdr:row>5</xdr:row>
      <xdr:rowOff>38100</xdr:rowOff>
    </xdr:to>
    <xdr:pic macro="[0]!modInfo.FREEZE_PANES_STATIC">
      <xdr:nvPicPr>
        <xdr:cNvPr id="5" name="FREEZE_PANES_I11" descr="update_org.png">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765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4</xdr:row>
      <xdr:rowOff>0</xdr:rowOff>
    </xdr:from>
    <xdr:to>
      <xdr:col>5</xdr:col>
      <xdr:colOff>0</xdr:colOff>
      <xdr:row>5</xdr:row>
      <xdr:rowOff>38100</xdr:rowOff>
    </xdr:to>
    <xdr:pic macro="[0]!modInfo.FREEZE_PANES_STATIC">
      <xdr:nvPicPr>
        <xdr:cNvPr id="6" name="UNFREEZE_PANES_I11" descr="update_org.png" hidden="1">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4765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1BF60-FE97-4B66-ABD8-5D731CA0595F}">
  <sheetPr codeName="modList07">
    <tabColor indexed="47"/>
  </sheetPr>
  <dimension ref="A1"/>
  <sheetViews>
    <sheetView showGridLines="0" workbookViewId="0"/>
  </sheetViews>
  <sheetFormatPr defaultRowHeight="11.25"/>
  <cols>
    <col min="1" max="16384" width="9.140625" style="255"/>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FE367-4995-4A65-B617-BC3A678C9A0F}">
  <sheetPr codeName="List10">
    <tabColor theme="0" tint="-0.249977111117893"/>
  </sheetPr>
  <dimension ref="A1:U20"/>
  <sheetViews>
    <sheetView showGridLines="0" topLeftCell="C4" zoomScaleNormal="100" workbookViewId="0"/>
  </sheetViews>
  <sheetFormatPr defaultColWidth="10.5703125" defaultRowHeight="15"/>
  <cols>
    <col min="1" max="1" width="9.140625" style="13" hidden="1" customWidth="1"/>
    <col min="2" max="2" width="9.140625" style="29" hidden="1" customWidth="1"/>
    <col min="3" max="3" width="3.7109375" style="45" customWidth="1"/>
    <col min="4" max="4" width="9.7109375" style="29" customWidth="1"/>
    <col min="5" max="5" width="37.7109375" style="29" customWidth="1"/>
    <col min="6" max="6" width="66.85546875" style="29" customWidth="1"/>
    <col min="7" max="7" width="116" style="29" customWidth="1"/>
    <col min="8" max="8" width="93.42578125" style="146" customWidth="1"/>
    <col min="9" max="17" width="10.5703125" style="29"/>
    <col min="18" max="18" width="10.5703125" style="177"/>
    <col min="19" max="16384" width="10.5703125" style="29"/>
  </cols>
  <sheetData>
    <row r="1" spans="1:21" s="146" customFormat="1" ht="15" hidden="1" customHeight="1">
      <c r="C1" s="168"/>
      <c r="G1" s="146">
        <v>4</v>
      </c>
      <c r="R1" s="178"/>
    </row>
    <row r="2" spans="1:21" s="146" customFormat="1" ht="15" hidden="1" customHeight="1">
      <c r="C2" s="168"/>
      <c r="R2" s="178"/>
    </row>
    <row r="3" spans="1:21" s="146" customFormat="1" ht="15" hidden="1" customHeight="1">
      <c r="C3" s="168"/>
      <c r="R3" s="178"/>
    </row>
    <row r="4" spans="1:21" ht="11.25" customHeight="1"/>
    <row r="5" spans="1:21">
      <c r="D5" s="611" t="s">
        <v>244</v>
      </c>
      <c r="E5" s="611"/>
      <c r="F5" s="611"/>
      <c r="G5" s="611"/>
    </row>
    <row r="6" spans="1:21" ht="15" customHeight="1">
      <c r="D6" s="612" t="str">
        <f>IF(org=0,"Не определено",org)</f>
        <v>АО "Орелгортеплоэнерго"</v>
      </c>
      <c r="E6" s="612"/>
      <c r="F6" s="612"/>
      <c r="G6" s="612"/>
    </row>
    <row r="7" spans="1:21" s="79" customFormat="1">
      <c r="D7" s="249"/>
      <c r="E7" s="221"/>
      <c r="F7" s="221"/>
      <c r="G7" s="221"/>
      <c r="U7" s="180"/>
    </row>
    <row r="8" spans="1:21" customFormat="1" hidden="1">
      <c r="C8" s="106">
        <v>22</v>
      </c>
      <c r="D8" s="613" t="s">
        <v>236</v>
      </c>
      <c r="E8" s="614"/>
      <c r="F8" s="614"/>
      <c r="G8" s="615"/>
      <c r="U8" s="184"/>
    </row>
    <row r="9" spans="1:21" ht="11.25" hidden="1" customHeight="1">
      <c r="D9" s="616" t="s">
        <v>225</v>
      </c>
      <c r="E9" s="616"/>
      <c r="F9" s="616"/>
      <c r="G9" s="617" t="s">
        <v>226</v>
      </c>
    </row>
    <row r="10" spans="1:21" ht="11.25" hidden="1" customHeight="1">
      <c r="A10" s="13" t="s">
        <v>474</v>
      </c>
      <c r="D10" s="232" t="s">
        <v>25</v>
      </c>
      <c r="E10" s="149"/>
      <c r="F10" s="233" t="s">
        <v>215</v>
      </c>
      <c r="G10" s="618"/>
    </row>
    <row r="11" spans="1:21" ht="12" hidden="1" customHeight="1">
      <c r="D11" s="248" t="s">
        <v>26</v>
      </c>
      <c r="E11" s="234">
        <v>2</v>
      </c>
      <c r="F11" s="235">
        <v>3</v>
      </c>
      <c r="G11" s="236">
        <v>4</v>
      </c>
    </row>
    <row r="12" spans="1:21" hidden="1">
      <c r="D12" s="231">
        <v>1</v>
      </c>
      <c r="E12" s="237" t="s">
        <v>245</v>
      </c>
      <c r="F12" s="251" t="str">
        <f>IF(form_up_date="","",form_up_date)</f>
        <v>24.04.2023</v>
      </c>
      <c r="G12" s="253" t="s">
        <v>246</v>
      </c>
    </row>
    <row r="13" spans="1:21" ht="45" hidden="1">
      <c r="D13" s="231" t="s">
        <v>257</v>
      </c>
      <c r="E13" s="237" t="s">
        <v>247</v>
      </c>
      <c r="F13" s="251" t="s">
        <v>1328</v>
      </c>
      <c r="G13" s="227" t="s">
        <v>318</v>
      </c>
    </row>
    <row r="14" spans="1:21" ht="22.5" hidden="1">
      <c r="D14" s="231" t="s">
        <v>258</v>
      </c>
      <c r="E14" s="237" t="s">
        <v>248</v>
      </c>
      <c r="F14" s="251" t="s">
        <v>673</v>
      </c>
      <c r="G14" s="253" t="s">
        <v>249</v>
      </c>
    </row>
    <row r="15" spans="1:21" ht="22.5" hidden="1">
      <c r="D15" s="231" t="s">
        <v>259</v>
      </c>
      <c r="E15" s="237" t="s">
        <v>250</v>
      </c>
      <c r="F15" s="252" t="s">
        <v>251</v>
      </c>
      <c r="G15" s="227"/>
    </row>
    <row r="16" spans="1:21" hidden="1">
      <c r="D16" s="191" t="str">
        <f>D15&amp;".1"</f>
        <v>4.1.1</v>
      </c>
      <c r="E16" s="238" t="s">
        <v>3</v>
      </c>
      <c r="F16" s="251" t="str">
        <f>IF(region_name="","",region_name)</f>
        <v>Орловская область</v>
      </c>
      <c r="G16" s="253" t="s">
        <v>252</v>
      </c>
    </row>
    <row r="17" spans="4:7" ht="22.5" hidden="1">
      <c r="D17" s="231" t="s">
        <v>260</v>
      </c>
      <c r="E17" s="239" t="s">
        <v>253</v>
      </c>
      <c r="F17" s="251" t="s">
        <v>912</v>
      </c>
      <c r="G17" s="254" t="s">
        <v>254</v>
      </c>
    </row>
    <row r="18" spans="4:7" ht="56.25" hidden="1">
      <c r="D18" s="231" t="s">
        <v>261</v>
      </c>
      <c r="E18" s="240" t="s">
        <v>255</v>
      </c>
      <c r="F18" s="251" t="s">
        <v>1329</v>
      </c>
      <c r="G18" s="247" t="s">
        <v>317</v>
      </c>
    </row>
    <row r="19" spans="4:7" hidden="1">
      <c r="D19" s="241"/>
      <c r="E19" s="242"/>
      <c r="F19" s="243"/>
      <c r="G19" s="244"/>
    </row>
    <row r="20" spans="4:7">
      <c r="D20" s="245"/>
      <c r="E20" s="610" t="s">
        <v>256</v>
      </c>
      <c r="F20" s="610"/>
      <c r="G20" s="246"/>
    </row>
  </sheetData>
  <sheetProtection algorithmName="SHA-512" hashValue="kSXOzfWFap3kY1bTlpXT7lWVcs0jrxdQ/mFKxC+QI+V17zefTaqdjiyoWTSzWqKGaXPt+MOwwT1cEizVKVaG+w==" saltValue="aGw8K5n1q9Sxs6sjlkia4g=="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xr:uid="{F9A734F2-29C2-4B9A-82D1-9E1F285CD558}">
      <formula1>900</formula1>
    </dataValidation>
  </dataValidations>
  <pageMargins left="0.7" right="0.7" top="0.75" bottom="0.75" header="0.3" footer="0.3"/>
  <pageSetup paperSize="9" orientation="portrait" horizontalDpi="4294967293" verticalDpi="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05"/>
  <dimension ref="A1:CE23"/>
  <sheetViews>
    <sheetView showGridLines="0" topLeftCell="C4" zoomScaleNormal="100" workbookViewId="0">
      <selection activeCell="E12" sqref="E12:R12"/>
    </sheetView>
  </sheetViews>
  <sheetFormatPr defaultRowHeight="11.25"/>
  <cols>
    <col min="1" max="1" width="14.7109375" style="278" hidden="1" customWidth="1"/>
    <col min="2" max="2" width="17" style="13" hidden="1" customWidth="1"/>
    <col min="3" max="3" width="3.7109375" style="29" customWidth="1"/>
    <col min="4" max="6" width="7.7109375" style="29" customWidth="1"/>
    <col min="7" max="7" width="29.7109375" style="29" customWidth="1"/>
    <col min="8" max="8" width="3.7109375" style="29" customWidth="1"/>
    <col min="9" max="9" width="5.42578125" style="29" customWidth="1"/>
    <col min="10" max="10" width="24.5703125" style="29" bestFit="1" customWidth="1"/>
    <col min="11" max="11" width="24.42578125" style="29" customWidth="1"/>
    <col min="12" max="12" width="3.7109375" style="29" customWidth="1"/>
    <col min="13" max="13" width="6.28515625" style="29" bestFit="1" customWidth="1"/>
    <col min="14" max="14" width="25.85546875" style="29" customWidth="1"/>
    <col min="15" max="18" width="18.7109375" style="29" customWidth="1"/>
    <col min="19" max="19" width="93.42578125" style="29" customWidth="1"/>
    <col min="20" max="20" width="10.5703125" style="29" customWidth="1"/>
    <col min="21" max="22" width="10.5703125" style="217" customWidth="1"/>
    <col min="23" max="27" width="10.5703125" style="13" customWidth="1"/>
    <col min="28" max="16384" width="9.140625" style="29"/>
  </cols>
  <sheetData>
    <row r="1" spans="1:83" hidden="1"/>
    <row r="2" spans="1:83" hidden="1"/>
    <row r="3" spans="1:83" hidden="1"/>
    <row r="4" spans="1:83" ht="3" customHeight="1">
      <c r="K4" s="76"/>
      <c r="L4" s="76"/>
      <c r="M4" s="76"/>
    </row>
    <row r="5" spans="1:83" ht="26.1" customHeight="1">
      <c r="D5" s="621" t="s">
        <v>462</v>
      </c>
      <c r="E5" s="622"/>
      <c r="F5" s="622"/>
      <c r="G5" s="622"/>
      <c r="H5" s="622"/>
      <c r="I5" s="622"/>
      <c r="J5" s="622"/>
      <c r="K5" s="623"/>
      <c r="L5" s="279"/>
      <c r="M5" s="279"/>
    </row>
    <row r="6" spans="1:83" ht="3" customHeight="1">
      <c r="G6" s="266"/>
      <c r="H6" s="266"/>
      <c r="I6" s="266"/>
      <c r="J6" s="266"/>
      <c r="K6" s="280"/>
      <c r="L6" s="280"/>
      <c r="M6" s="280"/>
    </row>
    <row r="7" spans="1:83" ht="18.75">
      <c r="D7" s="620" t="s">
        <v>225</v>
      </c>
      <c r="E7" s="620"/>
      <c r="F7" s="620"/>
      <c r="G7" s="620"/>
      <c r="H7" s="620"/>
      <c r="I7" s="620"/>
      <c r="J7" s="620"/>
      <c r="K7" s="620"/>
      <c r="L7" s="620"/>
      <c r="M7" s="620"/>
      <c r="N7" s="620"/>
      <c r="O7" s="620"/>
      <c r="P7" s="620"/>
      <c r="Q7" s="620"/>
      <c r="R7" s="620"/>
      <c r="S7" s="620" t="s">
        <v>226</v>
      </c>
      <c r="T7" s="333"/>
    </row>
    <row r="8" spans="1:83" ht="46.5" customHeight="1">
      <c r="D8" s="191" t="s">
        <v>25</v>
      </c>
      <c r="E8" s="620" t="s">
        <v>25</v>
      </c>
      <c r="F8" s="620"/>
      <c r="G8" s="191" t="s">
        <v>243</v>
      </c>
      <c r="H8" s="620" t="s">
        <v>25</v>
      </c>
      <c r="I8" s="620"/>
      <c r="J8" s="191" t="s">
        <v>336</v>
      </c>
      <c r="K8" s="191" t="s">
        <v>358</v>
      </c>
      <c r="L8" s="620" t="s">
        <v>25</v>
      </c>
      <c r="M8" s="620"/>
      <c r="N8" s="191" t="s">
        <v>359</v>
      </c>
      <c r="O8" s="191" t="s">
        <v>360</v>
      </c>
      <c r="P8" s="191" t="s">
        <v>361</v>
      </c>
      <c r="Q8" s="191" t="s">
        <v>475</v>
      </c>
      <c r="R8" s="191" t="s">
        <v>362</v>
      </c>
      <c r="S8" s="620"/>
      <c r="T8" s="333"/>
    </row>
    <row r="9" spans="1:83" ht="10.5" customHeight="1">
      <c r="D9" s="77" t="s">
        <v>26</v>
      </c>
      <c r="E9" s="77"/>
      <c r="F9" s="77" t="s">
        <v>0</v>
      </c>
      <c r="G9" s="77" t="s">
        <v>1</v>
      </c>
      <c r="H9" s="77"/>
      <c r="I9" s="77" t="s">
        <v>2</v>
      </c>
      <c r="J9" s="77" t="s">
        <v>12</v>
      </c>
      <c r="K9" s="77" t="s">
        <v>13</v>
      </c>
      <c r="L9" s="77"/>
      <c r="M9" s="77" t="s">
        <v>31</v>
      </c>
      <c r="N9" s="77" t="s">
        <v>32</v>
      </c>
      <c r="O9" s="77" t="s">
        <v>351</v>
      </c>
      <c r="P9" s="77" t="s">
        <v>352</v>
      </c>
      <c r="Q9" s="77" t="s">
        <v>353</v>
      </c>
      <c r="R9" s="77" t="s">
        <v>354</v>
      </c>
      <c r="S9" s="77"/>
      <c r="T9" s="333"/>
    </row>
    <row r="10" spans="1:83" ht="18.75" hidden="1">
      <c r="D10" s="245"/>
      <c r="E10" s="245"/>
      <c r="F10" s="245"/>
      <c r="Q10" s="282"/>
      <c r="R10" s="283"/>
      <c r="T10" s="333"/>
    </row>
    <row r="11" spans="1:83" s="276" customFormat="1" ht="18.75" hidden="1">
      <c r="A11" s="284"/>
      <c r="B11" s="277"/>
      <c r="D11" s="275" t="s">
        <v>242</v>
      </c>
      <c r="E11" s="285"/>
      <c r="F11" s="285"/>
      <c r="G11" s="285"/>
      <c r="H11" s="285"/>
      <c r="I11" s="285"/>
      <c r="J11" s="285"/>
      <c r="K11" s="285"/>
      <c r="L11" s="285"/>
      <c r="M11" s="285"/>
      <c r="N11" s="285"/>
      <c r="O11" s="285"/>
      <c r="P11" s="285"/>
      <c r="Q11" s="285"/>
      <c r="R11" s="285"/>
      <c r="T11" s="333"/>
      <c r="U11" s="217"/>
      <c r="V11" s="217"/>
      <c r="W11" s="277"/>
      <c r="X11" s="277"/>
      <c r="Y11" s="277"/>
      <c r="Z11" s="277"/>
      <c r="AA11" s="277"/>
    </row>
    <row r="12" spans="1:83" customFormat="1" ht="90" hidden="1" customHeight="1">
      <c r="A12" s="383">
        <v>22</v>
      </c>
      <c r="B12" s="336"/>
      <c r="C12" s="336"/>
      <c r="D12" s="629" t="s">
        <v>26</v>
      </c>
      <c r="E12" s="633" t="s">
        <v>1327</v>
      </c>
      <c r="F12" s="634"/>
      <c r="G12" s="634"/>
      <c r="H12" s="634"/>
      <c r="I12" s="634"/>
      <c r="J12" s="634"/>
      <c r="K12" s="634"/>
      <c r="L12" s="634"/>
      <c r="M12" s="634"/>
      <c r="N12" s="634"/>
      <c r="O12" s="634"/>
      <c r="P12" s="634"/>
      <c r="Q12" s="634"/>
      <c r="R12" s="634"/>
      <c r="S12" s="533"/>
      <c r="T12" s="340"/>
      <c r="U12" s="340"/>
      <c r="V12" s="340"/>
      <c r="W12" s="341"/>
      <c r="X12" s="341"/>
      <c r="Y12" s="341"/>
      <c r="Z12" s="341"/>
      <c r="AA12" s="340"/>
      <c r="AB12" s="341"/>
      <c r="AC12" s="630"/>
      <c r="AD12" s="341"/>
      <c r="AE12" s="342" t="s">
        <v>141</v>
      </c>
      <c r="AF12" s="342"/>
      <c r="AG12" s="343" t="s">
        <v>464</v>
      </c>
      <c r="AH12" s="344">
        <v>3</v>
      </c>
      <c r="AI12" s="340"/>
      <c r="AJ12" s="340"/>
      <c r="AK12" s="340"/>
      <c r="AL12" s="340"/>
      <c r="AM12" s="340"/>
      <c r="AN12" s="340"/>
      <c r="AO12" s="340"/>
      <c r="AP12" s="340"/>
      <c r="AQ12" s="340"/>
      <c r="AR12" s="340"/>
      <c r="AS12" s="340"/>
      <c r="AT12" s="340"/>
      <c r="AU12" s="340"/>
      <c r="AV12" s="340"/>
      <c r="AW12" s="340"/>
      <c r="AX12" s="340"/>
      <c r="AY12" s="340"/>
      <c r="AZ12" s="340"/>
      <c r="BA12" s="340"/>
      <c r="BB12" s="340"/>
      <c r="BC12" s="340"/>
      <c r="BD12" s="340"/>
      <c r="BE12" s="340"/>
      <c r="BF12" s="340"/>
      <c r="BG12" s="340"/>
      <c r="BH12" s="340"/>
      <c r="BI12" s="340"/>
      <c r="BJ12" s="340"/>
      <c r="BK12" s="340"/>
      <c r="BL12" s="340"/>
      <c r="BM12" s="340"/>
      <c r="BN12" s="340"/>
      <c r="BO12" s="340"/>
      <c r="BP12" s="340"/>
      <c r="BQ12" s="340"/>
      <c r="BR12" s="340"/>
      <c r="BS12" s="340"/>
      <c r="BT12" s="340"/>
      <c r="BU12" s="340"/>
      <c r="BV12" s="341"/>
      <c r="BW12" s="341"/>
      <c r="BX12" s="341"/>
      <c r="BY12" s="341"/>
      <c r="BZ12" s="341"/>
      <c r="CA12" s="341"/>
      <c r="CB12" s="341"/>
      <c r="CC12" s="341"/>
      <c r="CD12" s="341"/>
      <c r="CE12" s="341"/>
    </row>
    <row r="13" spans="1:83" customFormat="1" ht="22.5" hidden="1">
      <c r="A13" s="168"/>
      <c r="B13" s="146"/>
      <c r="C13" s="44"/>
      <c r="D13" s="629"/>
      <c r="E13" s="631" t="s">
        <v>469</v>
      </c>
      <c r="F13" s="631"/>
      <c r="G13" s="631"/>
      <c r="H13" s="631"/>
      <c r="I13" s="631"/>
      <c r="J13" s="631"/>
      <c r="K13" s="631"/>
      <c r="L13" s="631"/>
      <c r="M13" s="631"/>
      <c r="N13" s="631"/>
      <c r="O13" s="631"/>
      <c r="P13" s="631"/>
      <c r="Q13" s="8">
        <f>SUMIF(T14:T15,"i",Q14:Q15)</f>
        <v>0</v>
      </c>
      <c r="R13" s="384"/>
      <c r="S13" s="192" t="s">
        <v>470</v>
      </c>
      <c r="T13" s="185" t="s">
        <v>367</v>
      </c>
      <c r="U13" s="632">
        <v>1</v>
      </c>
      <c r="V13" s="632" t="str">
        <f>INDEX(List01_flag_index_1,1,MATCH(A12,List01_NumberColumns,0))</f>
        <v>отсутствует</v>
      </c>
      <c r="W13" s="146"/>
      <c r="X13" s="146"/>
      <c r="Y13" s="146"/>
      <c r="Z13" s="146"/>
      <c r="AA13" s="217"/>
      <c r="AB13" s="146"/>
      <c r="AC13" s="630"/>
      <c r="AD13" s="341"/>
      <c r="AE13" s="146"/>
      <c r="AF13" s="146"/>
      <c r="AG13" s="217"/>
      <c r="AH13" s="217"/>
      <c r="AI13" s="217"/>
      <c r="AJ13" s="217"/>
      <c r="AK13" s="217"/>
      <c r="AL13" s="217"/>
      <c r="AM13" s="217"/>
      <c r="AN13" s="217"/>
      <c r="AO13" s="217"/>
      <c r="AP13" s="217"/>
      <c r="AQ13" s="217"/>
      <c r="AR13" s="217"/>
      <c r="AS13" s="217"/>
      <c r="AT13" s="217"/>
      <c r="AU13" s="217"/>
      <c r="AV13" s="217"/>
      <c r="AW13" s="217"/>
      <c r="AX13" s="217"/>
      <c r="AY13" s="217"/>
      <c r="AZ13" s="217"/>
      <c r="BA13" s="217"/>
      <c r="BB13" s="217"/>
      <c r="BC13" s="217"/>
      <c r="BD13" s="217"/>
      <c r="BE13" s="217"/>
      <c r="BF13" s="217"/>
      <c r="BG13" s="217"/>
      <c r="BH13" s="217"/>
      <c r="BI13" s="217"/>
      <c r="BJ13" s="217"/>
      <c r="BK13" s="217"/>
      <c r="BL13" s="217"/>
      <c r="BM13" s="217"/>
      <c r="BN13" s="217"/>
      <c r="BO13" s="217"/>
      <c r="BP13" s="217"/>
      <c r="BQ13" s="217"/>
      <c r="BR13" s="217"/>
      <c r="BS13" s="217"/>
      <c r="BT13" s="217"/>
      <c r="BU13" s="217"/>
      <c r="BV13" s="146"/>
      <c r="BW13" s="146"/>
      <c r="BX13" s="146"/>
      <c r="BY13" s="146"/>
      <c r="BZ13" s="146"/>
      <c r="CA13" s="146"/>
      <c r="CB13" s="146"/>
      <c r="CC13" s="146"/>
      <c r="CD13" s="146"/>
      <c r="CE13" s="146"/>
    </row>
    <row r="14" spans="1:83" customFormat="1" ht="11.25" hidden="1" customHeight="1">
      <c r="A14" s="218"/>
      <c r="B14" s="217"/>
      <c r="C14" s="217"/>
      <c r="D14" s="629"/>
      <c r="E14" s="385"/>
      <c r="F14" s="385">
        <v>0</v>
      </c>
      <c r="G14" s="385"/>
      <c r="H14" s="385"/>
      <c r="I14" s="385"/>
      <c r="J14" s="385"/>
      <c r="K14" s="385"/>
      <c r="L14" s="385"/>
      <c r="M14" s="385"/>
      <c r="N14" s="385"/>
      <c r="O14" s="385"/>
      <c r="P14" s="385"/>
      <c r="Q14" s="385"/>
      <c r="R14" s="385"/>
      <c r="S14" s="412"/>
      <c r="T14" s="217"/>
      <c r="U14" s="632"/>
      <c r="V14" s="632"/>
      <c r="W14" s="217"/>
      <c r="X14" s="217"/>
      <c r="Y14" s="217"/>
      <c r="Z14" s="217"/>
      <c r="AA14" s="217"/>
      <c r="AB14" s="146"/>
      <c r="AC14" s="630"/>
      <c r="AD14" s="341"/>
      <c r="AE14" s="146"/>
      <c r="AF14" s="146"/>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17"/>
      <c r="CE14" s="217"/>
    </row>
    <row r="15" spans="1:83" customFormat="1" hidden="1">
      <c r="A15" s="168"/>
      <c r="B15" s="146"/>
      <c r="C15" s="44"/>
      <c r="D15" s="629"/>
      <c r="E15" s="386" t="s">
        <v>141</v>
      </c>
      <c r="F15" s="387" t="s">
        <v>141</v>
      </c>
      <c r="G15" s="387" t="s">
        <v>141</v>
      </c>
      <c r="H15" s="388" t="s">
        <v>141</v>
      </c>
      <c r="I15" s="388"/>
      <c r="J15" s="388"/>
      <c r="K15" s="388"/>
      <c r="L15" s="388"/>
      <c r="M15" s="388"/>
      <c r="N15" s="388"/>
      <c r="O15" s="388"/>
      <c r="P15" s="388"/>
      <c r="Q15" s="388"/>
      <c r="R15" s="389"/>
      <c r="S15" s="413"/>
      <c r="T15" s="217"/>
      <c r="U15" s="632"/>
      <c r="V15" s="632"/>
      <c r="W15" s="146"/>
      <c r="X15" s="146"/>
      <c r="Y15" s="146"/>
      <c r="Z15" s="146"/>
      <c r="AA15" s="217"/>
      <c r="AB15" s="146"/>
      <c r="AC15" s="630"/>
      <c r="AD15" s="341"/>
      <c r="AE15" s="146"/>
      <c r="AF15" s="146"/>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146"/>
      <c r="BW15" s="146"/>
      <c r="BX15" s="146"/>
      <c r="BY15" s="146"/>
      <c r="BZ15" s="146"/>
      <c r="CA15" s="146"/>
      <c r="CB15" s="146"/>
      <c r="CC15" s="146"/>
      <c r="CD15" s="146"/>
      <c r="CE15" s="146"/>
    </row>
    <row r="16" spans="1:83" customFormat="1" ht="22.5" hidden="1">
      <c r="A16" s="168"/>
      <c r="B16" s="146"/>
      <c r="C16" s="44"/>
      <c r="D16" s="629"/>
      <c r="E16" s="631" t="s">
        <v>468</v>
      </c>
      <c r="F16" s="631"/>
      <c r="G16" s="631"/>
      <c r="H16" s="631"/>
      <c r="I16" s="631"/>
      <c r="J16" s="631"/>
      <c r="K16" s="631"/>
      <c r="L16" s="631"/>
      <c r="M16" s="631"/>
      <c r="N16" s="631"/>
      <c r="O16" s="631"/>
      <c r="P16" s="631"/>
      <c r="Q16" s="8">
        <f>SUMIF(T17:T18,"i",Q17:Q18)</f>
        <v>0</v>
      </c>
      <c r="R16" s="384"/>
      <c r="S16" s="192" t="s">
        <v>470</v>
      </c>
      <c r="T16" s="185" t="s">
        <v>367</v>
      </c>
      <c r="U16" s="632">
        <v>2</v>
      </c>
      <c r="V16" s="632" t="str">
        <f>INDEX(List01_flag_index_2,1,MATCH(A12,List01_NumberColumns,0))</f>
        <v>отсутствует</v>
      </c>
      <c r="W16" s="146"/>
      <c r="X16" s="146"/>
      <c r="Y16" s="146"/>
      <c r="Z16" s="146"/>
      <c r="AA16" s="217"/>
      <c r="AB16" s="146"/>
      <c r="AC16" s="630"/>
      <c r="AD16" s="341"/>
      <c r="AE16" s="146"/>
      <c r="AF16" s="146"/>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146"/>
      <c r="BW16" s="146"/>
      <c r="BX16" s="146"/>
      <c r="BY16" s="146"/>
      <c r="BZ16" s="146"/>
      <c r="CA16" s="146"/>
      <c r="CB16" s="146"/>
      <c r="CC16" s="146"/>
      <c r="CD16" s="146"/>
      <c r="CE16" s="146"/>
    </row>
    <row r="17" spans="1:83" customFormat="1" ht="11.25" hidden="1" customHeight="1">
      <c r="A17" s="218"/>
      <c r="B17" s="217"/>
      <c r="C17" s="217"/>
      <c r="D17" s="629"/>
      <c r="E17" s="385"/>
      <c r="F17" s="385">
        <v>0</v>
      </c>
      <c r="G17" s="385"/>
      <c r="H17" s="385"/>
      <c r="I17" s="385"/>
      <c r="J17" s="385"/>
      <c r="K17" s="385"/>
      <c r="L17" s="385"/>
      <c r="M17" s="385"/>
      <c r="N17" s="385"/>
      <c r="O17" s="385"/>
      <c r="P17" s="385"/>
      <c r="Q17" s="385"/>
      <c r="R17" s="385"/>
      <c r="S17" s="412"/>
      <c r="T17" s="217"/>
      <c r="U17" s="632"/>
      <c r="V17" s="632"/>
      <c r="W17" s="217"/>
      <c r="X17" s="217"/>
      <c r="Y17" s="217"/>
      <c r="Z17" s="217"/>
      <c r="AA17" s="217"/>
      <c r="AB17" s="146"/>
      <c r="AC17" s="630"/>
      <c r="AD17" s="341"/>
      <c r="AE17" s="146"/>
      <c r="AF17" s="146"/>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217"/>
      <c r="CD17" s="217"/>
      <c r="CE17" s="217"/>
    </row>
    <row r="18" spans="1:83" customFormat="1" hidden="1">
      <c r="A18" s="168"/>
      <c r="B18" s="146"/>
      <c r="C18" s="44"/>
      <c r="D18" s="629"/>
      <c r="E18" s="386" t="s">
        <v>141</v>
      </c>
      <c r="F18" s="387" t="s">
        <v>141</v>
      </c>
      <c r="G18" s="387" t="s">
        <v>141</v>
      </c>
      <c r="H18" s="388" t="s">
        <v>141</v>
      </c>
      <c r="I18" s="388"/>
      <c r="J18" s="388"/>
      <c r="K18" s="388"/>
      <c r="L18" s="388"/>
      <c r="M18" s="388"/>
      <c r="N18" s="388"/>
      <c r="O18" s="388"/>
      <c r="P18" s="388"/>
      <c r="Q18" s="388"/>
      <c r="R18" s="389"/>
      <c r="S18" s="413"/>
      <c r="T18" s="217"/>
      <c r="U18" s="632"/>
      <c r="V18" s="632"/>
      <c r="W18" s="146"/>
      <c r="X18" s="146"/>
      <c r="Y18" s="146"/>
      <c r="Z18" s="146"/>
      <c r="AA18" s="217"/>
      <c r="AB18" s="146"/>
      <c r="AC18" s="630"/>
      <c r="AD18" s="341"/>
      <c r="AE18" s="146"/>
      <c r="AF18" s="146"/>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146"/>
      <c r="BW18" s="146"/>
      <c r="BX18" s="146"/>
      <c r="BY18" s="146"/>
      <c r="BZ18" s="146"/>
      <c r="CA18" s="146"/>
      <c r="CB18" s="146"/>
      <c r="CC18" s="146"/>
      <c r="CD18" s="146"/>
      <c r="CE18" s="146"/>
    </row>
    <row r="19" spans="1:83" ht="18.75" hidden="1">
      <c r="D19" s="286"/>
      <c r="E19" s="1"/>
      <c r="F19" s="1"/>
      <c r="G19" s="1"/>
      <c r="H19" s="1"/>
      <c r="I19" s="1"/>
      <c r="J19" s="1"/>
      <c r="K19" s="1"/>
      <c r="L19" s="1"/>
      <c r="M19" s="1"/>
      <c r="N19" s="1"/>
      <c r="O19" s="1"/>
      <c r="P19" s="1"/>
      <c r="Q19" s="1"/>
      <c r="R19" s="1"/>
      <c r="S19" s="287"/>
      <c r="T19" s="333"/>
    </row>
    <row r="20" spans="1:83" hidden="1"/>
    <row r="21" spans="1:83">
      <c r="D21" s="76"/>
      <c r="E21" s="76"/>
      <c r="F21" s="76"/>
      <c r="G21" s="288"/>
    </row>
    <row r="23" spans="1:83">
      <c r="D23" s="289"/>
      <c r="E23" s="624"/>
      <c r="F23" s="624"/>
      <c r="G23" s="624"/>
      <c r="H23" s="624"/>
      <c r="I23" s="624"/>
      <c r="J23" s="624"/>
      <c r="K23" s="624"/>
      <c r="L23" s="624"/>
      <c r="M23" s="624"/>
      <c r="N23" s="624"/>
      <c r="O23" s="624"/>
      <c r="P23" s="624"/>
      <c r="Q23" s="624"/>
      <c r="R23" s="624"/>
    </row>
  </sheetData>
  <sheetProtection algorithmName="SHA-512" hashValue="0BDK9tXVgDd3HUGIsi6h9eYx0BM7vN4Mu4E/9EOeijIj+fkCitQuf9JFvalPmJRBS0AEdOX8ToZP4dO8frJ0Fg==" saltValue="CG+rZfcgQBYENdrv6vVw8g==" spinCount="100000" sheet="1" objects="1" scenarios="1" formatColumns="0" formatRows="0"/>
  <mergeCells count="16">
    <mergeCell ref="D5:K5"/>
    <mergeCell ref="E23:R23"/>
    <mergeCell ref="S7:S8"/>
    <mergeCell ref="D7:R7"/>
    <mergeCell ref="E8:F8"/>
    <mergeCell ref="H8:I8"/>
    <mergeCell ref="L8:M8"/>
    <mergeCell ref="D12:D18"/>
    <mergeCell ref="E12:R12"/>
    <mergeCell ref="AC12:AC18"/>
    <mergeCell ref="E13:P13"/>
    <mergeCell ref="U13:U15"/>
    <mergeCell ref="V13:V15"/>
    <mergeCell ref="E16:P16"/>
    <mergeCell ref="U16:U18"/>
    <mergeCell ref="V16:V18"/>
  </mergeCells>
  <pageMargins left="0.7" right="0.7" top="0.75" bottom="0.75" header="0.3" footer="0.3"/>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C6CB1-2675-43BE-887B-4C27FE64D95E}">
  <sheetPr codeName="List11">
    <tabColor theme="0" tint="-0.249977111117893"/>
  </sheetPr>
  <dimension ref="A1:U20"/>
  <sheetViews>
    <sheetView showGridLines="0" topLeftCell="C4" zoomScaleNormal="100" workbookViewId="0"/>
  </sheetViews>
  <sheetFormatPr defaultColWidth="10.5703125" defaultRowHeight="15"/>
  <cols>
    <col min="1" max="1" width="9.140625" style="13" hidden="1" customWidth="1"/>
    <col min="2" max="2" width="9.140625" style="29" hidden="1" customWidth="1"/>
    <col min="3" max="3" width="3.7109375" style="45" customWidth="1"/>
    <col min="4" max="4" width="9.7109375" style="29" customWidth="1"/>
    <col min="5" max="5" width="37.7109375" style="29" customWidth="1"/>
    <col min="6" max="6" width="66.85546875" style="29" customWidth="1"/>
    <col min="7" max="7" width="116" style="29" customWidth="1"/>
    <col min="8" max="8" width="93.42578125" style="146" customWidth="1"/>
    <col min="9" max="17" width="10.5703125" style="29"/>
    <col min="18" max="18" width="10.5703125" style="177"/>
    <col min="19" max="16384" width="10.5703125" style="29"/>
  </cols>
  <sheetData>
    <row r="1" spans="1:21" s="146" customFormat="1" ht="15" hidden="1" customHeight="1">
      <c r="C1" s="168"/>
      <c r="G1" s="146">
        <v>4</v>
      </c>
      <c r="R1" s="178"/>
    </row>
    <row r="2" spans="1:21" s="146" customFormat="1" ht="15" hidden="1" customHeight="1">
      <c r="C2" s="168"/>
      <c r="R2" s="178"/>
    </row>
    <row r="3" spans="1:21" s="146" customFormat="1" ht="15" hidden="1" customHeight="1">
      <c r="C3" s="168"/>
      <c r="R3" s="178"/>
    </row>
    <row r="4" spans="1:21" ht="11.25" customHeight="1"/>
    <row r="5" spans="1:21">
      <c r="D5" s="611" t="s">
        <v>244</v>
      </c>
      <c r="E5" s="611"/>
      <c r="F5" s="611"/>
      <c r="G5" s="611"/>
    </row>
    <row r="6" spans="1:21" ht="15" customHeight="1">
      <c r="D6" s="612" t="str">
        <f>IF(org=0,"Не определено",org)</f>
        <v>АО "Орелгортеплоэнерго"</v>
      </c>
      <c r="E6" s="612"/>
      <c r="F6" s="612"/>
      <c r="G6" s="612"/>
    </row>
    <row r="7" spans="1:21" s="79" customFormat="1">
      <c r="D7" s="249"/>
      <c r="E7" s="221"/>
      <c r="F7" s="221"/>
      <c r="G7" s="221"/>
      <c r="U7" s="180"/>
    </row>
    <row r="8" spans="1:21" customFormat="1">
      <c r="C8" s="106">
        <v>22</v>
      </c>
      <c r="D8" s="613" t="s">
        <v>236</v>
      </c>
      <c r="E8" s="614"/>
      <c r="F8" s="614"/>
      <c r="G8" s="615"/>
      <c r="U8" s="184"/>
    </row>
    <row r="9" spans="1:21" ht="11.25" customHeight="1">
      <c r="D9" s="616" t="s">
        <v>225</v>
      </c>
      <c r="E9" s="616"/>
      <c r="F9" s="616"/>
      <c r="G9" s="617" t="s">
        <v>226</v>
      </c>
    </row>
    <row r="10" spans="1:21" ht="11.25" customHeight="1">
      <c r="A10" s="13" t="s">
        <v>474</v>
      </c>
      <c r="D10" s="232" t="s">
        <v>25</v>
      </c>
      <c r="E10" s="149"/>
      <c r="F10" s="233" t="s">
        <v>215</v>
      </c>
      <c r="G10" s="618"/>
    </row>
    <row r="11" spans="1:21" ht="12" customHeight="1">
      <c r="D11" s="248" t="s">
        <v>26</v>
      </c>
      <c r="E11" s="234">
        <v>2</v>
      </c>
      <c r="F11" s="235">
        <v>3</v>
      </c>
      <c r="G11" s="236">
        <v>4</v>
      </c>
    </row>
    <row r="12" spans="1:21">
      <c r="D12" s="231">
        <v>1</v>
      </c>
      <c r="E12" s="237" t="s">
        <v>245</v>
      </c>
      <c r="F12" s="251" t="str">
        <f>IF(form_up_date="","",form_up_date)</f>
        <v>24.04.2023</v>
      </c>
      <c r="G12" s="253" t="s">
        <v>246</v>
      </c>
    </row>
    <row r="13" spans="1:21" ht="45">
      <c r="D13" s="231" t="s">
        <v>257</v>
      </c>
      <c r="E13" s="237" t="s">
        <v>247</v>
      </c>
      <c r="F13" s="251" t="s">
        <v>1328</v>
      </c>
      <c r="G13" s="227" t="s">
        <v>318</v>
      </c>
    </row>
    <row r="14" spans="1:21" ht="22.5">
      <c r="D14" s="231" t="s">
        <v>258</v>
      </c>
      <c r="E14" s="237" t="s">
        <v>248</v>
      </c>
      <c r="F14" s="251" t="s">
        <v>673</v>
      </c>
      <c r="G14" s="253" t="s">
        <v>249</v>
      </c>
    </row>
    <row r="15" spans="1:21" ht="22.5">
      <c r="D15" s="231" t="s">
        <v>259</v>
      </c>
      <c r="E15" s="237" t="s">
        <v>250</v>
      </c>
      <c r="F15" s="252" t="s">
        <v>251</v>
      </c>
      <c r="G15" s="227"/>
    </row>
    <row r="16" spans="1:21">
      <c r="D16" s="191" t="str">
        <f>D15&amp;".1"</f>
        <v>4.1.1</v>
      </c>
      <c r="E16" s="238" t="s">
        <v>3</v>
      </c>
      <c r="F16" s="251" t="str">
        <f>IF(region_name="","",region_name)</f>
        <v>Орловская область</v>
      </c>
      <c r="G16" s="253" t="s">
        <v>252</v>
      </c>
    </row>
    <row r="17" spans="4:7" ht="22.5">
      <c r="D17" s="231" t="s">
        <v>260</v>
      </c>
      <c r="E17" s="239" t="s">
        <v>253</v>
      </c>
      <c r="F17" s="251" t="s">
        <v>912</v>
      </c>
      <c r="G17" s="254" t="s">
        <v>254</v>
      </c>
    </row>
    <row r="18" spans="4:7" ht="56.25">
      <c r="D18" s="231" t="s">
        <v>261</v>
      </c>
      <c r="E18" s="240" t="s">
        <v>255</v>
      </c>
      <c r="F18" s="251" t="s">
        <v>1329</v>
      </c>
      <c r="G18" s="247" t="s">
        <v>317</v>
      </c>
    </row>
    <row r="19" spans="4:7">
      <c r="D19" s="241"/>
      <c r="E19" s="242"/>
      <c r="F19" s="243"/>
      <c r="G19" s="244"/>
    </row>
    <row r="20" spans="4:7">
      <c r="D20" s="245"/>
      <c r="E20" s="610" t="s">
        <v>256</v>
      </c>
      <c r="F20" s="610"/>
      <c r="G20" s="246"/>
    </row>
  </sheetData>
  <sheetProtection algorithmName="SHA-512" hashValue="ChbKH/dGg7Rrzd6bBM9Q0Q0jwglYZ5xsnJ/Q7y0gKYqldzJC6N+XtXR7ot3F4sV0CHUci+/fVT31wu1yq7daOg==" saltValue="UZQhuTOaGawAnUGP7fSkGA=="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xr:uid="{0E6D664A-6B84-4970-ABE6-18316E09C166}">
      <formula1>900</formula1>
    </dataValidation>
  </dataValidations>
  <pageMargins left="0.7" right="0.7" top="0.75" bottom="0.75" header="0.3" footer="0.3"/>
  <pageSetup paperSize="9" orientation="portrait" horizontalDpi="4294967293" verticalDpi="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08"/>
  <dimension ref="A1:I26"/>
  <sheetViews>
    <sheetView showGridLines="0" topLeftCell="C2" zoomScaleNormal="100" workbookViewId="0">
      <selection activeCell="G19" sqref="G19"/>
    </sheetView>
  </sheetViews>
  <sheetFormatPr defaultColWidth="10.5703125" defaultRowHeight="11.25"/>
  <cols>
    <col min="1" max="1" width="9.140625" style="14" hidden="1" customWidth="1"/>
    <col min="2" max="2" width="9.140625" style="146" hidden="1" customWidth="1"/>
    <col min="3" max="3" width="3.7109375" style="29" customWidth="1"/>
    <col min="4" max="4" width="6.28515625" style="29" bestFit="1" customWidth="1"/>
    <col min="5" max="5" width="69.85546875" style="29" customWidth="1"/>
    <col min="6" max="6" width="12" style="29" bestFit="1" customWidth="1"/>
    <col min="7" max="7" width="39.5703125" style="29" customWidth="1"/>
    <col min="8" max="8" width="93.42578125" style="29" customWidth="1"/>
    <col min="9" max="9" width="3.7109375" style="29" customWidth="1"/>
    <col min="10" max="16384" width="10.5703125" style="29"/>
  </cols>
  <sheetData>
    <row r="1" spans="1:9" s="146" customFormat="1" hidden="1">
      <c r="A1" s="14"/>
      <c r="G1" s="146">
        <v>4</v>
      </c>
      <c r="H1" s="146">
        <v>5</v>
      </c>
    </row>
    <row r="2" spans="1:9" ht="3" customHeight="1"/>
    <row r="3" spans="1:9" ht="26.1" customHeight="1">
      <c r="D3" s="635" t="s">
        <v>479</v>
      </c>
      <c r="E3" s="636"/>
      <c r="F3" s="637"/>
    </row>
    <row r="4" spans="1:9" ht="12.75" hidden="1">
      <c r="D4" s="12"/>
      <c r="E4" s="12"/>
      <c r="F4" s="12"/>
      <c r="G4" s="12"/>
      <c r="H4" s="12"/>
    </row>
    <row r="5" spans="1:9" hidden="1">
      <c r="D5" s="61"/>
      <c r="E5" s="61"/>
      <c r="F5" s="61"/>
      <c r="G5" s="61"/>
      <c r="H5" s="61"/>
    </row>
    <row r="6" spans="1:9" ht="3" customHeight="1">
      <c r="E6" s="266"/>
      <c r="F6" s="280"/>
      <c r="G6" s="218">
        <v>22</v>
      </c>
    </row>
    <row r="7" spans="1:9">
      <c r="D7" s="620" t="s">
        <v>225</v>
      </c>
      <c r="E7" s="620"/>
      <c r="F7" s="620"/>
      <c r="G7" s="620"/>
      <c r="H7" s="638" t="s">
        <v>226</v>
      </c>
    </row>
    <row r="8" spans="1:9" ht="101.25" customHeight="1">
      <c r="D8" s="620" t="s">
        <v>25</v>
      </c>
      <c r="E8" s="625" t="s">
        <v>333</v>
      </c>
      <c r="F8" s="625" t="s">
        <v>154</v>
      </c>
      <c r="G8" s="349" t="s">
        <v>1327</v>
      </c>
      <c r="H8" s="639"/>
    </row>
    <row r="9" spans="1:9">
      <c r="A9" s="641"/>
      <c r="B9" s="641"/>
      <c r="C9" s="312"/>
      <c r="D9" s="620"/>
      <c r="E9" s="625"/>
      <c r="F9" s="625"/>
      <c r="G9" s="269" t="s">
        <v>215</v>
      </c>
      <c r="H9" s="640"/>
      <c r="I9" s="313"/>
    </row>
    <row r="10" spans="1:9" ht="10.5" customHeight="1">
      <c r="D10" s="77" t="s">
        <v>26</v>
      </c>
      <c r="E10" s="77" t="s">
        <v>0</v>
      </c>
      <c r="F10" s="77" t="s">
        <v>1</v>
      </c>
      <c r="G10" s="169">
        <f>G1</f>
        <v>4</v>
      </c>
      <c r="H10" s="169"/>
    </row>
    <row r="11" spans="1:9" ht="22.5">
      <c r="D11" s="293">
        <v>1</v>
      </c>
      <c r="E11" s="294" t="s">
        <v>577</v>
      </c>
      <c r="F11" s="314" t="s">
        <v>480</v>
      </c>
      <c r="G11" s="347">
        <v>0</v>
      </c>
      <c r="H11" s="227" t="s">
        <v>578</v>
      </c>
      <c r="I11" s="333"/>
    </row>
    <row r="12" spans="1:9" ht="22.5">
      <c r="D12" s="293" t="s">
        <v>0</v>
      </c>
      <c r="E12" s="294" t="s">
        <v>628</v>
      </c>
      <c r="F12" s="350" t="s">
        <v>416</v>
      </c>
      <c r="G12" s="350" t="s">
        <v>416</v>
      </c>
      <c r="H12" s="325" t="s">
        <v>629</v>
      </c>
      <c r="I12" s="333"/>
    </row>
    <row r="13" spans="1:9" ht="22.5">
      <c r="D13" s="293" t="s">
        <v>334</v>
      </c>
      <c r="E13" s="352" t="s">
        <v>630</v>
      </c>
      <c r="F13" s="351" t="s">
        <v>481</v>
      </c>
      <c r="G13" s="347">
        <v>95</v>
      </c>
      <c r="H13" s="227" t="s">
        <v>582</v>
      </c>
      <c r="I13" s="333"/>
    </row>
    <row r="14" spans="1:9" ht="22.5">
      <c r="D14" s="293" t="s">
        <v>335</v>
      </c>
      <c r="E14" s="352" t="s">
        <v>631</v>
      </c>
      <c r="F14" s="351" t="s">
        <v>477</v>
      </c>
      <c r="G14" s="347">
        <v>4.8</v>
      </c>
      <c r="H14" s="227" t="s">
        <v>583</v>
      </c>
      <c r="I14" s="333"/>
    </row>
    <row r="15" spans="1:9" ht="22.5">
      <c r="D15" s="293" t="s">
        <v>482</v>
      </c>
      <c r="E15" s="352" t="s">
        <v>632</v>
      </c>
      <c r="F15" s="351" t="s">
        <v>481</v>
      </c>
      <c r="G15" s="347">
        <v>0</v>
      </c>
      <c r="H15" s="227" t="s">
        <v>584</v>
      </c>
      <c r="I15" s="333"/>
    </row>
    <row r="16" spans="1:9" ht="22.5">
      <c r="D16" s="293" t="s">
        <v>483</v>
      </c>
      <c r="E16" s="352" t="s">
        <v>633</v>
      </c>
      <c r="F16" s="351" t="s">
        <v>477</v>
      </c>
      <c r="G16" s="348">
        <v>0</v>
      </c>
      <c r="H16" s="325" t="s">
        <v>585</v>
      </c>
      <c r="I16" s="333"/>
    </row>
    <row r="17" spans="4:9" ht="18.75">
      <c r="D17" s="293" t="s">
        <v>1</v>
      </c>
      <c r="E17" s="294" t="s">
        <v>579</v>
      </c>
      <c r="F17" s="353" t="s">
        <v>251</v>
      </c>
      <c r="G17" s="354"/>
      <c r="H17" s="355"/>
      <c r="I17" s="333"/>
    </row>
    <row r="18" spans="4:9" ht="33.75">
      <c r="D18" s="293" t="s">
        <v>258</v>
      </c>
      <c r="E18" s="309" t="s">
        <v>580</v>
      </c>
      <c r="F18" s="314" t="s">
        <v>388</v>
      </c>
      <c r="G18" s="346">
        <v>100</v>
      </c>
      <c r="H18" s="326" t="s">
        <v>634</v>
      </c>
      <c r="I18" s="333"/>
    </row>
    <row r="19" spans="4:9" ht="33.75">
      <c r="D19" s="293" t="s">
        <v>414</v>
      </c>
      <c r="E19" s="309" t="s">
        <v>581</v>
      </c>
      <c r="F19" s="314" t="s">
        <v>388</v>
      </c>
      <c r="G19" s="416">
        <v>0</v>
      </c>
      <c r="H19" s="227" t="s">
        <v>586</v>
      </c>
      <c r="I19" s="333"/>
    </row>
    <row r="20" spans="4:9" ht="22.5">
      <c r="D20" s="293" t="s">
        <v>2</v>
      </c>
      <c r="E20" s="294" t="s">
        <v>635</v>
      </c>
      <c r="F20" s="414" t="s">
        <v>477</v>
      </c>
      <c r="G20" s="345">
        <v>0</v>
      </c>
      <c r="H20" s="418" t="s">
        <v>637</v>
      </c>
      <c r="I20" s="333"/>
    </row>
    <row r="21" spans="4:9" ht="33.75">
      <c r="D21" s="293" t="s">
        <v>12</v>
      </c>
      <c r="E21" s="294" t="s">
        <v>636</v>
      </c>
      <c r="F21" s="353" t="s">
        <v>251</v>
      </c>
      <c r="G21" s="534" t="s">
        <v>1331</v>
      </c>
      <c r="H21" s="227" t="s">
        <v>488</v>
      </c>
      <c r="I21" s="333"/>
    </row>
    <row r="22" spans="4:9" ht="18.75">
      <c r="D22" s="293" t="s">
        <v>13</v>
      </c>
      <c r="E22" s="294" t="s">
        <v>484</v>
      </c>
      <c r="F22" s="415" t="s">
        <v>388</v>
      </c>
      <c r="G22" s="345">
        <v>100</v>
      </c>
      <c r="H22" s="418" t="s">
        <v>485</v>
      </c>
      <c r="I22" s="333"/>
    </row>
    <row r="23" spans="4:9" ht="18.75">
      <c r="D23" s="293" t="s">
        <v>31</v>
      </c>
      <c r="E23" s="294" t="s">
        <v>486</v>
      </c>
      <c r="F23" s="353" t="s">
        <v>487</v>
      </c>
      <c r="G23" s="417">
        <v>14</v>
      </c>
      <c r="H23" s="227"/>
      <c r="I23" s="333"/>
    </row>
    <row r="24" spans="4:9" ht="33.75">
      <c r="D24" s="293" t="s">
        <v>32</v>
      </c>
      <c r="E24" s="294" t="s">
        <v>587</v>
      </c>
      <c r="F24" s="353" t="s">
        <v>251</v>
      </c>
      <c r="G24" s="534" t="s">
        <v>1331</v>
      </c>
      <c r="H24" s="227" t="s">
        <v>488</v>
      </c>
      <c r="I24" s="333"/>
    </row>
    <row r="25" spans="4:9" ht="45">
      <c r="D25" s="293" t="s">
        <v>369</v>
      </c>
      <c r="E25" s="309" t="s">
        <v>588</v>
      </c>
      <c r="F25" s="314" t="s">
        <v>251</v>
      </c>
      <c r="G25" s="534" t="s">
        <v>1331</v>
      </c>
      <c r="H25" s="227" t="s">
        <v>488</v>
      </c>
      <c r="I25" s="333"/>
    </row>
    <row r="26" spans="4:9">
      <c r="E26" s="315"/>
      <c r="F26" s="139"/>
      <c r="G26" s="139"/>
      <c r="H26" s="139"/>
    </row>
  </sheetData>
  <sheetProtection algorithmName="SHA-512" hashValue="3EV5Pa250ETZzLXC2nGHdJ5H2REaj3DloNNGY1RaxCAEVVn7FIHM3Yd95n7XWPGS/KP5N14UKpU2wZ215ikBiw==" saltValue="lg/OAyOxwDL1ZNYiS/uofQ==" spinCount="100000" sheet="1" objects="1" scenarios="1" formatColumns="0" formatRows="0"/>
  <mergeCells count="7">
    <mergeCell ref="D3:F3"/>
    <mergeCell ref="H7:H9"/>
    <mergeCell ref="A9:B9"/>
    <mergeCell ref="D8:D9"/>
    <mergeCell ref="E8:E9"/>
    <mergeCell ref="F8:F9"/>
    <mergeCell ref="D7:G7"/>
  </mergeCells>
  <dataValidations count="3">
    <dataValidation type="decimal" allowBlank="1" showErrorMessage="1" errorTitle="Ошибка" error="Допускается ввод только неотрицательных чисел!" sqref="G13:G16 G11 G23 G20" xr:uid="{00000000-0002-0000-0A00-000000000000}">
      <formula1>0</formula1>
      <formula2>9.99999999999999E+23</formula2>
    </dataValidation>
    <dataValidation type="decimal" allowBlank="1" showErrorMessage="1" errorTitle="Ошибка" error="Введите значение от 0 до 100%" sqref="G22 G18:G19" xr:uid="{00000000-0002-0000-0A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24:G25 G21" xr:uid="{00000000-0002-0000-0A00-000002000000}">
      <formula1>900</formula1>
    </dataValidation>
  </dataValidations>
  <hyperlinks>
    <hyperlink ref="G21" location="'Форма 1.5'!$G$21" tooltip="Кликните по гиперссылке, чтобы перейти по гиперссылке или отредактировать её" display="https://portal.eias.ru/Portal/DownloadPage.aspx?type=12&amp;guid=c7e1c430-8e18-4a6c-89b9-961e602d3dda" xr:uid="{1B226CC5-4FAE-4470-8494-BF00B233021A}"/>
    <hyperlink ref="G24" location="'Форма 1.5'!$G$24" tooltip="Кликните по гиперссылке, чтобы перейти по гиперссылке или отредактировать её" display="https://portal.eias.ru/Portal/DownloadPage.aspx?type=12&amp;guid=c7e1c430-8e18-4a6c-89b9-961e602d3dda" xr:uid="{101C6F1D-8291-4F48-993E-102CA62E7A0A}"/>
    <hyperlink ref="G25" location="'Форма 1.5'!$G$25" tooltip="Кликните по гиперссылке, чтобы перейти по гиперссылке или отредактировать её" display="https://portal.eias.ru/Portal/DownloadPage.aspx?type=12&amp;guid=c7e1c430-8e18-4a6c-89b9-961e602d3dda" xr:uid="{6EA1E3B4-0978-48BB-AA4B-296F6ECBD382}"/>
  </hyperlinks>
  <pageMargins left="0.7" right="0.7" top="0.75" bottom="0.75" header="0.3" footer="0.3"/>
  <pageSetup paperSize="9"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4471B-234A-43A2-8EDE-B448D3431C22}">
  <sheetPr codeName="List12">
    <tabColor theme="0" tint="-0.249977111117893"/>
  </sheetPr>
  <dimension ref="A1:U20"/>
  <sheetViews>
    <sheetView showGridLines="0" topLeftCell="C4" zoomScaleNormal="100" workbookViewId="0"/>
  </sheetViews>
  <sheetFormatPr defaultColWidth="10.5703125" defaultRowHeight="15"/>
  <cols>
    <col min="1" max="1" width="9.140625" style="13" hidden="1" customWidth="1"/>
    <col min="2" max="2" width="9.140625" style="29" hidden="1" customWidth="1"/>
    <col min="3" max="3" width="3.7109375" style="45" customWidth="1"/>
    <col min="4" max="4" width="9.7109375" style="29" customWidth="1"/>
    <col min="5" max="5" width="37.7109375" style="29" customWidth="1"/>
    <col min="6" max="6" width="66.85546875" style="29" customWidth="1"/>
    <col min="7" max="7" width="116" style="29" customWidth="1"/>
    <col min="8" max="8" width="93.42578125" style="146" customWidth="1"/>
    <col min="9" max="17" width="10.5703125" style="29"/>
    <col min="18" max="18" width="10.5703125" style="177"/>
    <col min="19" max="16384" width="10.5703125" style="29"/>
  </cols>
  <sheetData>
    <row r="1" spans="1:21" s="146" customFormat="1" ht="15" hidden="1" customHeight="1">
      <c r="C1" s="168"/>
      <c r="G1" s="146">
        <v>4</v>
      </c>
      <c r="R1" s="178"/>
    </row>
    <row r="2" spans="1:21" s="146" customFormat="1" ht="15" hidden="1" customHeight="1">
      <c r="C2" s="168"/>
      <c r="R2" s="178"/>
    </row>
    <row r="3" spans="1:21" s="146" customFormat="1" ht="15" hidden="1" customHeight="1">
      <c r="C3" s="168"/>
      <c r="R3" s="178"/>
    </row>
    <row r="4" spans="1:21" ht="11.25" customHeight="1"/>
    <row r="5" spans="1:21">
      <c r="D5" s="611" t="s">
        <v>244</v>
      </c>
      <c r="E5" s="611"/>
      <c r="F5" s="611"/>
      <c r="G5" s="611"/>
    </row>
    <row r="6" spans="1:21" ht="15" customHeight="1">
      <c r="D6" s="612" t="str">
        <f>IF(org=0,"Не определено",org)</f>
        <v>АО "Орелгортеплоэнерго"</v>
      </c>
      <c r="E6" s="612"/>
      <c r="F6" s="612"/>
      <c r="G6" s="612"/>
    </row>
    <row r="7" spans="1:21" s="79" customFormat="1">
      <c r="D7" s="249"/>
      <c r="E7" s="221"/>
      <c r="F7" s="221"/>
      <c r="G7" s="221"/>
      <c r="U7" s="180"/>
    </row>
    <row r="8" spans="1:21" customFormat="1">
      <c r="C8" s="106">
        <v>22</v>
      </c>
      <c r="D8" s="613" t="s">
        <v>236</v>
      </c>
      <c r="E8" s="614"/>
      <c r="F8" s="614"/>
      <c r="G8" s="615"/>
      <c r="U8" s="184"/>
    </row>
    <row r="9" spans="1:21" ht="11.25" customHeight="1">
      <c r="D9" s="616" t="s">
        <v>225</v>
      </c>
      <c r="E9" s="616"/>
      <c r="F9" s="616"/>
      <c r="G9" s="617" t="s">
        <v>226</v>
      </c>
    </row>
    <row r="10" spans="1:21" ht="11.25" customHeight="1">
      <c r="A10" s="13" t="s">
        <v>474</v>
      </c>
      <c r="D10" s="232" t="s">
        <v>25</v>
      </c>
      <c r="E10" s="149"/>
      <c r="F10" s="233" t="s">
        <v>215</v>
      </c>
      <c r="G10" s="618"/>
    </row>
    <row r="11" spans="1:21" ht="12" customHeight="1">
      <c r="D11" s="248" t="s">
        <v>26</v>
      </c>
      <c r="E11" s="234">
        <v>2</v>
      </c>
      <c r="F11" s="235">
        <v>3</v>
      </c>
      <c r="G11" s="236">
        <v>4</v>
      </c>
    </row>
    <row r="12" spans="1:21">
      <c r="D12" s="231">
        <v>1</v>
      </c>
      <c r="E12" s="237" t="s">
        <v>245</v>
      </c>
      <c r="F12" s="251" t="str">
        <f>IF(form_up_date="","",form_up_date)</f>
        <v>24.04.2023</v>
      </c>
      <c r="G12" s="253" t="s">
        <v>246</v>
      </c>
    </row>
    <row r="13" spans="1:21" ht="45">
      <c r="D13" s="231" t="s">
        <v>257</v>
      </c>
      <c r="E13" s="237" t="s">
        <v>247</v>
      </c>
      <c r="F13" s="251" t="s">
        <v>1328</v>
      </c>
      <c r="G13" s="227" t="s">
        <v>318</v>
      </c>
    </row>
    <row r="14" spans="1:21" ht="22.5">
      <c r="D14" s="231" t="s">
        <v>258</v>
      </c>
      <c r="E14" s="237" t="s">
        <v>248</v>
      </c>
      <c r="F14" s="251" t="s">
        <v>673</v>
      </c>
      <c r="G14" s="253" t="s">
        <v>249</v>
      </c>
    </row>
    <row r="15" spans="1:21" ht="22.5">
      <c r="D15" s="231" t="s">
        <v>259</v>
      </c>
      <c r="E15" s="237" t="s">
        <v>250</v>
      </c>
      <c r="F15" s="252" t="s">
        <v>251</v>
      </c>
      <c r="G15" s="227"/>
    </row>
    <row r="16" spans="1:21">
      <c r="D16" s="191" t="str">
        <f>D15&amp;".1"</f>
        <v>4.1.1</v>
      </c>
      <c r="E16" s="238" t="s">
        <v>3</v>
      </c>
      <c r="F16" s="251" t="str">
        <f>IF(region_name="","",region_name)</f>
        <v>Орловская область</v>
      </c>
      <c r="G16" s="253" t="s">
        <v>252</v>
      </c>
    </row>
    <row r="17" spans="4:7" ht="22.5">
      <c r="D17" s="231" t="s">
        <v>260</v>
      </c>
      <c r="E17" s="239" t="s">
        <v>253</v>
      </c>
      <c r="F17" s="251" t="s">
        <v>912</v>
      </c>
      <c r="G17" s="254" t="s">
        <v>254</v>
      </c>
    </row>
    <row r="18" spans="4:7" ht="56.25">
      <c r="D18" s="231" t="s">
        <v>261</v>
      </c>
      <c r="E18" s="240" t="s">
        <v>255</v>
      </c>
      <c r="F18" s="251" t="s">
        <v>1329</v>
      </c>
      <c r="G18" s="247" t="s">
        <v>317</v>
      </c>
    </row>
    <row r="19" spans="4:7">
      <c r="D19" s="241"/>
      <c r="E19" s="242"/>
      <c r="F19" s="243"/>
      <c r="G19" s="244"/>
    </row>
    <row r="20" spans="4:7">
      <c r="D20" s="245"/>
      <c r="E20" s="610" t="s">
        <v>256</v>
      </c>
      <c r="F20" s="610"/>
      <c r="G20" s="246"/>
    </row>
  </sheetData>
  <sheetProtection algorithmName="SHA-512" hashValue="ZWjKCyvJzYdWYi30IkGACCHUK2esbAIittpnL4JRuARdMWQMxM3790fEkXTGWvi6fdqRGdBirUFERu0DySomBQ==" saltValue="TyrjENTb4d8RxbONoI7N0g=="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xr:uid="{D0C40B17-DB75-4AE2-B34E-E30065A39E58}">
      <formula1>900</formula1>
    </dataValidation>
  </dataValidations>
  <pageMargins left="0.7" right="0.7" top="0.75" bottom="0.75" header="0.3" footer="0.3"/>
  <pageSetup paperSize="9" orientation="portrait" horizontalDpi="4294967293" verticalDpi="0"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06"/>
  <dimension ref="A1:N87"/>
  <sheetViews>
    <sheetView showGridLines="0" topLeftCell="D4" zoomScaleNormal="100" workbookViewId="0"/>
  </sheetViews>
  <sheetFormatPr defaultColWidth="10.5703125" defaultRowHeight="11.25"/>
  <cols>
    <col min="1" max="1" width="8" style="146" hidden="1" customWidth="1"/>
    <col min="2" max="2" width="4.140625" style="14" hidden="1" customWidth="1"/>
    <col min="3" max="3" width="2" style="146" hidden="1" customWidth="1"/>
    <col min="4" max="4" width="3.7109375" style="146" customWidth="1"/>
    <col min="5" max="5" width="3.7109375" style="29" customWidth="1"/>
    <col min="6" max="6" width="7.7109375" style="29" customWidth="1"/>
    <col min="7" max="7" width="49.140625" style="29" customWidth="1"/>
    <col min="8" max="8" width="14" style="29" customWidth="1"/>
    <col min="9" max="9" width="25.7109375" style="29" customWidth="1"/>
    <col min="10" max="10" width="25.7109375" style="29" hidden="1" customWidth="1"/>
    <col min="11" max="11" width="12.5703125" style="29" customWidth="1"/>
    <col min="12" max="12" width="1.7109375" style="29" hidden="1" customWidth="1"/>
    <col min="13" max="13" width="139.7109375" style="29" customWidth="1"/>
    <col min="14" max="74" width="24.85546875" style="29" customWidth="1"/>
    <col min="75" max="16384" width="10.5703125" style="29"/>
  </cols>
  <sheetData>
    <row r="1" spans="6:14" ht="11.25" hidden="1" customHeight="1"/>
    <row r="2" spans="6:14" ht="11.25" hidden="1" customHeight="1"/>
    <row r="3" spans="6:14" ht="11.25" hidden="1" customHeight="1"/>
    <row r="4" spans="6:14" ht="3" customHeight="1">
      <c r="I4" s="76"/>
    </row>
    <row r="5" spans="6:14" ht="16.5" customHeight="1">
      <c r="F5" s="621" t="s">
        <v>489</v>
      </c>
      <c r="G5" s="622"/>
      <c r="H5" s="622"/>
      <c r="I5" s="623"/>
    </row>
    <row r="6" spans="6:14" ht="16.5" customHeight="1">
      <c r="G6" s="266"/>
      <c r="H6" s="266"/>
      <c r="I6" s="218"/>
    </row>
    <row r="7" spans="6:14" ht="18" customHeight="1">
      <c r="F7" s="620" t="s">
        <v>225</v>
      </c>
      <c r="G7" s="620"/>
      <c r="H7" s="620"/>
      <c r="I7" s="620"/>
      <c r="J7" s="620"/>
      <c r="K7" s="620"/>
      <c r="L7" s="620"/>
      <c r="M7" s="620" t="s">
        <v>226</v>
      </c>
    </row>
    <row r="8" spans="6:14">
      <c r="F8" s="620" t="s">
        <v>25</v>
      </c>
      <c r="G8" s="625" t="s">
        <v>243</v>
      </c>
      <c r="H8" s="625" t="s">
        <v>154</v>
      </c>
      <c r="I8" s="645"/>
      <c r="J8" s="646"/>
      <c r="K8" s="647"/>
      <c r="L8" s="227"/>
      <c r="M8" s="620"/>
    </row>
    <row r="9" spans="6:14" ht="22.5">
      <c r="F9" s="620"/>
      <c r="G9" s="625"/>
      <c r="H9" s="625"/>
      <c r="I9" s="269" t="s">
        <v>493</v>
      </c>
      <c r="J9" s="269" t="s">
        <v>492</v>
      </c>
      <c r="K9" s="366" t="s">
        <v>363</v>
      </c>
      <c r="L9" s="227"/>
      <c r="M9" s="620"/>
      <c r="N9" s="290"/>
    </row>
    <row r="10" spans="6:14">
      <c r="F10" s="11" t="s">
        <v>26</v>
      </c>
      <c r="G10" s="77" t="s">
        <v>0</v>
      </c>
      <c r="H10" s="77" t="s">
        <v>1</v>
      </c>
      <c r="I10" s="77" t="s">
        <v>2</v>
      </c>
      <c r="J10" s="291" t="s">
        <v>554</v>
      </c>
      <c r="K10" s="419"/>
      <c r="L10" s="292"/>
      <c r="M10" s="382"/>
      <c r="N10" s="290"/>
    </row>
    <row r="11" spans="6:14" ht="22.5">
      <c r="F11" s="293">
        <v>1</v>
      </c>
      <c r="G11" s="294" t="s">
        <v>494</v>
      </c>
      <c r="H11" s="281" t="s">
        <v>251</v>
      </c>
      <c r="I11" s="380"/>
      <c r="J11" s="380"/>
      <c r="K11" s="420"/>
      <c r="L11" s="292"/>
      <c r="M11" s="227"/>
      <c r="N11" s="356"/>
    </row>
    <row r="12" spans="6:14" ht="18.75">
      <c r="F12" s="293">
        <v>2</v>
      </c>
      <c r="G12" s="294" t="s">
        <v>364</v>
      </c>
      <c r="H12" s="281" t="s">
        <v>251</v>
      </c>
      <c r="I12" s="203"/>
      <c r="J12" s="281" t="s">
        <v>251</v>
      </c>
      <c r="K12" s="420"/>
      <c r="L12" s="292"/>
      <c r="M12" s="227" t="s">
        <v>499</v>
      </c>
      <c r="N12" s="356"/>
    </row>
    <row r="13" spans="6:14" ht="18.75">
      <c r="F13" s="293" t="s">
        <v>257</v>
      </c>
      <c r="G13" s="309" t="s">
        <v>495</v>
      </c>
      <c r="H13" s="281" t="s">
        <v>251</v>
      </c>
      <c r="I13" s="203"/>
      <c r="J13" s="281" t="s">
        <v>251</v>
      </c>
      <c r="K13" s="420"/>
      <c r="L13" s="292"/>
      <c r="M13" s="227" t="s">
        <v>498</v>
      </c>
      <c r="N13" s="356"/>
    </row>
    <row r="14" spans="6:14" ht="33.75">
      <c r="F14" s="293" t="s">
        <v>1</v>
      </c>
      <c r="G14" s="294" t="s">
        <v>496</v>
      </c>
      <c r="H14" s="281" t="s">
        <v>251</v>
      </c>
      <c r="I14" s="295"/>
      <c r="J14" s="281" t="s">
        <v>251</v>
      </c>
      <c r="K14" s="420"/>
      <c r="L14" s="292"/>
      <c r="M14" s="227" t="s">
        <v>497</v>
      </c>
      <c r="N14" s="356"/>
    </row>
    <row r="15" spans="6:14" ht="22.5">
      <c r="F15" s="293" t="s">
        <v>2</v>
      </c>
      <c r="G15" s="294" t="s">
        <v>500</v>
      </c>
      <c r="H15" s="281" t="s">
        <v>251</v>
      </c>
      <c r="I15" s="380"/>
      <c r="J15" s="281" t="s">
        <v>251</v>
      </c>
      <c r="K15" s="420"/>
      <c r="L15" s="292"/>
      <c r="M15" s="227" t="s">
        <v>501</v>
      </c>
      <c r="N15" s="356"/>
    </row>
    <row r="16" spans="6:14" ht="22.5">
      <c r="F16" s="293" t="s">
        <v>12</v>
      </c>
      <c r="G16" s="294" t="s">
        <v>365</v>
      </c>
      <c r="H16" s="281" t="s">
        <v>251</v>
      </c>
      <c r="I16" s="380"/>
      <c r="J16" s="281" t="s">
        <v>251</v>
      </c>
      <c r="K16" s="420"/>
      <c r="L16" s="292"/>
      <c r="M16" s="227"/>
      <c r="N16" s="356"/>
    </row>
    <row r="17" spans="1:14" ht="22.5">
      <c r="F17" s="293" t="s">
        <v>13</v>
      </c>
      <c r="G17" s="294" t="s">
        <v>502</v>
      </c>
      <c r="H17" s="281" t="s">
        <v>251</v>
      </c>
      <c r="I17" s="203"/>
      <c r="J17" s="203"/>
      <c r="K17" s="420"/>
      <c r="L17" s="292"/>
      <c r="M17" s="227" t="s">
        <v>503</v>
      </c>
      <c r="N17" s="356"/>
    </row>
    <row r="18" spans="1:14" ht="22.5">
      <c r="F18" s="293" t="s">
        <v>31</v>
      </c>
      <c r="G18" s="294" t="s">
        <v>504</v>
      </c>
      <c r="H18" s="281" t="s">
        <v>251</v>
      </c>
      <c r="I18" s="203"/>
      <c r="J18" s="203"/>
      <c r="K18" s="420"/>
      <c r="L18" s="292"/>
      <c r="M18" s="227" t="s">
        <v>505</v>
      </c>
      <c r="N18" s="356"/>
    </row>
    <row r="19" spans="1:14" ht="56.25">
      <c r="F19" s="293" t="s">
        <v>32</v>
      </c>
      <c r="G19" s="294" t="s">
        <v>506</v>
      </c>
      <c r="H19" s="281" t="s">
        <v>417</v>
      </c>
      <c r="I19" s="296">
        <f>SUM(J19:K19)</f>
        <v>0</v>
      </c>
      <c r="J19" s="296">
        <f>SUMIF(List06_flag_year,"y",J20:J26)</f>
        <v>0</v>
      </c>
      <c r="K19" s="421"/>
      <c r="L19" s="297"/>
      <c r="M19" s="227" t="s">
        <v>507</v>
      </c>
      <c r="N19" s="357"/>
    </row>
    <row r="20" spans="1:14" ht="33.75" hidden="1">
      <c r="B20" s="642" t="s">
        <v>366</v>
      </c>
      <c r="F20" s="293" t="str">
        <f>B20</f>
        <v>8.0</v>
      </c>
      <c r="G20" s="360"/>
      <c r="H20" s="281" t="s">
        <v>417</v>
      </c>
      <c r="I20" s="296">
        <f>SUM(I21:I22)</f>
        <v>0</v>
      </c>
      <c r="J20" s="296">
        <f>SUM(J21:J22)</f>
        <v>0</v>
      </c>
      <c r="K20" s="421" t="s">
        <v>61</v>
      </c>
      <c r="L20" s="297"/>
      <c r="M20" s="227" t="s">
        <v>508</v>
      </c>
      <c r="N20" s="357"/>
    </row>
    <row r="21" spans="1:14" ht="45" hidden="1">
      <c r="B21" s="642"/>
      <c r="C21" s="146">
        <v>1</v>
      </c>
      <c r="F21" s="298" t="str">
        <f>B20&amp;"."&amp;C21</f>
        <v>8.0.1</v>
      </c>
      <c r="G21" s="378"/>
      <c r="H21" s="298" t="s">
        <v>417</v>
      </c>
      <c r="I21" s="347"/>
      <c r="J21" s="5"/>
      <c r="K21" s="421" t="s">
        <v>367</v>
      </c>
      <c r="L21" s="297"/>
      <c r="M21" s="227" t="s">
        <v>509</v>
      </c>
      <c r="N21" s="357"/>
    </row>
    <row r="22" spans="1:14" ht="18.75" hidden="1">
      <c r="B22" s="642"/>
      <c r="F22" s="299"/>
      <c r="G22" s="300" t="s">
        <v>368</v>
      </c>
      <c r="H22" s="301"/>
      <c r="I22" s="302"/>
      <c r="J22" s="302"/>
      <c r="K22" s="422"/>
      <c r="L22" s="297"/>
      <c r="M22" s="227"/>
      <c r="N22" s="357"/>
    </row>
    <row r="23" spans="1:14" ht="33.75">
      <c r="B23" s="642" t="s">
        <v>369</v>
      </c>
      <c r="D23" s="47"/>
      <c r="F23" s="303" t="str">
        <f>B23</f>
        <v>8.1</v>
      </c>
      <c r="G23" s="360"/>
      <c r="H23" s="304" t="s">
        <v>417</v>
      </c>
      <c r="I23" s="305">
        <f>SUM(I24:I25)</f>
        <v>0</v>
      </c>
      <c r="J23" s="296">
        <f>SUM(J24:J25)</f>
        <v>0</v>
      </c>
      <c r="K23" s="421" t="s">
        <v>61</v>
      </c>
      <c r="L23" s="297"/>
      <c r="M23" s="227" t="s">
        <v>508</v>
      </c>
      <c r="N23" s="357"/>
    </row>
    <row r="24" spans="1:14" ht="45">
      <c r="B24" s="642"/>
      <c r="C24" s="146">
        <v>1</v>
      </c>
      <c r="F24" s="281" t="str">
        <f>B23&amp;"."&amp;C24</f>
        <v>8.1.1</v>
      </c>
      <c r="G24" s="378"/>
      <c r="H24" s="281" t="s">
        <v>417</v>
      </c>
      <c r="I24" s="347"/>
      <c r="J24" s="5"/>
      <c r="K24" s="421" t="s">
        <v>367</v>
      </c>
      <c r="L24" s="297"/>
      <c r="M24" s="227" t="s">
        <v>509</v>
      </c>
      <c r="N24" s="357"/>
    </row>
    <row r="25" spans="1:14" ht="18.75">
      <c r="B25" s="642"/>
      <c r="F25" s="306"/>
      <c r="G25" s="300" t="s">
        <v>368</v>
      </c>
      <c r="H25" s="301"/>
      <c r="I25" s="302"/>
      <c r="J25" s="302"/>
      <c r="K25" s="422"/>
      <c r="L25" s="297"/>
      <c r="M25" s="227"/>
      <c r="N25" s="357"/>
    </row>
    <row r="26" spans="1:14" ht="18.75">
      <c r="F26" s="306"/>
      <c r="G26" s="365" t="s">
        <v>370</v>
      </c>
      <c r="H26" s="365"/>
      <c r="I26" s="364"/>
      <c r="J26" s="364"/>
      <c r="K26" s="422"/>
      <c r="L26" s="308"/>
      <c r="M26" s="227"/>
      <c r="N26" s="357"/>
    </row>
    <row r="27" spans="1:14" ht="18.75">
      <c r="F27" s="231" t="s">
        <v>351</v>
      </c>
      <c r="G27" s="192" t="s">
        <v>371</v>
      </c>
      <c r="H27" s="191" t="s">
        <v>251</v>
      </c>
      <c r="I27" s="191" t="s">
        <v>251</v>
      </c>
      <c r="J27" s="191" t="s">
        <v>251</v>
      </c>
      <c r="K27" s="423"/>
      <c r="L27" s="308"/>
      <c r="M27" s="227"/>
      <c r="N27" s="357"/>
    </row>
    <row r="28" spans="1:14" ht="18.75">
      <c r="A28" s="168"/>
      <c r="B28" s="168"/>
      <c r="F28" s="231" t="s">
        <v>372</v>
      </c>
      <c r="G28" s="7" t="s">
        <v>373</v>
      </c>
      <c r="H28" s="191" t="s">
        <v>251</v>
      </c>
      <c r="I28" s="191" t="s">
        <v>251</v>
      </c>
      <c r="J28" s="191" t="s">
        <v>251</v>
      </c>
      <c r="K28" s="423"/>
      <c r="L28" s="308"/>
      <c r="M28" s="227"/>
      <c r="N28" s="357"/>
    </row>
    <row r="29" spans="1:14" ht="18.75">
      <c r="A29" s="168"/>
      <c r="B29" s="168"/>
      <c r="F29" s="231" t="s">
        <v>375</v>
      </c>
      <c r="G29" s="6" t="s">
        <v>376</v>
      </c>
      <c r="H29" s="191" t="s">
        <v>374</v>
      </c>
      <c r="I29" s="371"/>
      <c r="J29" s="371"/>
      <c r="K29" s="423"/>
      <c r="L29" s="308"/>
      <c r="M29" s="227"/>
      <c r="N29" s="357"/>
    </row>
    <row r="30" spans="1:14" ht="18.75">
      <c r="A30" s="168"/>
      <c r="B30" s="168"/>
      <c r="F30" s="231" t="s">
        <v>377</v>
      </c>
      <c r="G30" s="6" t="s">
        <v>378</v>
      </c>
      <c r="H30" s="191" t="s">
        <v>374</v>
      </c>
      <c r="I30" s="371"/>
      <c r="J30" s="371"/>
      <c r="K30" s="423"/>
      <c r="L30" s="308"/>
      <c r="M30" s="227"/>
      <c r="N30" s="357"/>
    </row>
    <row r="31" spans="1:14" ht="18.75">
      <c r="A31" s="168"/>
      <c r="B31" s="168"/>
      <c r="F31" s="231" t="s">
        <v>379</v>
      </c>
      <c r="G31" s="7" t="s">
        <v>380</v>
      </c>
      <c r="H31" s="191" t="s">
        <v>251</v>
      </c>
      <c r="I31" s="191" t="s">
        <v>251</v>
      </c>
      <c r="J31" s="191" t="s">
        <v>251</v>
      </c>
      <c r="K31" s="423"/>
      <c r="L31" s="308"/>
      <c r="M31" s="227"/>
      <c r="N31" s="320"/>
    </row>
    <row r="32" spans="1:14" ht="22.5">
      <c r="A32" s="168"/>
      <c r="B32" s="168"/>
      <c r="F32" s="231" t="s">
        <v>381</v>
      </c>
      <c r="G32" s="6" t="s">
        <v>376</v>
      </c>
      <c r="H32" s="191" t="s">
        <v>523</v>
      </c>
      <c r="I32" s="371"/>
      <c r="J32" s="371"/>
      <c r="K32" s="423"/>
      <c r="L32" s="308"/>
      <c r="M32" s="227" t="s">
        <v>530</v>
      </c>
      <c r="N32" s="320"/>
    </row>
    <row r="33" spans="1:14" ht="33.75">
      <c r="A33" s="168"/>
      <c r="B33" s="168"/>
      <c r="F33" s="231" t="s">
        <v>382</v>
      </c>
      <c r="G33" s="6" t="s">
        <v>378</v>
      </c>
      <c r="H33" s="191" t="s">
        <v>523</v>
      </c>
      <c r="I33" s="371"/>
      <c r="J33" s="371"/>
      <c r="K33" s="423"/>
      <c r="L33" s="308"/>
      <c r="M33" s="227" t="s">
        <v>531</v>
      </c>
      <c r="N33" s="320"/>
    </row>
    <row r="34" spans="1:14" ht="22.5">
      <c r="A34" s="168"/>
      <c r="B34" s="168"/>
      <c r="F34" s="231" t="s">
        <v>383</v>
      </c>
      <c r="G34" s="7" t="s">
        <v>384</v>
      </c>
      <c r="H34" s="191" t="s">
        <v>251</v>
      </c>
      <c r="I34" s="191" t="s">
        <v>251</v>
      </c>
      <c r="J34" s="191" t="s">
        <v>251</v>
      </c>
      <c r="K34" s="423"/>
      <c r="L34" s="308"/>
      <c r="M34" s="227"/>
      <c r="N34" s="320"/>
    </row>
    <row r="35" spans="1:14" ht="18.75">
      <c r="A35" s="168"/>
      <c r="B35" s="168"/>
      <c r="F35" s="231" t="s">
        <v>385</v>
      </c>
      <c r="G35" s="6" t="s">
        <v>376</v>
      </c>
      <c r="H35" s="191" t="s">
        <v>524</v>
      </c>
      <c r="I35" s="371"/>
      <c r="J35" s="371"/>
      <c r="K35" s="423"/>
      <c r="L35" s="308"/>
      <c r="M35" s="227" t="s">
        <v>532</v>
      </c>
      <c r="N35" s="320"/>
    </row>
    <row r="36" spans="1:14" ht="18.75">
      <c r="A36" s="168"/>
      <c r="B36" s="168"/>
      <c r="F36" s="231" t="s">
        <v>386</v>
      </c>
      <c r="G36" s="6" t="s">
        <v>378</v>
      </c>
      <c r="H36" s="191" t="s">
        <v>524</v>
      </c>
      <c r="I36" s="371"/>
      <c r="J36" s="371"/>
      <c r="K36" s="423"/>
      <c r="L36" s="308"/>
      <c r="M36" s="227" t="s">
        <v>533</v>
      </c>
      <c r="N36" s="320"/>
    </row>
    <row r="37" spans="1:14" ht="18.75">
      <c r="A37" s="168"/>
      <c r="B37" s="168"/>
      <c r="F37" s="231" t="s">
        <v>387</v>
      </c>
      <c r="G37" s="7" t="s">
        <v>525</v>
      </c>
      <c r="H37" s="191" t="s">
        <v>251</v>
      </c>
      <c r="I37" s="191" t="s">
        <v>251</v>
      </c>
      <c r="J37" s="191" t="s">
        <v>251</v>
      </c>
      <c r="K37" s="423"/>
      <c r="L37" s="308"/>
      <c r="M37" s="227"/>
      <c r="N37" s="320"/>
    </row>
    <row r="38" spans="1:14" ht="18.75">
      <c r="A38" s="168"/>
      <c r="B38" s="168"/>
      <c r="F38" s="231" t="s">
        <v>389</v>
      </c>
      <c r="G38" s="6" t="s">
        <v>376</v>
      </c>
      <c r="H38" s="191" t="s">
        <v>388</v>
      </c>
      <c r="I38" s="371"/>
      <c r="J38" s="371"/>
      <c r="K38" s="423"/>
      <c r="L38" s="308"/>
      <c r="M38" s="227" t="s">
        <v>534</v>
      </c>
      <c r="N38" s="320"/>
    </row>
    <row r="39" spans="1:14" ht="18.75">
      <c r="A39" s="168"/>
      <c r="B39" s="168"/>
      <c r="F39" s="231" t="s">
        <v>390</v>
      </c>
      <c r="G39" s="6" t="s">
        <v>378</v>
      </c>
      <c r="H39" s="191" t="s">
        <v>388</v>
      </c>
      <c r="I39" s="371"/>
      <c r="J39" s="371"/>
      <c r="K39" s="423"/>
      <c r="L39" s="308"/>
      <c r="M39" s="227" t="s">
        <v>535</v>
      </c>
      <c r="N39" s="320"/>
    </row>
    <row r="40" spans="1:14" ht="22.5">
      <c r="A40" s="168"/>
      <c r="B40" s="168"/>
      <c r="F40" s="231" t="s">
        <v>391</v>
      </c>
      <c r="G40" s="7" t="s">
        <v>407</v>
      </c>
      <c r="H40" s="191" t="s">
        <v>251</v>
      </c>
      <c r="I40" s="191" t="s">
        <v>251</v>
      </c>
      <c r="J40" s="191" t="s">
        <v>251</v>
      </c>
      <c r="K40" s="423"/>
      <c r="L40" s="308"/>
      <c r="M40" s="227"/>
      <c r="N40" s="320"/>
    </row>
    <row r="41" spans="1:14" ht="18.75">
      <c r="A41" s="168"/>
      <c r="B41" s="168"/>
      <c r="F41" s="231" t="s">
        <v>392</v>
      </c>
      <c r="G41" s="6" t="s">
        <v>376</v>
      </c>
      <c r="H41" s="191" t="s">
        <v>388</v>
      </c>
      <c r="I41" s="371"/>
      <c r="J41" s="371"/>
      <c r="K41" s="423"/>
      <c r="L41" s="308"/>
      <c r="M41" s="227"/>
      <c r="N41" s="320"/>
    </row>
    <row r="42" spans="1:14" ht="18.75">
      <c r="A42" s="168"/>
      <c r="B42" s="168"/>
      <c r="F42" s="231" t="s">
        <v>393</v>
      </c>
      <c r="G42" s="6" t="s">
        <v>378</v>
      </c>
      <c r="H42" s="191" t="s">
        <v>388</v>
      </c>
      <c r="I42" s="371"/>
      <c r="J42" s="371"/>
      <c r="K42" s="423"/>
      <c r="L42" s="308"/>
      <c r="M42" s="227"/>
      <c r="N42" s="320"/>
    </row>
    <row r="43" spans="1:14" ht="22.5">
      <c r="A43" s="168"/>
      <c r="B43" s="168"/>
      <c r="F43" s="231" t="s">
        <v>394</v>
      </c>
      <c r="G43" s="7" t="s">
        <v>526</v>
      </c>
      <c r="H43" s="191" t="s">
        <v>251</v>
      </c>
      <c r="I43" s="191" t="s">
        <v>251</v>
      </c>
      <c r="J43" s="191" t="s">
        <v>251</v>
      </c>
      <c r="K43" s="423"/>
      <c r="L43" s="308"/>
      <c r="M43" s="227"/>
      <c r="N43" s="320"/>
    </row>
    <row r="44" spans="1:14" ht="22.5">
      <c r="A44" s="168"/>
      <c r="B44" s="168"/>
      <c r="F44" s="231" t="s">
        <v>395</v>
      </c>
      <c r="G44" s="6" t="s">
        <v>376</v>
      </c>
      <c r="H44" s="191" t="s">
        <v>550</v>
      </c>
      <c r="I44" s="371"/>
      <c r="J44" s="371"/>
      <c r="K44" s="423"/>
      <c r="L44" s="308"/>
      <c r="M44" s="227" t="s">
        <v>589</v>
      </c>
      <c r="N44" s="320"/>
    </row>
    <row r="45" spans="1:14" ht="22.5">
      <c r="A45" s="168"/>
      <c r="B45" s="168"/>
      <c r="F45" s="231" t="s">
        <v>396</v>
      </c>
      <c r="G45" s="6" t="s">
        <v>378</v>
      </c>
      <c r="H45" s="191" t="s">
        <v>550</v>
      </c>
      <c r="I45" s="371"/>
      <c r="J45" s="371"/>
      <c r="K45" s="423"/>
      <c r="L45" s="308"/>
      <c r="M45" s="227" t="s">
        <v>590</v>
      </c>
      <c r="N45" s="320"/>
    </row>
    <row r="46" spans="1:14" ht="18.75">
      <c r="A46" s="168"/>
      <c r="B46" s="168"/>
      <c r="F46" s="231" t="s">
        <v>397</v>
      </c>
      <c r="G46" s="7" t="s">
        <v>527</v>
      </c>
      <c r="H46" s="191" t="s">
        <v>251</v>
      </c>
      <c r="I46" s="191" t="s">
        <v>251</v>
      </c>
      <c r="J46" s="191" t="s">
        <v>251</v>
      </c>
      <c r="K46" s="423"/>
      <c r="L46" s="308"/>
      <c r="M46" s="227"/>
      <c r="N46" s="320"/>
    </row>
    <row r="47" spans="1:14" ht="18.75">
      <c r="A47" s="168"/>
      <c r="B47" s="168"/>
      <c r="F47" s="231" t="s">
        <v>398</v>
      </c>
      <c r="G47" s="6" t="s">
        <v>376</v>
      </c>
      <c r="H47" s="191" t="s">
        <v>551</v>
      </c>
      <c r="I47" s="371"/>
      <c r="J47" s="371"/>
      <c r="K47" s="423"/>
      <c r="L47" s="308"/>
      <c r="M47" s="227" t="s">
        <v>536</v>
      </c>
      <c r="N47" s="320"/>
    </row>
    <row r="48" spans="1:14" ht="18.75">
      <c r="A48" s="168"/>
      <c r="B48" s="168"/>
      <c r="F48" s="231" t="s">
        <v>399</v>
      </c>
      <c r="G48" s="6" t="s">
        <v>378</v>
      </c>
      <c r="H48" s="191" t="s">
        <v>551</v>
      </c>
      <c r="I48" s="371"/>
      <c r="J48" s="371"/>
      <c r="K48" s="423"/>
      <c r="L48" s="308"/>
      <c r="M48" s="227" t="s">
        <v>537</v>
      </c>
      <c r="N48" s="320"/>
    </row>
    <row r="49" spans="1:14" ht="18.75">
      <c r="A49" s="168"/>
      <c r="B49" s="168"/>
      <c r="F49" s="231" t="s">
        <v>400</v>
      </c>
      <c r="G49" s="7" t="s">
        <v>638</v>
      </c>
      <c r="H49" s="191" t="s">
        <v>251</v>
      </c>
      <c r="I49" s="191" t="s">
        <v>251</v>
      </c>
      <c r="J49" s="191" t="s">
        <v>251</v>
      </c>
      <c r="K49" s="423"/>
      <c r="L49" s="308"/>
      <c r="M49" s="227"/>
      <c r="N49" s="320"/>
    </row>
    <row r="50" spans="1:14" ht="18.75">
      <c r="A50" s="168"/>
      <c r="B50" s="168"/>
      <c r="F50" s="231" t="s">
        <v>401</v>
      </c>
      <c r="G50" s="6" t="s">
        <v>376</v>
      </c>
      <c r="H50" s="191" t="s">
        <v>639</v>
      </c>
      <c r="I50" s="371"/>
      <c r="J50" s="371"/>
      <c r="K50" s="423"/>
      <c r="L50" s="308"/>
      <c r="M50" s="227" t="s">
        <v>640</v>
      </c>
      <c r="N50" s="320"/>
    </row>
    <row r="51" spans="1:14" ht="18.75">
      <c r="A51" s="168"/>
      <c r="B51" s="168"/>
      <c r="F51" s="231" t="s">
        <v>402</v>
      </c>
      <c r="G51" s="6" t="s">
        <v>378</v>
      </c>
      <c r="H51" s="191" t="s">
        <v>639</v>
      </c>
      <c r="I51" s="371"/>
      <c r="J51" s="371"/>
      <c r="K51" s="423"/>
      <c r="L51" s="308"/>
      <c r="M51" s="227" t="s">
        <v>641</v>
      </c>
      <c r="N51" s="320"/>
    </row>
    <row r="52" spans="1:14" ht="22.5">
      <c r="A52" s="168"/>
      <c r="B52" s="168"/>
      <c r="F52" s="231" t="s">
        <v>403</v>
      </c>
      <c r="G52" s="7" t="s">
        <v>642</v>
      </c>
      <c r="H52" s="191" t="s">
        <v>251</v>
      </c>
      <c r="I52" s="191" t="s">
        <v>251</v>
      </c>
      <c r="J52" s="191" t="s">
        <v>251</v>
      </c>
      <c r="K52" s="423"/>
      <c r="L52" s="308"/>
      <c r="M52" s="227"/>
      <c r="N52" s="320"/>
    </row>
    <row r="53" spans="1:14" ht="18.75">
      <c r="A53" s="168"/>
      <c r="B53" s="168"/>
      <c r="F53" s="231" t="s">
        <v>404</v>
      </c>
      <c r="G53" s="6" t="s">
        <v>376</v>
      </c>
      <c r="H53" s="191" t="s">
        <v>644</v>
      </c>
      <c r="I53" s="371"/>
      <c r="J53" s="371"/>
      <c r="K53" s="423"/>
      <c r="L53" s="308"/>
      <c r="M53" s="227" t="s">
        <v>646</v>
      </c>
      <c r="N53" s="320"/>
    </row>
    <row r="54" spans="1:14" ht="18.75">
      <c r="A54" s="168"/>
      <c r="B54" s="168"/>
      <c r="F54" s="231" t="s">
        <v>405</v>
      </c>
      <c r="G54" s="6" t="s">
        <v>378</v>
      </c>
      <c r="H54" s="191" t="s">
        <v>644</v>
      </c>
      <c r="I54" s="371"/>
      <c r="J54" s="371"/>
      <c r="K54" s="423"/>
      <c r="L54" s="308"/>
      <c r="M54" s="227" t="s">
        <v>647</v>
      </c>
      <c r="N54" s="320"/>
    </row>
    <row r="55" spans="1:14" ht="18.75">
      <c r="A55" s="168"/>
      <c r="B55" s="168"/>
      <c r="F55" s="231" t="s">
        <v>406</v>
      </c>
      <c r="G55" s="7" t="s">
        <v>643</v>
      </c>
      <c r="H55" s="191" t="s">
        <v>251</v>
      </c>
      <c r="I55" s="191" t="s">
        <v>251</v>
      </c>
      <c r="J55" s="191" t="s">
        <v>251</v>
      </c>
      <c r="K55" s="423"/>
      <c r="L55" s="308"/>
      <c r="M55" s="227"/>
      <c r="N55" s="320"/>
    </row>
    <row r="56" spans="1:14" ht="18.75">
      <c r="A56" s="168"/>
      <c r="B56" s="168"/>
      <c r="F56" s="231" t="s">
        <v>408</v>
      </c>
      <c r="G56" s="6" t="s">
        <v>376</v>
      </c>
      <c r="H56" s="191" t="s">
        <v>645</v>
      </c>
      <c r="I56" s="371"/>
      <c r="J56" s="371"/>
      <c r="K56" s="423"/>
      <c r="L56" s="308"/>
      <c r="M56" s="227" t="s">
        <v>648</v>
      </c>
      <c r="N56" s="320"/>
    </row>
    <row r="57" spans="1:14" ht="18.75">
      <c r="A57" s="168"/>
      <c r="B57" s="168"/>
      <c r="F57" s="231" t="s">
        <v>409</v>
      </c>
      <c r="G57" s="6" t="s">
        <v>378</v>
      </c>
      <c r="H57" s="191" t="s">
        <v>645</v>
      </c>
      <c r="I57" s="371"/>
      <c r="J57" s="371"/>
      <c r="K57" s="423"/>
      <c r="L57" s="308"/>
      <c r="M57" s="227" t="s">
        <v>649</v>
      </c>
      <c r="N57" s="320"/>
    </row>
    <row r="58" spans="1:14" ht="18.75">
      <c r="A58" s="168"/>
      <c r="B58" s="168"/>
      <c r="F58" s="231" t="s">
        <v>651</v>
      </c>
      <c r="G58" s="7" t="s">
        <v>528</v>
      </c>
      <c r="H58" s="191" t="s">
        <v>251</v>
      </c>
      <c r="I58" s="191" t="s">
        <v>251</v>
      </c>
      <c r="J58" s="191" t="s">
        <v>251</v>
      </c>
      <c r="K58" s="423"/>
      <c r="L58" s="308"/>
      <c r="M58" s="227"/>
      <c r="N58" s="320"/>
    </row>
    <row r="59" spans="1:14" ht="18.75">
      <c r="A59" s="168"/>
      <c r="B59" s="168"/>
      <c r="F59" s="231" t="s">
        <v>652</v>
      </c>
      <c r="G59" s="6" t="s">
        <v>376</v>
      </c>
      <c r="H59" s="191" t="s">
        <v>552</v>
      </c>
      <c r="I59" s="371"/>
      <c r="J59" s="371"/>
      <c r="K59" s="423"/>
      <c r="L59" s="308"/>
      <c r="M59" s="227" t="s">
        <v>538</v>
      </c>
      <c r="N59" s="320"/>
    </row>
    <row r="60" spans="1:14" ht="18.75">
      <c r="A60" s="168"/>
      <c r="B60" s="168"/>
      <c r="F60" s="231" t="s">
        <v>653</v>
      </c>
      <c r="G60" s="6" t="s">
        <v>378</v>
      </c>
      <c r="H60" s="191" t="s">
        <v>552</v>
      </c>
      <c r="I60" s="371"/>
      <c r="J60" s="371"/>
      <c r="K60" s="423"/>
      <c r="L60" s="308"/>
      <c r="M60" s="227" t="s">
        <v>539</v>
      </c>
      <c r="N60" s="320"/>
    </row>
    <row r="61" spans="1:14" ht="18.75">
      <c r="A61" s="168"/>
      <c r="B61" s="168"/>
      <c r="F61" s="231" t="s">
        <v>654</v>
      </c>
      <c r="G61" s="7" t="s">
        <v>529</v>
      </c>
      <c r="H61" s="191" t="s">
        <v>251</v>
      </c>
      <c r="I61" s="191" t="s">
        <v>251</v>
      </c>
      <c r="J61" s="191" t="s">
        <v>251</v>
      </c>
      <c r="K61" s="423"/>
      <c r="L61" s="308"/>
      <c r="M61" s="227" t="s">
        <v>540</v>
      </c>
      <c r="N61" s="320"/>
    </row>
    <row r="62" spans="1:14" ht="22.5">
      <c r="A62" s="168"/>
      <c r="B62" s="168"/>
      <c r="F62" s="231" t="s">
        <v>655</v>
      </c>
      <c r="G62" s="6" t="s">
        <v>376</v>
      </c>
      <c r="H62" s="191" t="s">
        <v>553</v>
      </c>
      <c r="I62" s="371"/>
      <c r="J62" s="371"/>
      <c r="K62" s="423"/>
      <c r="L62" s="308"/>
      <c r="M62" s="227" t="s">
        <v>541</v>
      </c>
      <c r="N62" s="320"/>
    </row>
    <row r="63" spans="1:14" ht="22.5">
      <c r="A63" s="168"/>
      <c r="B63" s="168"/>
      <c r="F63" s="231" t="s">
        <v>656</v>
      </c>
      <c r="G63" s="6" t="s">
        <v>378</v>
      </c>
      <c r="H63" s="191" t="s">
        <v>553</v>
      </c>
      <c r="I63" s="371"/>
      <c r="J63" s="371"/>
      <c r="K63" s="423"/>
      <c r="L63" s="308"/>
      <c r="M63" s="227" t="s">
        <v>650</v>
      </c>
      <c r="N63" s="320"/>
    </row>
    <row r="64" spans="1:14" ht="18.75" hidden="1">
      <c r="A64" s="168"/>
      <c r="B64" s="642" t="s">
        <v>654</v>
      </c>
      <c r="F64" s="231" t="str">
        <f>B64</f>
        <v>9.12</v>
      </c>
      <c r="G64" s="370"/>
      <c r="H64" s="427"/>
      <c r="I64" s="191" t="s">
        <v>251</v>
      </c>
      <c r="J64" s="191" t="s">
        <v>251</v>
      </c>
      <c r="K64" s="423"/>
      <c r="L64" s="308"/>
      <c r="M64" s="227"/>
      <c r="N64" s="320"/>
    </row>
    <row r="65" spans="1:14" ht="18.75" hidden="1">
      <c r="A65" s="168"/>
      <c r="B65" s="642"/>
      <c r="F65" s="191" t="str">
        <f>B64&amp;".1"</f>
        <v>9.12.1</v>
      </c>
      <c r="G65" s="6" t="s">
        <v>376</v>
      </c>
      <c r="H65" s="191" t="str">
        <f>IF(H64="","x",H64)</f>
        <v>x</v>
      </c>
      <c r="I65" s="371"/>
      <c r="J65" s="371"/>
      <c r="K65" s="423"/>
      <c r="L65" s="308"/>
      <c r="M65" s="227"/>
      <c r="N65" s="320"/>
    </row>
    <row r="66" spans="1:14" ht="18.75" hidden="1">
      <c r="A66" s="168"/>
      <c r="B66" s="642"/>
      <c r="F66" s="191" t="str">
        <f>B64&amp;".2"</f>
        <v>9.12.2</v>
      </c>
      <c r="G66" s="6" t="s">
        <v>378</v>
      </c>
      <c r="H66" s="191" t="str">
        <f>IF(H64="","x",H64)</f>
        <v>x</v>
      </c>
      <c r="I66" s="371"/>
      <c r="J66" s="371"/>
      <c r="K66" s="423"/>
      <c r="L66" s="308"/>
      <c r="M66" s="227"/>
      <c r="N66" s="320"/>
    </row>
    <row r="67" spans="1:14" ht="18.75">
      <c r="F67" s="363"/>
      <c r="G67" s="362" t="s">
        <v>410</v>
      </c>
      <c r="H67" s="362"/>
      <c r="I67" s="361"/>
      <c r="J67" s="361"/>
      <c r="K67" s="422"/>
      <c r="L67" s="308"/>
      <c r="M67" s="227"/>
      <c r="N67" s="320"/>
    </row>
    <row r="68" spans="1:14" ht="22.5">
      <c r="B68" s="14" t="s">
        <v>411</v>
      </c>
      <c r="F68" s="293" t="s">
        <v>352</v>
      </c>
      <c r="G68" s="294" t="s">
        <v>542</v>
      </c>
      <c r="H68" s="281" t="s">
        <v>251</v>
      </c>
      <c r="I68" s="281" t="s">
        <v>251</v>
      </c>
      <c r="J68" s="281" t="s">
        <v>251</v>
      </c>
      <c r="K68" s="424"/>
      <c r="L68" s="308"/>
      <c r="M68" s="227"/>
      <c r="N68" s="320"/>
    </row>
    <row r="69" spans="1:14" ht="22.5">
      <c r="B69" s="642" t="s">
        <v>412</v>
      </c>
      <c r="F69" s="293" t="str">
        <f>B69</f>
        <v>10.0</v>
      </c>
      <c r="G69" s="309" t="s">
        <v>543</v>
      </c>
      <c r="H69" s="281" t="s">
        <v>417</v>
      </c>
      <c r="I69" s="296">
        <f>SUM(I70:I73)</f>
        <v>0</v>
      </c>
      <c r="J69" s="296">
        <f>SUM(J70:J73)</f>
        <v>0</v>
      </c>
      <c r="K69" s="424"/>
      <c r="L69" s="308"/>
      <c r="M69" s="227" t="s">
        <v>544</v>
      </c>
      <c r="N69" s="320"/>
    </row>
    <row r="70" spans="1:14" ht="18.75">
      <c r="B70" s="642"/>
      <c r="F70" s="281" t="str">
        <f>B69&amp;".1"</f>
        <v>10.0.1</v>
      </c>
      <c r="G70" s="310" t="s">
        <v>57</v>
      </c>
      <c r="H70" s="281" t="s">
        <v>417</v>
      </c>
      <c r="I70" s="296">
        <f t="shared" ref="I70:J73" si="0">SUMIF($G$74:$G$84,$G70,I$74:I$84)</f>
        <v>0</v>
      </c>
      <c r="J70" s="296">
        <f t="shared" si="0"/>
        <v>0</v>
      </c>
      <c r="K70" s="424"/>
      <c r="L70" s="308"/>
      <c r="M70" s="227" t="s">
        <v>546</v>
      </c>
      <c r="N70" s="320"/>
    </row>
    <row r="71" spans="1:14" ht="18.75">
      <c r="B71" s="642"/>
      <c r="F71" s="281" t="str">
        <f>B69&amp;".2"</f>
        <v>10.0.2</v>
      </c>
      <c r="G71" s="310" t="s">
        <v>58</v>
      </c>
      <c r="H71" s="281" t="s">
        <v>417</v>
      </c>
      <c r="I71" s="296">
        <f t="shared" si="0"/>
        <v>0</v>
      </c>
      <c r="J71" s="296">
        <f t="shared" si="0"/>
        <v>0</v>
      </c>
      <c r="K71" s="424"/>
      <c r="L71" s="308"/>
      <c r="M71" s="227" t="s">
        <v>547</v>
      </c>
      <c r="N71" s="320"/>
    </row>
    <row r="72" spans="1:14" ht="18.75">
      <c r="B72" s="642"/>
      <c r="F72" s="281" t="str">
        <f>B69&amp;".3"</f>
        <v>10.0.3</v>
      </c>
      <c r="G72" s="310" t="s">
        <v>59</v>
      </c>
      <c r="H72" s="281" t="s">
        <v>417</v>
      </c>
      <c r="I72" s="296">
        <f t="shared" si="0"/>
        <v>0</v>
      </c>
      <c r="J72" s="296">
        <f t="shared" si="0"/>
        <v>0</v>
      </c>
      <c r="K72" s="424"/>
      <c r="L72" s="308"/>
      <c r="M72" s="227" t="s">
        <v>548</v>
      </c>
      <c r="N72" s="320"/>
    </row>
    <row r="73" spans="1:14" ht="18.75">
      <c r="B73" s="642"/>
      <c r="F73" s="281" t="str">
        <f>B69&amp;".4"</f>
        <v>10.0.4</v>
      </c>
      <c r="G73" s="310" t="s">
        <v>60</v>
      </c>
      <c r="H73" s="281" t="s">
        <v>417</v>
      </c>
      <c r="I73" s="296">
        <f t="shared" si="0"/>
        <v>0</v>
      </c>
      <c r="J73" s="296">
        <f t="shared" si="0"/>
        <v>0</v>
      </c>
      <c r="K73" s="424"/>
      <c r="L73" s="308"/>
      <c r="M73" s="227" t="s">
        <v>549</v>
      </c>
      <c r="N73" s="320"/>
    </row>
    <row r="74" spans="1:14" ht="45" hidden="1">
      <c r="B74" s="642" t="s">
        <v>412</v>
      </c>
      <c r="F74" s="293" t="str">
        <f>B74</f>
        <v>10.0</v>
      </c>
      <c r="G74" s="372"/>
      <c r="H74" s="281" t="s">
        <v>417</v>
      </c>
      <c r="I74" s="296">
        <f>SUM(I75:I78)</f>
        <v>0</v>
      </c>
      <c r="J74" s="296">
        <f>SUM(J75:J78)</f>
        <v>0</v>
      </c>
      <c r="K74" s="424">
        <f>G74</f>
        <v>0</v>
      </c>
      <c r="L74" s="308"/>
      <c r="M74" s="227" t="s">
        <v>545</v>
      </c>
      <c r="N74" s="320"/>
    </row>
    <row r="75" spans="1:14" ht="18.75" hidden="1">
      <c r="A75" s="245"/>
      <c r="B75" s="642"/>
      <c r="F75" s="281" t="str">
        <f>B74&amp;".1"</f>
        <v>10.0.1</v>
      </c>
      <c r="G75" s="310" t="s">
        <v>57</v>
      </c>
      <c r="H75" s="281" t="s">
        <v>417</v>
      </c>
      <c r="I75" s="347"/>
      <c r="J75" s="347"/>
      <c r="K75" s="424"/>
      <c r="L75" s="308"/>
      <c r="M75" s="227"/>
      <c r="N75" s="320"/>
    </row>
    <row r="76" spans="1:14" ht="18.75" hidden="1">
      <c r="B76" s="642"/>
      <c r="F76" s="281" t="str">
        <f>B74&amp;".2"</f>
        <v>10.0.2</v>
      </c>
      <c r="G76" s="310" t="s">
        <v>58</v>
      </c>
      <c r="H76" s="281" t="s">
        <v>417</v>
      </c>
      <c r="I76" s="347"/>
      <c r="J76" s="347"/>
      <c r="K76" s="424"/>
      <c r="L76" s="308"/>
      <c r="M76" s="227"/>
      <c r="N76" s="320"/>
    </row>
    <row r="77" spans="1:14" ht="18.75" hidden="1">
      <c r="B77" s="642"/>
      <c r="F77" s="281" t="str">
        <f>B74&amp;".3"</f>
        <v>10.0.3</v>
      </c>
      <c r="G77" s="310" t="s">
        <v>59</v>
      </c>
      <c r="H77" s="281" t="s">
        <v>417</v>
      </c>
      <c r="I77" s="347"/>
      <c r="J77" s="347"/>
      <c r="K77" s="424"/>
      <c r="L77" s="308"/>
      <c r="M77" s="227"/>
      <c r="N77" s="320"/>
    </row>
    <row r="78" spans="1:14" ht="18.75" hidden="1">
      <c r="B78" s="642"/>
      <c r="F78" s="281" t="str">
        <f>B74&amp;".4"</f>
        <v>10.0.4</v>
      </c>
      <c r="G78" s="310" t="s">
        <v>60</v>
      </c>
      <c r="H78" s="281" t="s">
        <v>417</v>
      </c>
      <c r="I78" s="347"/>
      <c r="J78" s="347"/>
      <c r="K78" s="424"/>
      <c r="L78" s="308"/>
      <c r="M78" s="227"/>
      <c r="N78" s="320"/>
    </row>
    <row r="79" spans="1:14" ht="45">
      <c r="B79" s="642" t="s">
        <v>413</v>
      </c>
      <c r="E79" s="47"/>
      <c r="F79" s="293" t="str">
        <f>B79</f>
        <v>10.1</v>
      </c>
      <c r="G79" s="372"/>
      <c r="H79" s="281" t="s">
        <v>417</v>
      </c>
      <c r="I79" s="296">
        <f>SUM(I80:I83)</f>
        <v>0</v>
      </c>
      <c r="J79" s="296">
        <f>SUM(J80:J83)</f>
        <v>0</v>
      </c>
      <c r="K79" s="425">
        <f>G79</f>
        <v>0</v>
      </c>
      <c r="L79" s="369"/>
      <c r="M79" s="379" t="s">
        <v>545</v>
      </c>
      <c r="N79" s="320"/>
    </row>
    <row r="80" spans="1:14" ht="18.75">
      <c r="B80" s="642"/>
      <c r="F80" s="281" t="str">
        <f>B79&amp;".1"</f>
        <v>10.1.1</v>
      </c>
      <c r="G80" s="310" t="s">
        <v>57</v>
      </c>
      <c r="H80" s="281" t="s">
        <v>417</v>
      </c>
      <c r="I80" s="347"/>
      <c r="J80" s="347"/>
      <c r="K80" s="424"/>
      <c r="L80" s="308"/>
      <c r="M80" s="227"/>
      <c r="N80" s="320"/>
    </row>
    <row r="81" spans="2:14" ht="18.75">
      <c r="B81" s="642"/>
      <c r="F81" s="281" t="str">
        <f>B79&amp;".2"</f>
        <v>10.1.2</v>
      </c>
      <c r="G81" s="310" t="s">
        <v>58</v>
      </c>
      <c r="H81" s="281" t="s">
        <v>417</v>
      </c>
      <c r="I81" s="347"/>
      <c r="J81" s="347"/>
      <c r="K81" s="424"/>
      <c r="L81" s="308"/>
      <c r="M81" s="227"/>
      <c r="N81" s="320"/>
    </row>
    <row r="82" spans="2:14" ht="18.75">
      <c r="B82" s="642"/>
      <c r="F82" s="281" t="str">
        <f>B79&amp;".3"</f>
        <v>10.1.3</v>
      </c>
      <c r="G82" s="310" t="s">
        <v>59</v>
      </c>
      <c r="H82" s="281" t="s">
        <v>417</v>
      </c>
      <c r="I82" s="347"/>
      <c r="J82" s="347"/>
      <c r="K82" s="424"/>
      <c r="L82" s="308"/>
      <c r="M82" s="227"/>
      <c r="N82" s="320"/>
    </row>
    <row r="83" spans="2:14" ht="18.75">
      <c r="B83" s="642"/>
      <c r="F83" s="281" t="str">
        <f>B79&amp;".4"</f>
        <v>10.1.4</v>
      </c>
      <c r="G83" s="310" t="s">
        <v>60</v>
      </c>
      <c r="H83" s="281" t="s">
        <v>417</v>
      </c>
      <c r="I83" s="347"/>
      <c r="J83" s="347"/>
      <c r="K83" s="424"/>
      <c r="L83" s="308"/>
      <c r="M83" s="227"/>
      <c r="N83" s="320"/>
    </row>
    <row r="84" spans="2:14" ht="18.75">
      <c r="F84" s="307"/>
      <c r="G84" s="301" t="s">
        <v>368</v>
      </c>
      <c r="H84" s="301"/>
      <c r="I84" s="302"/>
      <c r="J84" s="302"/>
      <c r="K84" s="426"/>
      <c r="L84" s="308"/>
      <c r="M84" s="227"/>
      <c r="N84" s="320"/>
    </row>
    <row r="85" spans="2:14" ht="3" customHeight="1">
      <c r="J85" s="311"/>
      <c r="N85" s="333"/>
    </row>
    <row r="86" spans="2:14" ht="18.75">
      <c r="F86" s="358">
        <v>1</v>
      </c>
      <c r="G86" s="644" t="s">
        <v>490</v>
      </c>
      <c r="H86" s="644"/>
      <c r="I86" s="644"/>
      <c r="J86" s="644"/>
      <c r="K86" s="644"/>
      <c r="L86" s="644"/>
      <c r="M86" s="644"/>
      <c r="N86" s="333"/>
    </row>
    <row r="87" spans="2:14" ht="18.75">
      <c r="F87" s="359">
        <v>2</v>
      </c>
      <c r="G87" s="643" t="s">
        <v>491</v>
      </c>
      <c r="H87" s="643"/>
      <c r="I87" s="643"/>
      <c r="J87" s="643"/>
      <c r="K87" s="643"/>
      <c r="L87" s="643"/>
      <c r="M87" s="643"/>
      <c r="N87" s="333"/>
    </row>
  </sheetData>
  <sheetProtection algorithmName="SHA-512" hashValue="xIeXCUHY7OknX1gQnio28p6uo9VpAw3glpUAGcmKGkDKaB/nXrGxCO56xMs+ChqU+DAdmQYHM+foEcspFDljOg==" saltValue="eZOLOyykoXRlyRAfp/ViOQ==" spinCount="100000" sheet="1" objects="1" scenarios="1" formatColumns="0" formatRows="0"/>
  <mergeCells count="15">
    <mergeCell ref="F5:I5"/>
    <mergeCell ref="G87:M87"/>
    <mergeCell ref="G86:M86"/>
    <mergeCell ref="I8:K8"/>
    <mergeCell ref="M7:M9"/>
    <mergeCell ref="F7:L7"/>
    <mergeCell ref="B74:B78"/>
    <mergeCell ref="B79:B83"/>
    <mergeCell ref="F8:F9"/>
    <mergeCell ref="G8:G9"/>
    <mergeCell ref="H8:H9"/>
    <mergeCell ref="B20:B22"/>
    <mergeCell ref="B64:B66"/>
    <mergeCell ref="B69:B73"/>
    <mergeCell ref="B23:B25"/>
  </mergeCells>
  <dataValidations xWindow="395" yWindow="694" count="8">
    <dataValidation type="list" operator="lessThanOrEqual" allowBlank="1" showInputMessage="1" showErrorMessage="1" errorTitle="Ошибка" error="Выберите значение из списка!" sqref="G21" xr:uid="{00000000-0002-0000-0B00-000000000000}">
      <formula1>source_of_funding</formula1>
    </dataValidation>
    <dataValidation type="textLength" operator="lessThanOrEqual" allowBlank="1" showInputMessage="1" showErrorMessage="1" errorTitle="Ошибка" error="Допускается ввод не более 900 символов!" sqref="G64:H64 I15:I16 I11:J11" xr:uid="{00000000-0002-0000-0B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I13 I17:J18" xr:uid="{00000000-0002-0000-0B00-000002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 xr:uid="{00000000-0002-0000-0B00-000003000000}">
      <formula1>"a"</formula1>
    </dataValidation>
    <dataValidation type="whole" allowBlank="1" showInputMessage="1" showErrorMessage="1" errorTitle="Ошибка" error="Введите год с 2000 по 2030!" prompt="Укажите год реализации инвестиционной программы/мероприятия" sqref="G23 G20" xr:uid="{00000000-0002-0000-0B00-000004000000}">
      <formula1>2000</formula1>
      <formula2>2030</formula2>
    </dataValidation>
    <dataValidation type="list" operator="lessThanOrEqual" allowBlank="1" showInputMessage="1" showErrorMessage="1" errorTitle="Ошибка" error="Выберите значение из списка!" prompt="Укажите источник финансирования" sqref="G79 G24 G74" xr:uid="{00000000-0002-0000-0B00-000005000000}">
      <formula1>source_of_funding</formula1>
    </dataValidation>
    <dataValidation type="decimal" allowBlank="1" showErrorMessage="1" errorTitle="Ошибка" error="Допускается ввод только неотрицательных чисел!" sqref="I75:J78 I47:J48 I44:J45 I59:J60 I21:J21 I56:J57 I62:J63 I24:J24 I29:J30 I35:J36 I32:J33 I80:J83 I50:J51 I53:J54 I65:J66" xr:uid="{00000000-0002-0000-0B00-000006000000}">
      <formula1>0</formula1>
      <formula2>9.99999999999999E+23</formula2>
    </dataValidation>
    <dataValidation type="decimal" allowBlank="1" showInputMessage="1" showErrorMessage="1" error="Введите значение от 0 до 100%" sqref="I38:J39 I41:J42" xr:uid="{00000000-0002-0000-0B00-000007000000}">
      <formula1>0</formula1>
      <formula2>100</formula2>
    </dataValidation>
  </dataValidations>
  <pageMargins left="0.7" right="0.7" top="0.75" bottom="0.75" header="0.3" footer="0.3"/>
  <pageSetup paperSize="9"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03">
    <pageSetUpPr fitToPage="1"/>
  </sheetPr>
  <dimension ref="A1:N15"/>
  <sheetViews>
    <sheetView showGridLines="0" topLeftCell="C4" zoomScaleNormal="100" workbookViewId="0"/>
  </sheetViews>
  <sheetFormatPr defaultRowHeight="14.25"/>
  <cols>
    <col min="1" max="1" width="9.140625" style="194" hidden="1" customWidth="1"/>
    <col min="2" max="2" width="9.140625" style="195" hidden="1" customWidth="1"/>
    <col min="3" max="3" width="3.7109375" style="196" customWidth="1"/>
    <col min="4" max="4" width="7" style="195" bestFit="1" customWidth="1"/>
    <col min="5" max="5" width="11.28515625" style="195" customWidth="1"/>
    <col min="6" max="6" width="41" style="195" customWidth="1"/>
    <col min="7" max="7" width="18" style="195" customWidth="1"/>
    <col min="8" max="8" width="13.140625" style="195" customWidth="1"/>
    <col min="9" max="9" width="11.42578125" style="195" customWidth="1"/>
    <col min="10" max="10" width="42.140625" style="195" customWidth="1"/>
    <col min="11" max="11" width="115.7109375" style="195" customWidth="1"/>
    <col min="12" max="12" width="3.7109375" style="195" customWidth="1"/>
    <col min="13" max="16384" width="9.140625" style="195"/>
  </cols>
  <sheetData>
    <row r="1" spans="1:14" hidden="1"/>
    <row r="2" spans="1:14" hidden="1"/>
    <row r="3" spans="1:14" hidden="1"/>
    <row r="4" spans="1:14" ht="3" customHeight="1"/>
    <row r="5" spans="1:14" s="29" customFormat="1" ht="22.5">
      <c r="A5" s="13"/>
      <c r="C5" s="47"/>
      <c r="D5" s="651" t="s">
        <v>224</v>
      </c>
      <c r="E5" s="651"/>
      <c r="F5" s="651"/>
      <c r="G5" s="651"/>
      <c r="H5" s="651"/>
      <c r="I5" s="651"/>
      <c r="J5" s="651"/>
      <c r="K5" s="197"/>
    </row>
    <row r="6" spans="1:14" ht="3" hidden="1" customHeight="1">
      <c r="D6" s="212"/>
      <c r="E6" s="212"/>
      <c r="G6" s="212"/>
      <c r="H6" s="212"/>
      <c r="I6" s="212"/>
      <c r="J6" s="212"/>
      <c r="K6" s="212"/>
    </row>
    <row r="7" spans="1:14" s="194" customFormat="1" ht="3" customHeight="1">
      <c r="B7" s="195"/>
      <c r="C7" s="196"/>
      <c r="D7" s="213"/>
      <c r="E7" s="213"/>
      <c r="G7" s="213"/>
      <c r="H7" s="213"/>
      <c r="I7" s="213"/>
      <c r="J7" s="213"/>
      <c r="K7" s="213"/>
      <c r="L7" s="214"/>
    </row>
    <row r="8" spans="1:14">
      <c r="D8" s="652" t="s">
        <v>225</v>
      </c>
      <c r="E8" s="652"/>
      <c r="F8" s="652"/>
      <c r="G8" s="652"/>
      <c r="H8" s="652"/>
      <c r="I8" s="652"/>
      <c r="J8" s="652"/>
      <c r="K8" s="652" t="s">
        <v>226</v>
      </c>
    </row>
    <row r="9" spans="1:14">
      <c r="D9" s="652" t="s">
        <v>25</v>
      </c>
      <c r="E9" s="652" t="s">
        <v>227</v>
      </c>
      <c r="F9" s="652"/>
      <c r="G9" s="652" t="s">
        <v>228</v>
      </c>
      <c r="H9" s="652"/>
      <c r="I9" s="652"/>
      <c r="J9" s="652"/>
      <c r="K9" s="652"/>
    </row>
    <row r="10" spans="1:14" ht="22.5">
      <c r="D10" s="652"/>
      <c r="E10" s="190" t="s">
        <v>229</v>
      </c>
      <c r="F10" s="190" t="s">
        <v>145</v>
      </c>
      <c r="G10" s="190" t="s">
        <v>145</v>
      </c>
      <c r="H10" s="190" t="s">
        <v>229</v>
      </c>
      <c r="I10" s="190" t="s">
        <v>230</v>
      </c>
      <c r="J10" s="190" t="s">
        <v>231</v>
      </c>
      <c r="K10" s="652"/>
    </row>
    <row r="11" spans="1:14" ht="12" customHeight="1">
      <c r="D11" s="77" t="s">
        <v>26</v>
      </c>
      <c r="E11" s="77" t="s">
        <v>0</v>
      </c>
      <c r="F11" s="77" t="s">
        <v>1</v>
      </c>
      <c r="G11" s="77" t="s">
        <v>2</v>
      </c>
      <c r="H11" s="77" t="s">
        <v>12</v>
      </c>
      <c r="I11" s="77" t="s">
        <v>13</v>
      </c>
      <c r="J11" s="77" t="s">
        <v>31</v>
      </c>
      <c r="K11" s="77"/>
    </row>
    <row r="12" spans="1:14" s="134" customFormat="1" ht="58.5" customHeight="1">
      <c r="A12" s="198" t="s">
        <v>1</v>
      </c>
      <c r="B12" s="134" t="s">
        <v>141</v>
      </c>
      <c r="C12" s="199"/>
      <c r="D12" s="200" t="s">
        <v>26</v>
      </c>
      <c r="E12" s="201"/>
      <c r="F12" s="202"/>
      <c r="G12" s="202"/>
      <c r="H12" s="202"/>
      <c r="I12" s="203"/>
      <c r="J12" s="204"/>
      <c r="K12" s="648" t="s">
        <v>232</v>
      </c>
      <c r="M12" s="205" t="str">
        <f>IF(ISERROR(INDEX(kind_of_nameforms,MATCH(E12,kind_of_forms,0),1)),"",INDEX(kind_of_nameforms,MATCH(E12,kind_of_forms,0),1))</f>
        <v/>
      </c>
      <c r="N12" s="206"/>
    </row>
    <row r="13" spans="1:14" ht="15" customHeight="1">
      <c r="A13" s="195"/>
      <c r="C13" s="195"/>
      <c r="D13" s="207"/>
      <c r="E13" s="208" t="s">
        <v>164</v>
      </c>
      <c r="F13" s="209"/>
      <c r="G13" s="209"/>
      <c r="H13" s="209"/>
      <c r="I13" s="209"/>
      <c r="J13" s="210"/>
      <c r="K13" s="649"/>
    </row>
    <row r="14" spans="1:14" ht="3" customHeight="1">
      <c r="A14" s="195"/>
      <c r="C14" s="195"/>
    </row>
    <row r="15" spans="1:14" ht="27.75" customHeight="1">
      <c r="E15" s="650" t="s">
        <v>233</v>
      </c>
      <c r="F15" s="650"/>
      <c r="G15" s="650"/>
      <c r="H15" s="650"/>
      <c r="I15" s="650"/>
      <c r="J15" s="650"/>
    </row>
  </sheetData>
  <sheetProtection algorithmName="SHA-512" hashValue="siiTniwujVzfLnenK8e3/0huE0lzsHk6EKUiVrJFFNM+Bm4LXQxrDkEmBaBDHWAhmmeVQjmA1kLgqbRsWEaP6Q==" saltValue="T1+w3+vESwE7sZ1kta7I0w=="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xr:uid="{00000000-0002-0000-0C00-000000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xr:uid="{00000000-0002-0000-0C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xr:uid="{00000000-0002-0000-0C00-000002000000}"/>
    <dataValidation type="textLength" operator="lessThanOrEqual" allowBlank="1" showInputMessage="1" showErrorMessage="1" errorTitle="Ошибка" error="Допускается ввод не более 900 символов!" sqref="F12:H12" xr:uid="{00000000-0002-0000-0C00-000003000000}">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04">
    <pageSetUpPr fitToPage="1"/>
  </sheetPr>
  <dimension ref="A1:U16"/>
  <sheetViews>
    <sheetView showGridLines="0" topLeftCell="C6" zoomScaleNormal="100" workbookViewId="0"/>
  </sheetViews>
  <sheetFormatPr defaultRowHeight="15"/>
  <cols>
    <col min="1" max="2" width="9.140625" style="21" hidden="1" customWidth="1"/>
    <col min="3" max="3" width="3.7109375" style="50" customWidth="1"/>
    <col min="4" max="4" width="6.28515625" style="21" customWidth="1"/>
    <col min="5" max="5" width="73.7109375" style="21" customWidth="1"/>
    <col min="6" max="20" width="9.140625" style="21"/>
    <col min="21" max="21" width="9.140625" style="182"/>
    <col min="22" max="16384" width="9.140625" style="21"/>
  </cols>
  <sheetData>
    <row r="1" spans="3:9" hidden="1"/>
    <row r="2" spans="3:9" hidden="1"/>
    <row r="3" spans="3:9" hidden="1"/>
    <row r="4" spans="3:9" hidden="1"/>
    <row r="5" spans="3:9" hidden="1"/>
    <row r="6" spans="3:9" ht="10.5" customHeight="1"/>
    <row r="7" spans="3:9" ht="20.100000000000001" customHeight="1">
      <c r="D7" s="653" t="s">
        <v>155</v>
      </c>
      <c r="E7" s="653"/>
    </row>
    <row r="8" spans="3:9" ht="15" customHeight="1">
      <c r="D8" s="654" t="str">
        <f>IF(org=0,"Не определено",org)</f>
        <v>АО "Орелгортеплоэнерго"</v>
      </c>
      <c r="E8" s="654"/>
    </row>
    <row r="9" spans="3:9" ht="6.95" customHeight="1"/>
    <row r="10" spans="3:9" ht="22.5" customHeight="1">
      <c r="D10" s="57" t="s">
        <v>25</v>
      </c>
      <c r="E10" s="56" t="s">
        <v>118</v>
      </c>
    </row>
    <row r="11" spans="3:9" ht="11.25" customHeight="1">
      <c r="D11" s="77" t="s">
        <v>26</v>
      </c>
      <c r="E11" s="77" t="s">
        <v>0</v>
      </c>
    </row>
    <row r="12" spans="3:9" ht="15" hidden="1" customHeight="1">
      <c r="D12" s="80">
        <v>0</v>
      </c>
      <c r="E12" s="58"/>
    </row>
    <row r="13" spans="3:9" ht="14.1" customHeight="1">
      <c r="C13" s="81"/>
      <c r="D13" s="80">
        <v>1</v>
      </c>
      <c r="E13" s="59"/>
    </row>
    <row r="14" spans="3:9" ht="15" customHeight="1">
      <c r="D14" s="84"/>
      <c r="E14" s="85" t="s">
        <v>164</v>
      </c>
    </row>
    <row r="15" spans="3:9" ht="11.25" customHeight="1"/>
    <row r="16" spans="3:9">
      <c r="D16" s="136"/>
      <c r="E16" s="82"/>
      <c r="F16" s="82"/>
      <c r="G16" s="83"/>
      <c r="H16" s="83"/>
      <c r="I16" s="83"/>
    </row>
  </sheetData>
  <sheetProtection algorithmName="SHA-512" hashValue="sSd2BtbcqTLsZ4mbhoNxesfoEXWXrMCoFfxmSx4VM25Uwd/CvOZkEPjO1kATdllOXvvwzYPx+kTYVgcKoj5fLA==" saltValue="HxWO0fhMZTx1rqMYXD2q2w=="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xr:uid="{00000000-0002-0000-0D00-000000000000}">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xr:uid="{00000000-0004-0000-0D00-000000000000}"/>
    <hyperlink ref="I11" location="'Ссылки на публикации'!$I$11" tooltip="Кликните по гиперссылке, чтобы перейти на сайт организации или отредактировать её" display="екркерекрер" xr:uid="{00000000-0004-0000-0D00-000001000000}"/>
    <hyperlink ref="H13" location="'Ссылки на публикации'!$H$13" tooltip="Кликните по гиперссылке, чтобы перейти на сайт организации или отредактировать её" display="керкеркерр" xr:uid="{00000000-0004-0000-0D00-000002000000}"/>
    <hyperlink ref="I13" location="'Ссылки на публикации'!$I$13" tooltip="Кликните по гиперссылке, чтобы перейти на сайт организации или отредактировать её" display="керкеркркеркер" xr:uid="{00000000-0004-0000-0D00-000003000000}"/>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Comm">
    <pageSetUpPr fitToPage="1"/>
  </sheetPr>
  <dimension ref="A1:L13"/>
  <sheetViews>
    <sheetView showGridLines="0" topLeftCell="C6" zoomScaleNormal="100" workbookViewId="0"/>
  </sheetViews>
  <sheetFormatPr defaultRowHeight="15"/>
  <cols>
    <col min="1" max="2" width="9.140625" style="21" hidden="1" customWidth="1"/>
    <col min="3" max="3" width="3.7109375" style="46" customWidth="1"/>
    <col min="4" max="4" width="6.28515625" style="21" customWidth="1"/>
    <col min="5" max="5" width="94.85546875" style="21" customWidth="1"/>
    <col min="6" max="11" width="9.140625" style="21"/>
    <col min="12" max="12" width="9.140625" style="182"/>
    <col min="13" max="16384" width="9.140625" style="21"/>
  </cols>
  <sheetData>
    <row r="1" spans="4:5" hidden="1"/>
    <row r="2" spans="4:5" hidden="1"/>
    <row r="3" spans="4:5" hidden="1"/>
    <row r="4" spans="4:5" hidden="1"/>
    <row r="5" spans="4:5" hidden="1"/>
    <row r="6" spans="4:5" ht="10.5" customHeight="1"/>
    <row r="7" spans="4:5" ht="20.100000000000001" customHeight="1">
      <c r="D7" s="655" t="s">
        <v>6</v>
      </c>
      <c r="E7" s="655"/>
    </row>
    <row r="8" spans="4:5" ht="15" customHeight="1">
      <c r="D8" s="654" t="str">
        <f>IF(org=0,"Не определено",org)</f>
        <v>АО "Орелгортеплоэнерго"</v>
      </c>
      <c r="E8" s="654"/>
    </row>
    <row r="9" spans="4:5" ht="6.95" customHeight="1"/>
    <row r="10" spans="4:5" ht="22.5" customHeight="1">
      <c r="D10" s="57" t="s">
        <v>25</v>
      </c>
      <c r="E10" s="56" t="s">
        <v>29</v>
      </c>
    </row>
    <row r="11" spans="4:5" ht="11.25" customHeight="1">
      <c r="D11" s="77" t="s">
        <v>26</v>
      </c>
      <c r="E11" s="77" t="s">
        <v>0</v>
      </c>
    </row>
    <row r="12" spans="4:5" ht="15" hidden="1" customHeight="1">
      <c r="D12" s="80">
        <v>0</v>
      </c>
      <c r="E12" s="58"/>
    </row>
    <row r="13" spans="4:5" ht="15" customHeight="1">
      <c r="D13" s="84"/>
      <c r="E13" s="85" t="s">
        <v>30</v>
      </c>
    </row>
  </sheetData>
  <sheetProtection algorithmName="SHA-512" hashValue="SxEY+e4Z0R9t4W7m7aVkGIj56MSKKVUN/QsLDMR9lyqQQob249dZVjINdJ47kBfPRgp7gEVNB9l6YIfk/NSv6w==" saltValue="r3U0nPtrK488n3EfjlIM4A==" spinCount="100000" sheet="1" objects="1" scenarios="1" formatColumns="0" formatRows="0"/>
  <mergeCells count="2">
    <mergeCell ref="D7:E7"/>
    <mergeCell ref="D8:E8"/>
  </mergeCells>
  <phoneticPr fontId="10" type="noConversion"/>
  <dataValidations count="1">
    <dataValidation type="textLength" operator="lessThanOrEqual" allowBlank="1" showInputMessage="1" showErrorMessage="1" errorTitle="Ошибка" error="Допускается ввод не более 900 символов!" sqref="E12" xr:uid="{00000000-0002-0000-0E00-000000000000}">
      <formula1>900</formula1>
    </dataValidation>
  </dataValidations>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Check"/>
  <dimension ref="B1:E4"/>
  <sheetViews>
    <sheetView showGridLines="0" zoomScaleNormal="100" workbookViewId="0"/>
  </sheetViews>
  <sheetFormatPr defaultRowHeight="11.25"/>
  <cols>
    <col min="1" max="1" width="3.7109375" style="21" customWidth="1"/>
    <col min="2" max="3" width="29.7109375" style="21" customWidth="1"/>
    <col min="4" max="4" width="80.7109375" style="21" customWidth="1"/>
    <col min="5" max="5" width="17.7109375" style="21" customWidth="1"/>
    <col min="6" max="16384" width="9.140625" style="21"/>
  </cols>
  <sheetData>
    <row r="1" spans="2:5" ht="10.5" customHeight="1"/>
    <row r="2" spans="2:5" ht="20.100000000000001" customHeight="1">
      <c r="B2" s="656" t="s">
        <v>7</v>
      </c>
      <c r="C2" s="656"/>
      <c r="D2" s="656"/>
      <c r="E2" s="656"/>
    </row>
    <row r="3" spans="2:5" ht="6.95" customHeight="1"/>
    <row r="4" spans="2:5" ht="21.75" customHeight="1">
      <c r="B4" s="156" t="s">
        <v>115</v>
      </c>
      <c r="C4" s="156" t="s">
        <v>116</v>
      </c>
      <c r="D4" s="156" t="s">
        <v>24</v>
      </c>
      <c r="E4" s="155" t="s">
        <v>16</v>
      </c>
    </row>
  </sheetData>
  <sheetProtection algorithmName="SHA-512" hashValue="3k4NCl2n+aOmjzQ6weHcagUbHDutjYobaCLDSLCvSdegaHqvwewReuR3YGAFh6qllaZ/oCdc3ivOQJhzKaarmQ==" saltValue="xv4VnOj3AKSiBtZbKlG2Zw==" spinCount="100000" sheet="1" objects="1" scenarios="1" formatColumns="0" formatRows="0" autoFilter="0"/>
  <autoFilter ref="B4:E4" xr:uid="{00000000-0001-0000-0F00-000000000000}"/>
  <mergeCells count="1">
    <mergeCell ref="B2:E2"/>
  </mergeCells>
  <phoneticPr fontId="10" type="noConversion"/>
  <pageMargins left="0.75" right="0.75" top="1" bottom="1" header="0.5" footer="0.5"/>
  <pageSetup paperSize="9" orientation="portrait" verticalDpi="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B336B-AAF7-4D83-ACB2-3F45A0EA17BE}">
  <sheetPr codeName="modList05">
    <tabColor rgb="FFFFCC99"/>
  </sheetPr>
  <dimension ref="A1"/>
  <sheetViews>
    <sheetView showGridLines="0" workbookViewId="0"/>
  </sheetViews>
  <sheetFormatPr defaultRowHeight="11.25"/>
  <cols>
    <col min="1" max="16384" width="9.140625" style="255"/>
  </cols>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modProv">
    <tabColor rgb="FFFFCC99"/>
  </sheetPr>
  <dimension ref="A1"/>
  <sheetViews>
    <sheetView showGridLines="0" workbookViewId="0"/>
  </sheetViews>
  <sheetFormatPr defaultRowHeight="11.25"/>
  <cols>
    <col min="1" max="16384" width="9.140625" style="255"/>
  </cols>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modReestr">
    <tabColor indexed="47"/>
  </sheetPr>
  <dimension ref="A1"/>
  <sheetViews>
    <sheetView showGridLines="0" zoomScaleNormal="100" workbookViewId="0"/>
  </sheetViews>
  <sheetFormatPr defaultRowHeight="11.25"/>
  <cols>
    <col min="1" max="16384" width="9.140625" style="134"/>
  </cols>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llSheetsInThisWorkbook">
    <tabColor indexed="47"/>
  </sheetPr>
  <dimension ref="A1:B43"/>
  <sheetViews>
    <sheetView showGridLines="0" zoomScaleNormal="100" workbookViewId="0"/>
  </sheetViews>
  <sheetFormatPr defaultRowHeight="11.25"/>
  <cols>
    <col min="1" max="1" width="36.28515625" customWidth="1"/>
    <col min="2" max="2" width="21.140625" customWidth="1"/>
    <col min="3" max="16384" width="9.140625" style="62"/>
  </cols>
  <sheetData>
    <row r="1" spans="1:2">
      <c r="A1" s="15" t="s">
        <v>8</v>
      </c>
      <c r="B1" s="15" t="s">
        <v>9</v>
      </c>
    </row>
    <row r="2" spans="1:2">
      <c r="A2" t="s">
        <v>10</v>
      </c>
      <c r="B2" t="s">
        <v>156</v>
      </c>
    </row>
    <row r="3" spans="1:2">
      <c r="A3" t="s">
        <v>75</v>
      </c>
      <c r="B3" t="s">
        <v>564</v>
      </c>
    </row>
    <row r="4" spans="1:2">
      <c r="A4" t="s">
        <v>11</v>
      </c>
      <c r="B4" t="s">
        <v>87</v>
      </c>
    </row>
    <row r="5" spans="1:2">
      <c r="A5" t="s">
        <v>150</v>
      </c>
      <c r="B5" t="s">
        <v>82</v>
      </c>
    </row>
    <row r="6" spans="1:2">
      <c r="A6" t="s">
        <v>151</v>
      </c>
      <c r="B6" t="s">
        <v>77</v>
      </c>
    </row>
    <row r="7" spans="1:2">
      <c r="A7" t="s">
        <v>657</v>
      </c>
      <c r="B7" t="s">
        <v>135</v>
      </c>
    </row>
    <row r="8" spans="1:2">
      <c r="A8" t="s">
        <v>591</v>
      </c>
      <c r="B8" t="s">
        <v>81</v>
      </c>
    </row>
    <row r="9" spans="1:2">
      <c r="A9" t="s">
        <v>593</v>
      </c>
      <c r="B9" t="s">
        <v>78</v>
      </c>
    </row>
    <row r="10" spans="1:2">
      <c r="A10" t="s">
        <v>594</v>
      </c>
      <c r="B10" t="s">
        <v>562</v>
      </c>
    </row>
    <row r="11" spans="1:2">
      <c r="A11" t="s">
        <v>595</v>
      </c>
      <c r="B11" t="s">
        <v>563</v>
      </c>
    </row>
    <row r="12" spans="1:2">
      <c r="A12" t="s">
        <v>266</v>
      </c>
      <c r="B12" t="s">
        <v>90</v>
      </c>
    </row>
    <row r="13" spans="1:2">
      <c r="A13" t="s">
        <v>121</v>
      </c>
      <c r="B13" t="s">
        <v>565</v>
      </c>
    </row>
    <row r="14" spans="1:2">
      <c r="A14" t="s">
        <v>6</v>
      </c>
      <c r="B14" t="s">
        <v>79</v>
      </c>
    </row>
    <row r="15" spans="1:2">
      <c r="A15" t="s">
        <v>76</v>
      </c>
      <c r="B15" t="s">
        <v>80</v>
      </c>
    </row>
    <row r="16" spans="1:2">
      <c r="B16" t="s">
        <v>89</v>
      </c>
    </row>
    <row r="17" spans="2:2">
      <c r="B17" t="s">
        <v>91</v>
      </c>
    </row>
    <row r="18" spans="2:2">
      <c r="B18" t="s">
        <v>122</v>
      </c>
    </row>
    <row r="19" spans="2:2">
      <c r="B19" t="s">
        <v>267</v>
      </c>
    </row>
    <row r="20" spans="2:2">
      <c r="B20" t="s">
        <v>157</v>
      </c>
    </row>
    <row r="21" spans="2:2">
      <c r="B21" t="s">
        <v>134</v>
      </c>
    </row>
    <row r="22" spans="2:2">
      <c r="B22" t="s">
        <v>97</v>
      </c>
    </row>
    <row r="23" spans="2:2">
      <c r="B23" t="s">
        <v>106</v>
      </c>
    </row>
    <row r="24" spans="2:2">
      <c r="B24" t="s">
        <v>111</v>
      </c>
    </row>
    <row r="25" spans="2:2">
      <c r="B25" t="s">
        <v>112</v>
      </c>
    </row>
    <row r="26" spans="2:2">
      <c r="B26" t="s">
        <v>107</v>
      </c>
    </row>
    <row r="27" spans="2:2">
      <c r="B27" t="s">
        <v>123</v>
      </c>
    </row>
    <row r="28" spans="2:2">
      <c r="B28" t="s">
        <v>83</v>
      </c>
    </row>
    <row r="29" spans="2:2">
      <c r="B29" t="s">
        <v>84</v>
      </c>
    </row>
    <row r="30" spans="2:2">
      <c r="B30" t="s">
        <v>85</v>
      </c>
    </row>
    <row r="31" spans="2:2">
      <c r="B31" t="s">
        <v>86</v>
      </c>
    </row>
    <row r="32" spans="2:2">
      <c r="B32" t="s">
        <v>88</v>
      </c>
    </row>
    <row r="33" spans="2:2">
      <c r="B33" t="s">
        <v>92</v>
      </c>
    </row>
    <row r="34" spans="2:2">
      <c r="B34" t="s">
        <v>93</v>
      </c>
    </row>
    <row r="35" spans="2:2">
      <c r="B35" t="s">
        <v>94</v>
      </c>
    </row>
    <row r="36" spans="2:2">
      <c r="B36" t="s">
        <v>95</v>
      </c>
    </row>
    <row r="37" spans="2:2">
      <c r="B37" t="s">
        <v>268</v>
      </c>
    </row>
    <row r="38" spans="2:2">
      <c r="B38" t="s">
        <v>96</v>
      </c>
    </row>
    <row r="39" spans="2:2">
      <c r="B39" t="s">
        <v>196</v>
      </c>
    </row>
    <row r="40" spans="2:2">
      <c r="B40" t="s">
        <v>98</v>
      </c>
    </row>
    <row r="41" spans="2:2">
      <c r="B41" t="s">
        <v>158</v>
      </c>
    </row>
    <row r="42" spans="2:2">
      <c r="B42" t="s">
        <v>125</v>
      </c>
    </row>
    <row r="43" spans="2:2">
      <c r="B43" t="s">
        <v>133</v>
      </c>
    </row>
  </sheetData>
  <sheetProtection formatColumns="0" formatRows="0"/>
  <phoneticPr fontId="9" type="noConversion"/>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odCheckCyan">
    <tabColor indexed="47"/>
  </sheetPr>
  <dimension ref="A2:A71"/>
  <sheetViews>
    <sheetView showGridLines="0" zoomScaleNormal="100" workbookViewId="0"/>
  </sheetViews>
  <sheetFormatPr defaultRowHeight="12.75"/>
  <cols>
    <col min="1" max="16384" width="9.140625" style="133"/>
  </cols>
  <sheetData>
    <row r="2" spans="1:1">
      <c r="A2" s="133">
        <f>IF(Дифференциация!$E$22="",1,0)</f>
        <v>0</v>
      </c>
    </row>
    <row r="3" spans="1:1">
      <c r="A3" s="133">
        <f>IF('Сведения об изменении'!$E$13="",1,0)</f>
        <v>1</v>
      </c>
    </row>
    <row r="4" spans="1:1">
      <c r="A4" s="430">
        <f>IF(Территории!$E$12="",1,0)</f>
        <v>0</v>
      </c>
    </row>
    <row r="5" spans="1:1">
      <c r="A5" s="430">
        <f>IF(Дифференциация!$I$22="",1,0)</f>
        <v>0</v>
      </c>
    </row>
    <row r="6" spans="1:1">
      <c r="A6" s="430">
        <f>IF('Форма 1.4.1'!$G$17="",1,0)</f>
        <v>0</v>
      </c>
    </row>
    <row r="7" spans="1:1">
      <c r="A7" s="430">
        <f>IF('Форма 1.4.1'!$G$19="",1,0)</f>
        <v>0</v>
      </c>
    </row>
    <row r="8" spans="1:1">
      <c r="A8" s="430">
        <f>IF('Форма 1.4.1'!$G$20="",1,0)</f>
        <v>0</v>
      </c>
    </row>
    <row r="9" spans="1:1">
      <c r="A9" s="430">
        <f>IF('Форма 1.4.1'!$G$21="",1,0)</f>
        <v>0</v>
      </c>
    </row>
    <row r="10" spans="1:1">
      <c r="A10" s="430">
        <f>IF('Форма 1.4.1'!$G$22="",1,0)</f>
        <v>0</v>
      </c>
    </row>
    <row r="11" spans="1:1">
      <c r="A11" s="430">
        <f>IF('Форма 1.4.1'!$G$23="",1,0)</f>
        <v>0</v>
      </c>
    </row>
    <row r="12" spans="1:1">
      <c r="A12" s="430">
        <f>IF('Форма 1.4.1'!$G$24="",1,0)</f>
        <v>0</v>
      </c>
    </row>
    <row r="13" spans="1:1">
      <c r="A13" s="430">
        <f>IF('Форма 1.4.1'!$G$25="",1,0)</f>
        <v>0</v>
      </c>
    </row>
    <row r="14" spans="1:1">
      <c r="A14" s="430">
        <f>IF('Форма 1.4.1'!$G$26="",1,0)</f>
        <v>0</v>
      </c>
    </row>
    <row r="15" spans="1:1">
      <c r="A15" s="430">
        <f>IF('Форма 1.4.1'!$G$27="",1,0)</f>
        <v>0</v>
      </c>
    </row>
    <row r="16" spans="1:1">
      <c r="A16" s="430">
        <f>IF('Форма 1.4.1'!$G$28="",1,0)</f>
        <v>0</v>
      </c>
    </row>
    <row r="17" spans="1:1">
      <c r="A17" s="430">
        <f>IF('Форма 1.4.1'!$G$29="",1,0)</f>
        <v>0</v>
      </c>
    </row>
    <row r="18" spans="1:1">
      <c r="A18" s="430">
        <f>IF('Форма 1.4.1'!$G$30="",1,0)</f>
        <v>0</v>
      </c>
    </row>
    <row r="19" spans="1:1">
      <c r="A19" s="430">
        <f>IF('Форма 1.4.1'!$G$31="",1,0)</f>
        <v>0</v>
      </c>
    </row>
    <row r="20" spans="1:1">
      <c r="A20" s="430">
        <f>IF('Форма 1.4.1'!$G$32="",1,0)</f>
        <v>0</v>
      </c>
    </row>
    <row r="21" spans="1:1">
      <c r="A21" s="430">
        <f>IF('Форма 1.4.1'!$G$33="",1,0)</f>
        <v>0</v>
      </c>
    </row>
    <row r="22" spans="1:1">
      <c r="A22" s="430">
        <f>IF('Форма 1.4.1'!$G$34="",1,0)</f>
        <v>0</v>
      </c>
    </row>
    <row r="23" spans="1:1">
      <c r="A23" s="430">
        <f>IF('Форма 1.4.1'!$G$35="",1,0)</f>
        <v>0</v>
      </c>
    </row>
    <row r="24" spans="1:1">
      <c r="A24" s="430">
        <f>IF('Форма 1.4.1'!$G$36="",1,0)</f>
        <v>0</v>
      </c>
    </row>
    <row r="25" spans="1:1">
      <c r="A25" s="430">
        <f>IF('Форма 1.4.1'!$G$37="",1,0)</f>
        <v>0</v>
      </c>
    </row>
    <row r="26" spans="1:1">
      <c r="A26" s="430">
        <f>IF('Форма 1.4.1'!$G$38="",1,0)</f>
        <v>0</v>
      </c>
    </row>
    <row r="27" spans="1:1">
      <c r="A27" s="430">
        <f>IF('Форма 1.4.1'!$G$40="",1,0)</f>
        <v>0</v>
      </c>
    </row>
    <row r="28" spans="1:1">
      <c r="A28" s="430">
        <f>IF('Форма 1.4.1'!$G$46="",1,0)</f>
        <v>0</v>
      </c>
    </row>
    <row r="29" spans="1:1">
      <c r="A29" s="430">
        <f>IF('Форма 1.4.1'!$G$47="",1,0)</f>
        <v>0</v>
      </c>
    </row>
    <row r="30" spans="1:1">
      <c r="A30" s="430">
        <f>IF('Форма 1.4.1'!$G$48="",1,0)</f>
        <v>0</v>
      </c>
    </row>
    <row r="31" spans="1:1">
      <c r="A31" s="430">
        <f>IF('Форма 1.4.1'!$G$49="",1,0)</f>
        <v>0</v>
      </c>
    </row>
    <row r="32" spans="1:1">
      <c r="A32" s="430">
        <f>IF('Форма 1.4.1'!$G$50="",1,0)</f>
        <v>0</v>
      </c>
    </row>
    <row r="33" spans="1:1">
      <c r="A33" s="430">
        <f>IF('Форма 1.4.1'!$G$51="",1,0)</f>
        <v>0</v>
      </c>
    </row>
    <row r="34" spans="1:1">
      <c r="A34" s="430">
        <f>IF('Форма 1.4.1'!$G$52="",1,0)</f>
        <v>0</v>
      </c>
    </row>
    <row r="35" spans="1:1">
      <c r="A35" s="430">
        <f>IF('Форма 1.4.1'!$G$53="",1,0)</f>
        <v>0</v>
      </c>
    </row>
    <row r="36" spans="1:1">
      <c r="A36" s="430">
        <f>IF('Форма 1.4.1'!$G$54="",1,0)</f>
        <v>0</v>
      </c>
    </row>
    <row r="37" spans="1:1">
      <c r="A37" s="430">
        <f>IF('Форма 1.4.1'!$G$55="",1,0)</f>
        <v>0</v>
      </c>
    </row>
    <row r="38" spans="1:1">
      <c r="A38" s="430">
        <f>IF('Форма 1.4.1'!$G$56="",1,0)</f>
        <v>0</v>
      </c>
    </row>
    <row r="39" spans="1:1">
      <c r="A39" s="430">
        <f>IF('Форма 1.4.1'!$G$57="",1,0)</f>
        <v>0</v>
      </c>
    </row>
    <row r="40" spans="1:1">
      <c r="A40" s="430">
        <f>IF('Форма 1.4.1'!$G$58="",1,0)</f>
        <v>0</v>
      </c>
    </row>
    <row r="41" spans="1:1">
      <c r="A41" s="430">
        <f>IF('Форма 1.4.1'!$G$59="",1,0)</f>
        <v>0</v>
      </c>
    </row>
    <row r="42" spans="1:1">
      <c r="A42" s="430">
        <f>IF('Форма 1.4.1'!$G$60="",1,0)</f>
        <v>0</v>
      </c>
    </row>
    <row r="43" spans="1:1">
      <c r="A43" s="430">
        <f>IF('Форма 1.4.1'!$G$61="",1,0)</f>
        <v>0</v>
      </c>
    </row>
    <row r="44" spans="1:1">
      <c r="A44" s="430">
        <f>IF('Форма 1.5'!$G$13="",1,0)</f>
        <v>0</v>
      </c>
    </row>
    <row r="45" spans="1:1">
      <c r="A45" s="430">
        <f>IF('Форма 1.5'!$G$14="",1,0)</f>
        <v>0</v>
      </c>
    </row>
    <row r="46" spans="1:1">
      <c r="A46" s="430">
        <f>IF('Форма 1.5'!$G$15="",1,0)</f>
        <v>0</v>
      </c>
    </row>
    <row r="47" spans="1:1">
      <c r="A47" s="430">
        <f>IF('Форма 1.5'!$G$16="",1,0)</f>
        <v>0</v>
      </c>
    </row>
    <row r="48" spans="1:1">
      <c r="A48" s="430">
        <f>IF('Форма 1.5'!$G$18="",1,0)</f>
        <v>0</v>
      </c>
    </row>
    <row r="49" spans="1:1">
      <c r="A49" s="430">
        <f>IF('Форма 1.5'!$G$19="",1,0)</f>
        <v>0</v>
      </c>
    </row>
    <row r="50" spans="1:1">
      <c r="A50" s="430">
        <f>IF('Форма 1.5'!$G$20="",1,0)</f>
        <v>0</v>
      </c>
    </row>
    <row r="51" spans="1:1">
      <c r="A51" s="430">
        <f>IF('Форма 1.5'!$G$21="",1,0)</f>
        <v>0</v>
      </c>
    </row>
    <row r="52" spans="1:1">
      <c r="A52" s="430">
        <f>IF('Форма 1.5'!$G$22="",1,0)</f>
        <v>0</v>
      </c>
    </row>
    <row r="53" spans="1:1">
      <c r="A53" s="430">
        <f>IF('Форма 1.5'!$G$23="",1,0)</f>
        <v>0</v>
      </c>
    </row>
    <row r="54" spans="1:1">
      <c r="A54" s="430">
        <f>IF('Форма 1.5'!$G$24="",1,0)</f>
        <v>0</v>
      </c>
    </row>
    <row r="55" spans="1:1">
      <c r="A55" s="430">
        <f>IF('Форма 1.5'!$G$25="",1,0)</f>
        <v>0</v>
      </c>
    </row>
    <row r="56" spans="1:1">
      <c r="A56" s="430">
        <f>IF('Форма 1.5'!$G$11="",1,0)</f>
        <v>0</v>
      </c>
    </row>
    <row r="57" spans="1:1">
      <c r="A57" s="430">
        <f>IF('Форма 1.6'!$I$11="",1,0)</f>
        <v>1</v>
      </c>
    </row>
    <row r="58" spans="1:1">
      <c r="A58" s="430">
        <f>IF('Форма 1.6'!$I$12="",1,0)</f>
        <v>1</v>
      </c>
    </row>
    <row r="59" spans="1:1">
      <c r="A59" s="430">
        <f>IF('Форма 1.6'!$I$13="",1,0)</f>
        <v>1</v>
      </c>
    </row>
    <row r="60" spans="1:1">
      <c r="A60" s="430">
        <f>IF('Форма 1.6'!$I$15="",1,0)</f>
        <v>1</v>
      </c>
    </row>
    <row r="61" spans="1:1">
      <c r="A61" s="430">
        <f>IF('Форма 1.6'!$I$16="",1,0)</f>
        <v>1</v>
      </c>
    </row>
    <row r="62" spans="1:1">
      <c r="A62" s="430">
        <f>IF('Форма 1.6'!$I$17="",1,0)</f>
        <v>1</v>
      </c>
    </row>
    <row r="63" spans="1:1">
      <c r="A63" s="430">
        <f>IF('Форма 1.6'!$I$18="",1,0)</f>
        <v>1</v>
      </c>
    </row>
    <row r="64" spans="1:1">
      <c r="A64" s="430">
        <f>IF('Форма 1.6'!$G$23="",1,0)</f>
        <v>1</v>
      </c>
    </row>
    <row r="65" spans="1:1">
      <c r="A65" s="430">
        <f>IF('Форма 1.6'!$G$24="",1,0)</f>
        <v>1</v>
      </c>
    </row>
    <row r="66" spans="1:1">
      <c r="A66" s="430">
        <f>IF('Форма 1.6'!$I$24="",1,0)</f>
        <v>1</v>
      </c>
    </row>
    <row r="67" spans="1:1">
      <c r="A67" s="430">
        <f>IF('Форма 1.6'!$G$79="",1,0)</f>
        <v>1</v>
      </c>
    </row>
    <row r="68" spans="1:1">
      <c r="A68" s="430">
        <f>IF('Форма 1.6'!$I$80="",1,0)</f>
        <v>1</v>
      </c>
    </row>
    <row r="69" spans="1:1">
      <c r="A69" s="430">
        <f>IF('Форма 1.6'!$I$81="",1,0)</f>
        <v>1</v>
      </c>
    </row>
    <row r="70" spans="1:1">
      <c r="A70" s="430">
        <f>IF('Форма 1.6'!$I$82="",1,0)</f>
        <v>1</v>
      </c>
    </row>
    <row r="71" spans="1:1">
      <c r="A71" s="430">
        <f>IF('Форма 1.6'!$I$83="",1,0)</f>
        <v>1</v>
      </c>
    </row>
  </sheetData>
  <sheetProtection formatColumns="0" formatRows="0"/>
  <pageMargins left="0.75" right="0.75" top="1" bottom="1" header="0.5" footer="0.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odInfo">
    <tabColor indexed="47"/>
  </sheetPr>
  <dimension ref="A1:K11"/>
  <sheetViews>
    <sheetView showGridLines="0" zoomScaleNormal="100" workbookViewId="0"/>
  </sheetViews>
  <sheetFormatPr defaultRowHeight="11.25"/>
  <cols>
    <col min="1" max="1" width="3.7109375" style="79" customWidth="1"/>
    <col min="2" max="2" width="87.28515625" style="79" customWidth="1"/>
    <col min="3" max="3" width="9.140625" style="79"/>
    <col min="4" max="4" width="109.140625" style="79" customWidth="1"/>
    <col min="5" max="16384" width="9.140625" style="79"/>
  </cols>
  <sheetData>
    <row r="1" spans="1:11" ht="14.25">
      <c r="B1" s="142" t="s">
        <v>150</v>
      </c>
      <c r="C1" s="135"/>
      <c r="D1" s="658"/>
      <c r="E1" s="658"/>
      <c r="F1" s="658"/>
      <c r="G1" s="658"/>
      <c r="H1" s="658"/>
      <c r="I1" s="658"/>
      <c r="J1" s="658"/>
      <c r="K1" s="658"/>
    </row>
    <row r="2" spans="1:11" ht="14.25">
      <c r="A2" s="135">
        <v>1</v>
      </c>
      <c r="B2" s="143" t="s">
        <v>143</v>
      </c>
      <c r="C2" s="135"/>
      <c r="D2" s="658"/>
      <c r="E2" s="658"/>
      <c r="F2" s="658"/>
      <c r="G2" s="658"/>
      <c r="H2" s="658"/>
      <c r="I2" s="658"/>
      <c r="J2" s="658"/>
      <c r="K2" s="658"/>
    </row>
    <row r="3" spans="1:11" ht="22.5">
      <c r="A3" s="135">
        <v>2</v>
      </c>
      <c r="B3" s="143" t="s">
        <v>144</v>
      </c>
      <c r="C3" s="135"/>
      <c r="D3" s="659"/>
      <c r="E3" s="659"/>
      <c r="F3" s="659"/>
      <c r="G3" s="659"/>
      <c r="H3" s="659"/>
      <c r="I3" s="659"/>
      <c r="J3" s="659"/>
      <c r="K3" s="659"/>
    </row>
    <row r="4" spans="1:11" ht="14.25">
      <c r="B4" s="142" t="s">
        <v>151</v>
      </c>
      <c r="C4" s="135"/>
      <c r="D4" s="660"/>
      <c r="E4" s="659"/>
      <c r="F4" s="659"/>
      <c r="G4" s="659"/>
      <c r="H4" s="659"/>
      <c r="I4" s="659"/>
      <c r="J4" s="659"/>
      <c r="K4" s="659"/>
    </row>
    <row r="5" spans="1:11" ht="33.75">
      <c r="A5" s="135">
        <v>1</v>
      </c>
      <c r="B5" s="143" t="s">
        <v>192</v>
      </c>
      <c r="C5" s="135"/>
      <c r="D5" s="657"/>
      <c r="E5" s="657"/>
      <c r="F5" s="657"/>
      <c r="G5" s="657"/>
      <c r="H5" s="657"/>
      <c r="I5" s="657"/>
      <c r="J5" s="657"/>
      <c r="K5" s="657"/>
    </row>
    <row r="6" spans="1:11" ht="22.5">
      <c r="A6" s="135">
        <v>2</v>
      </c>
      <c r="B6" s="143" t="s">
        <v>149</v>
      </c>
    </row>
    <row r="7" spans="1:11" ht="22.5">
      <c r="A7" s="135">
        <v>3</v>
      </c>
      <c r="B7" s="143" t="s">
        <v>323</v>
      </c>
    </row>
    <row r="8" spans="1:11" ht="56.25">
      <c r="A8" s="135">
        <v>4</v>
      </c>
      <c r="B8" s="143" t="s">
        <v>324</v>
      </c>
    </row>
    <row r="9" spans="1:11">
      <c r="B9" s="142" t="s">
        <v>121</v>
      </c>
    </row>
    <row r="10" spans="1:11" ht="22.5">
      <c r="A10" s="135">
        <v>1</v>
      </c>
      <c r="B10" s="143" t="s">
        <v>119</v>
      </c>
    </row>
    <row r="11" spans="1:11">
      <c r="B11" s="79" t="s">
        <v>126</v>
      </c>
    </row>
  </sheetData>
  <mergeCells count="5">
    <mergeCell ref="D5:K5"/>
    <mergeCell ref="D1:K1"/>
    <mergeCell ref="D2:K2"/>
    <mergeCell ref="D3:K3"/>
    <mergeCell ref="D4:K4"/>
  </mergeCells>
  <phoneticPr fontId="9" type="noConversion"/>
  <pageMargins left="0.75" right="0.75" top="1" bottom="1" header="0.5" footer="0.5"/>
  <pageSetup paperSize="9" orientation="portrait" horizontalDpi="200" verticalDpi="2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EHSHEET">
    <tabColor indexed="47"/>
  </sheetPr>
  <dimension ref="A1:W87"/>
  <sheetViews>
    <sheetView showGridLines="0" zoomScaleNormal="100" workbookViewId="0"/>
  </sheetViews>
  <sheetFormatPr defaultRowHeight="11.25"/>
  <cols>
    <col min="1" max="1" width="32.5703125" style="70" customWidth="1"/>
    <col min="3" max="3" width="15.7109375" style="72" customWidth="1"/>
    <col min="4" max="4" width="17" style="72" customWidth="1"/>
    <col min="5" max="5" width="15.7109375" style="67" customWidth="1"/>
    <col min="6" max="6" width="11.140625" style="67" customWidth="1"/>
    <col min="7" max="7" width="31.42578125" style="67" customWidth="1"/>
    <col min="8" max="9" width="26.85546875" style="67" customWidth="1"/>
    <col min="10" max="10" width="9.140625" style="67"/>
    <col min="11" max="11" width="26.28515625" style="69" customWidth="1"/>
    <col min="12" max="12" width="29.140625" style="68" customWidth="1"/>
    <col min="13" max="13" width="39.85546875" style="67" bestFit="1" customWidth="1"/>
    <col min="14" max="14" width="9.140625" style="67"/>
    <col min="15" max="15" width="29.5703125" style="67" customWidth="1"/>
    <col min="16" max="16" width="29" style="67" customWidth="1"/>
    <col min="17" max="18" width="9.140625" style="67"/>
    <col min="19" max="19" width="21" style="67" customWidth="1"/>
    <col min="20" max="20" width="24.85546875" style="67" customWidth="1"/>
    <col min="21" max="21" width="9.140625" style="67"/>
    <col min="22" max="22" width="30.140625" style="67" customWidth="1"/>
    <col min="23" max="23" width="7.7109375" style="67" bestFit="1" customWidth="1"/>
    <col min="24" max="16384" width="9.140625" style="67"/>
  </cols>
  <sheetData>
    <row r="1" spans="1:23" s="65" customFormat="1" ht="51">
      <c r="A1" s="51" t="s">
        <v>132</v>
      </c>
      <c r="B1" s="71"/>
      <c r="C1" s="31" t="s">
        <v>20</v>
      </c>
      <c r="D1" s="31" t="s">
        <v>17</v>
      </c>
      <c r="E1" s="31" t="s">
        <v>33</v>
      </c>
      <c r="F1" s="31" t="s">
        <v>56</v>
      </c>
      <c r="G1" s="31" t="s">
        <v>48</v>
      </c>
      <c r="H1" s="31" t="s">
        <v>73</v>
      </c>
      <c r="I1" s="31" t="s">
        <v>103</v>
      </c>
      <c r="J1" s="41" t="s">
        <v>104</v>
      </c>
      <c r="K1" s="31" t="s">
        <v>51</v>
      </c>
      <c r="L1" s="64" t="s">
        <v>99</v>
      </c>
      <c r="M1" s="39" t="s">
        <v>100</v>
      </c>
      <c r="O1" s="31" t="s">
        <v>510</v>
      </c>
      <c r="P1" s="31" t="s">
        <v>555</v>
      </c>
      <c r="S1" s="661" t="s">
        <v>235</v>
      </c>
      <c r="T1" s="661"/>
      <c r="V1" s="662" t="s">
        <v>556</v>
      </c>
      <c r="W1" s="662"/>
    </row>
    <row r="2" spans="1:23" ht="25.5">
      <c r="A2" s="250" t="s">
        <v>168</v>
      </c>
      <c r="C2" s="32">
        <v>2018</v>
      </c>
      <c r="D2" s="32" t="s">
        <v>18</v>
      </c>
      <c r="E2" s="33" t="s">
        <v>34</v>
      </c>
      <c r="F2" s="33" t="s">
        <v>57</v>
      </c>
      <c r="G2" s="33" t="s">
        <v>46</v>
      </c>
      <c r="H2" s="33" t="s">
        <v>74</v>
      </c>
      <c r="I2" s="35"/>
      <c r="J2" s="66">
        <v>52</v>
      </c>
      <c r="K2" s="31" t="s">
        <v>52</v>
      </c>
      <c r="L2" s="64" t="s">
        <v>567</v>
      </c>
      <c r="M2" s="40" t="s">
        <v>221</v>
      </c>
      <c r="O2" s="32" t="s">
        <v>511</v>
      </c>
      <c r="P2" s="381" t="s">
        <v>569</v>
      </c>
      <c r="S2" s="215" t="s">
        <v>236</v>
      </c>
      <c r="T2" s="368" t="s">
        <v>237</v>
      </c>
      <c r="V2" s="32" t="s">
        <v>557</v>
      </c>
      <c r="W2" s="32" t="b">
        <v>0</v>
      </c>
    </row>
    <row r="3" spans="1:23" ht="112.5">
      <c r="A3" s="250" t="s">
        <v>169</v>
      </c>
      <c r="C3" s="32">
        <v>2019</v>
      </c>
      <c r="D3" s="32" t="s">
        <v>19</v>
      </c>
      <c r="E3" s="33" t="s">
        <v>35</v>
      </c>
      <c r="F3" s="33" t="s">
        <v>58</v>
      </c>
      <c r="G3" s="33" t="s">
        <v>47</v>
      </c>
      <c r="H3" s="33" t="s">
        <v>71</v>
      </c>
      <c r="I3" s="35" t="s">
        <v>102</v>
      </c>
      <c r="J3" s="63" t="s">
        <v>105</v>
      </c>
      <c r="K3" s="31" t="s">
        <v>53</v>
      </c>
      <c r="L3" s="64" t="s">
        <v>315</v>
      </c>
      <c r="M3" s="40" t="s">
        <v>222</v>
      </c>
      <c r="O3" s="32" t="s">
        <v>512</v>
      </c>
      <c r="P3" s="381" t="s">
        <v>570</v>
      </c>
      <c r="S3" s="215" t="s">
        <v>591</v>
      </c>
      <c r="T3" s="367" t="s">
        <v>592</v>
      </c>
      <c r="V3" s="32" t="s">
        <v>558</v>
      </c>
      <c r="W3" s="32" t="b">
        <v>0</v>
      </c>
    </row>
    <row r="4" spans="1:23" ht="78.75">
      <c r="A4" s="250" t="s">
        <v>270</v>
      </c>
      <c r="C4" s="32">
        <v>2020</v>
      </c>
      <c r="E4" s="33" t="s">
        <v>36</v>
      </c>
      <c r="F4" s="33" t="s">
        <v>59</v>
      </c>
      <c r="H4" s="33" t="s">
        <v>72</v>
      </c>
      <c r="I4" s="35"/>
      <c r="J4" s="66">
        <v>104</v>
      </c>
      <c r="K4" s="31" t="s">
        <v>54</v>
      </c>
      <c r="L4" s="64" t="s">
        <v>316</v>
      </c>
      <c r="M4" s="40"/>
      <c r="O4" s="32" t="s">
        <v>518</v>
      </c>
      <c r="P4" s="381" t="s">
        <v>571</v>
      </c>
      <c r="S4" s="215" t="s">
        <v>593</v>
      </c>
      <c r="T4" s="367" t="s">
        <v>462</v>
      </c>
      <c r="V4" s="32" t="s">
        <v>559</v>
      </c>
      <c r="W4" s="32" t="b">
        <v>0</v>
      </c>
    </row>
    <row r="5" spans="1:23" ht="101.25">
      <c r="A5" s="250" t="s">
        <v>211</v>
      </c>
      <c r="C5" s="32">
        <v>2021</v>
      </c>
      <c r="E5" s="33" t="s">
        <v>37</v>
      </c>
      <c r="F5" s="33" t="s">
        <v>60</v>
      </c>
      <c r="K5" s="31" t="s">
        <v>55</v>
      </c>
      <c r="L5" s="64"/>
      <c r="M5" s="40"/>
      <c r="O5" s="32" t="s">
        <v>513</v>
      </c>
      <c r="S5" s="215" t="s">
        <v>594</v>
      </c>
      <c r="T5" s="367" t="s">
        <v>479</v>
      </c>
      <c r="V5" s="32" t="s">
        <v>560</v>
      </c>
      <c r="W5" s="32" t="b">
        <v>0</v>
      </c>
    </row>
    <row r="6" spans="1:23" ht="45">
      <c r="A6" s="250" t="s">
        <v>198</v>
      </c>
      <c r="C6" s="32">
        <v>2022</v>
      </c>
      <c r="E6" s="33" t="s">
        <v>38</v>
      </c>
      <c r="F6" s="35"/>
      <c r="K6" s="67"/>
      <c r="L6" s="67"/>
      <c r="O6" s="32" t="s">
        <v>519</v>
      </c>
      <c r="S6" s="215" t="s">
        <v>595</v>
      </c>
      <c r="T6" s="367" t="s">
        <v>566</v>
      </c>
      <c r="V6" s="32" t="s">
        <v>561</v>
      </c>
      <c r="W6" s="32" t="b">
        <v>0</v>
      </c>
    </row>
    <row r="7" spans="1:23" ht="22.5">
      <c r="A7" s="250" t="s">
        <v>271</v>
      </c>
      <c r="C7" s="32">
        <v>2023</v>
      </c>
      <c r="E7" s="33" t="s">
        <v>39</v>
      </c>
      <c r="F7" s="35"/>
      <c r="K7" s="73"/>
      <c r="L7" s="67"/>
      <c r="O7" s="32" t="s">
        <v>514</v>
      </c>
    </row>
    <row r="8" spans="1:23">
      <c r="A8" s="250" t="s">
        <v>272</v>
      </c>
      <c r="E8" s="33" t="s">
        <v>40</v>
      </c>
      <c r="F8" s="35"/>
      <c r="K8" s="74" t="s">
        <v>124</v>
      </c>
      <c r="O8" s="32" t="s">
        <v>520</v>
      </c>
    </row>
    <row r="9" spans="1:23" ht="22.5">
      <c r="A9" s="250" t="s">
        <v>170</v>
      </c>
      <c r="E9" s="33" t="s">
        <v>41</v>
      </c>
      <c r="F9" s="35"/>
      <c r="K9" s="72"/>
      <c r="O9" s="32" t="s">
        <v>521</v>
      </c>
    </row>
    <row r="10" spans="1:23" ht="12.75">
      <c r="A10" s="250" t="s">
        <v>273</v>
      </c>
      <c r="E10" s="33" t="s">
        <v>42</v>
      </c>
      <c r="F10" s="35"/>
      <c r="K10" s="73"/>
      <c r="O10" s="32" t="s">
        <v>515</v>
      </c>
    </row>
    <row r="11" spans="1:23" ht="22.5">
      <c r="A11" s="250" t="s">
        <v>274</v>
      </c>
      <c r="E11" s="33" t="s">
        <v>43</v>
      </c>
      <c r="F11" s="35"/>
      <c r="K11" s="75"/>
      <c r="O11" s="32" t="s">
        <v>516</v>
      </c>
    </row>
    <row r="12" spans="1:23" ht="33.75">
      <c r="A12" s="250" t="s">
        <v>275</v>
      </c>
      <c r="E12" s="33" t="s">
        <v>44</v>
      </c>
      <c r="F12" s="35"/>
      <c r="O12" s="32" t="s">
        <v>522</v>
      </c>
      <c r="P12" s="62"/>
    </row>
    <row r="13" spans="1:23">
      <c r="A13" s="250" t="s">
        <v>276</v>
      </c>
      <c r="E13" s="33" t="s">
        <v>45</v>
      </c>
      <c r="F13" s="35"/>
      <c r="O13" s="32" t="s">
        <v>517</v>
      </c>
    </row>
    <row r="14" spans="1:23">
      <c r="A14" s="250" t="s">
        <v>277</v>
      </c>
    </row>
    <row r="15" spans="1:23">
      <c r="A15" s="250" t="s">
        <v>207</v>
      </c>
    </row>
    <row r="16" spans="1:23">
      <c r="A16" s="250" t="s">
        <v>199</v>
      </c>
      <c r="C16" s="62"/>
      <c r="D16" s="126"/>
      <c r="E16" s="126"/>
      <c r="G16" s="163" t="s">
        <v>160</v>
      </c>
    </row>
    <row r="17" spans="1:7">
      <c r="A17" s="250" t="s">
        <v>278</v>
      </c>
      <c r="C17" s="127" t="s">
        <v>128</v>
      </c>
      <c r="D17" s="128" t="str">
        <f>IF(f_year = "","", "01.01."&amp;f_year)</f>
        <v>01.01.2022</v>
      </c>
      <c r="E17" s="128" t="str">
        <f>IF(f_year = "","","31.12."&amp; f_year)</f>
        <v>31.12.2022</v>
      </c>
      <c r="G17" s="164" t="s">
        <v>835</v>
      </c>
    </row>
    <row r="18" spans="1:7">
      <c r="A18" s="250" t="s">
        <v>279</v>
      </c>
      <c r="C18" s="129"/>
      <c r="D18" s="130"/>
      <c r="E18" s="130"/>
      <c r="G18" s="62"/>
    </row>
    <row r="19" spans="1:7" ht="22.5">
      <c r="A19" s="250" t="s">
        <v>280</v>
      </c>
      <c r="C19" s="62"/>
      <c r="D19" s="126"/>
      <c r="E19" s="126"/>
      <c r="G19" s="163" t="s">
        <v>163</v>
      </c>
    </row>
    <row r="20" spans="1:7" ht="22.5">
      <c r="A20" s="250" t="s">
        <v>171</v>
      </c>
      <c r="C20" s="131" t="s">
        <v>129</v>
      </c>
      <c r="D20" s="132"/>
      <c r="E20" s="132"/>
      <c r="G20" s="74" t="b">
        <v>1</v>
      </c>
    </row>
    <row r="21" spans="1:7">
      <c r="A21" s="250" t="s">
        <v>172</v>
      </c>
    </row>
    <row r="22" spans="1:7">
      <c r="A22" s="250" t="s">
        <v>173</v>
      </c>
    </row>
    <row r="23" spans="1:7">
      <c r="A23" s="250" t="s">
        <v>281</v>
      </c>
    </row>
    <row r="24" spans="1:7">
      <c r="A24" s="250" t="s">
        <v>282</v>
      </c>
    </row>
    <row r="25" spans="1:7">
      <c r="A25" s="250" t="s">
        <v>174</v>
      </c>
    </row>
    <row r="26" spans="1:7">
      <c r="A26" s="250" t="s">
        <v>283</v>
      </c>
    </row>
    <row r="27" spans="1:7">
      <c r="A27" s="250" t="s">
        <v>175</v>
      </c>
    </row>
    <row r="28" spans="1:7">
      <c r="A28" s="250" t="s">
        <v>208</v>
      </c>
    </row>
    <row r="29" spans="1:7">
      <c r="A29" s="250" t="s">
        <v>200</v>
      </c>
    </row>
    <row r="30" spans="1:7">
      <c r="A30" s="250" t="s">
        <v>284</v>
      </c>
    </row>
    <row r="31" spans="1:7">
      <c r="A31" s="250" t="s">
        <v>285</v>
      </c>
    </row>
    <row r="32" spans="1:7">
      <c r="A32" s="250" t="s">
        <v>176</v>
      </c>
    </row>
    <row r="33" spans="1:1">
      <c r="A33" s="250" t="s">
        <v>286</v>
      </c>
    </row>
    <row r="34" spans="1:1">
      <c r="A34" s="250" t="s">
        <v>287</v>
      </c>
    </row>
    <row r="35" spans="1:1">
      <c r="A35" s="250" t="s">
        <v>288</v>
      </c>
    </row>
    <row r="36" spans="1:1">
      <c r="A36" s="250" t="s">
        <v>289</v>
      </c>
    </row>
    <row r="37" spans="1:1">
      <c r="A37" s="250" t="s">
        <v>290</v>
      </c>
    </row>
    <row r="38" spans="1:1">
      <c r="A38" s="250" t="s">
        <v>201</v>
      </c>
    </row>
    <row r="39" spans="1:1">
      <c r="A39" s="250" t="s">
        <v>291</v>
      </c>
    </row>
    <row r="40" spans="1:1">
      <c r="A40" s="250" t="s">
        <v>177</v>
      </c>
    </row>
    <row r="41" spans="1:1">
      <c r="A41" s="250" t="s">
        <v>178</v>
      </c>
    </row>
    <row r="42" spans="1:1">
      <c r="A42" s="250" t="s">
        <v>179</v>
      </c>
    </row>
    <row r="43" spans="1:1">
      <c r="A43" s="250" t="s">
        <v>292</v>
      </c>
    </row>
    <row r="44" spans="1:1">
      <c r="A44" s="250" t="s">
        <v>293</v>
      </c>
    </row>
    <row r="45" spans="1:1">
      <c r="A45" s="250" t="s">
        <v>202</v>
      </c>
    </row>
    <row r="46" spans="1:1">
      <c r="A46" s="250" t="s">
        <v>294</v>
      </c>
    </row>
    <row r="47" spans="1:1">
      <c r="A47" s="250" t="s">
        <v>295</v>
      </c>
    </row>
    <row r="48" spans="1:1">
      <c r="A48" s="250" t="s">
        <v>296</v>
      </c>
    </row>
    <row r="49" spans="1:1">
      <c r="A49" s="250" t="s">
        <v>297</v>
      </c>
    </row>
    <row r="50" spans="1:1">
      <c r="A50" s="250" t="s">
        <v>180</v>
      </c>
    </row>
    <row r="51" spans="1:1">
      <c r="A51" s="250" t="s">
        <v>181</v>
      </c>
    </row>
    <row r="52" spans="1:1">
      <c r="A52" s="250" t="s">
        <v>209</v>
      </c>
    </row>
    <row r="53" spans="1:1">
      <c r="A53" s="250" t="s">
        <v>298</v>
      </c>
    </row>
    <row r="54" spans="1:1">
      <c r="A54" s="250" t="s">
        <v>212</v>
      </c>
    </row>
    <row r="55" spans="1:1">
      <c r="A55" s="250" t="s">
        <v>182</v>
      </c>
    </row>
    <row r="56" spans="1:1">
      <c r="A56" s="250" t="s">
        <v>299</v>
      </c>
    </row>
    <row r="57" spans="1:1">
      <c r="A57" s="250" t="s">
        <v>183</v>
      </c>
    </row>
    <row r="58" spans="1:1">
      <c r="A58" s="250" t="s">
        <v>300</v>
      </c>
    </row>
    <row r="59" spans="1:1">
      <c r="A59" s="250" t="s">
        <v>301</v>
      </c>
    </row>
    <row r="60" spans="1:1">
      <c r="A60" s="250" t="s">
        <v>302</v>
      </c>
    </row>
    <row r="61" spans="1:1">
      <c r="A61" s="250" t="s">
        <v>303</v>
      </c>
    </row>
    <row r="62" spans="1:1">
      <c r="A62" s="250" t="s">
        <v>203</v>
      </c>
    </row>
    <row r="63" spans="1:1">
      <c r="A63" s="250" t="s">
        <v>304</v>
      </c>
    </row>
    <row r="64" spans="1:1">
      <c r="A64" s="250" t="s">
        <v>305</v>
      </c>
    </row>
    <row r="65" spans="1:1">
      <c r="A65" s="250" t="s">
        <v>213</v>
      </c>
    </row>
    <row r="66" spans="1:1">
      <c r="A66" s="250" t="s">
        <v>204</v>
      </c>
    </row>
    <row r="67" spans="1:1">
      <c r="A67" s="250" t="s">
        <v>184</v>
      </c>
    </row>
    <row r="68" spans="1:1">
      <c r="A68" s="250" t="s">
        <v>306</v>
      </c>
    </row>
    <row r="69" spans="1:1">
      <c r="A69" s="250" t="s">
        <v>307</v>
      </c>
    </row>
    <row r="70" spans="1:1">
      <c r="A70" s="250" t="s">
        <v>308</v>
      </c>
    </row>
    <row r="71" spans="1:1">
      <c r="A71" s="250" t="s">
        <v>309</v>
      </c>
    </row>
    <row r="72" spans="1:1">
      <c r="A72" s="250" t="s">
        <v>185</v>
      </c>
    </row>
    <row r="73" spans="1:1">
      <c r="A73" s="250" t="s">
        <v>310</v>
      </c>
    </row>
    <row r="74" spans="1:1">
      <c r="A74" s="250" t="s">
        <v>186</v>
      </c>
    </row>
    <row r="75" spans="1:1">
      <c r="A75" s="250" t="s">
        <v>187</v>
      </c>
    </row>
    <row r="76" spans="1:1">
      <c r="A76" s="250" t="s">
        <v>188</v>
      </c>
    </row>
    <row r="77" spans="1:1">
      <c r="A77" s="250" t="s">
        <v>189</v>
      </c>
    </row>
    <row r="78" spans="1:1">
      <c r="A78" s="250" t="s">
        <v>205</v>
      </c>
    </row>
    <row r="79" spans="1:1">
      <c r="A79" s="250" t="s">
        <v>210</v>
      </c>
    </row>
    <row r="80" spans="1:1">
      <c r="A80" s="250" t="s">
        <v>190</v>
      </c>
    </row>
    <row r="81" spans="1:1">
      <c r="A81" s="250" t="s">
        <v>191</v>
      </c>
    </row>
    <row r="82" spans="1:1">
      <c r="A82" s="250" t="s">
        <v>214</v>
      </c>
    </row>
    <row r="83" spans="1:1">
      <c r="A83" s="250" t="s">
        <v>311</v>
      </c>
    </row>
    <row r="84" spans="1:1">
      <c r="A84" s="250" t="s">
        <v>206</v>
      </c>
    </row>
    <row r="85" spans="1:1">
      <c r="A85" s="250" t="s">
        <v>312</v>
      </c>
    </row>
    <row r="86" spans="1:1">
      <c r="A86" s="250" t="s">
        <v>313</v>
      </c>
    </row>
    <row r="87" spans="1:1">
      <c r="A87" s="250" t="s">
        <v>314</v>
      </c>
    </row>
  </sheetData>
  <sheetProtection formatColumns="0" formatRows="0"/>
  <mergeCells count="2">
    <mergeCell ref="S1:T1"/>
    <mergeCell ref="V1:W1"/>
  </mergeCells>
  <phoneticPr fontId="10" type="noConversion"/>
  <pageMargins left="0.75" right="0.75" top="1" bottom="1" header="0.5" footer="0.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odfrmSelectData">
    <tabColor indexed="47"/>
  </sheetPr>
  <dimension ref="A1"/>
  <sheetViews>
    <sheetView showGridLines="0" workbookViewId="0"/>
  </sheetViews>
  <sheetFormatPr defaultRowHeight="11.2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modList06">
    <tabColor indexed="47"/>
  </sheetPr>
  <dimension ref="A1:U1"/>
  <sheetViews>
    <sheetView showGridLines="0" zoomScaleNormal="100" workbookViewId="0"/>
  </sheetViews>
  <sheetFormatPr defaultRowHeight="15"/>
  <cols>
    <col min="1" max="1" width="9.140625" style="316"/>
    <col min="2" max="2" width="9.140625" style="317"/>
    <col min="3" max="3" width="9.140625" style="318"/>
    <col min="4" max="20" width="9.140625" style="317"/>
    <col min="21" max="21" width="9.140625" style="319"/>
    <col min="22" max="16384" width="9.140625" style="317"/>
  </cols>
  <sheetData/>
  <sheetProtection formatColumns="0" formatRows="0"/>
  <pageMargins left="0.75" right="0.75" top="1" bottom="1" header="0.5" footer="0.5"/>
  <pageSetup paperSize="9" orientation="portrait" verticalDpi="3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modList01">
    <tabColor indexed="47"/>
  </sheetPr>
  <dimension ref="A48:AC70"/>
  <sheetViews>
    <sheetView showGridLines="0" zoomScaleNormal="100" workbookViewId="0"/>
  </sheetViews>
  <sheetFormatPr defaultRowHeight="10.5" customHeight="1"/>
  <cols>
    <col min="1" max="1" width="9.140625" style="14"/>
    <col min="2" max="2" width="9.140625" style="146"/>
    <col min="3" max="8" width="9.140625" style="29"/>
    <col min="9" max="15" width="9.140625" style="146"/>
    <col min="16" max="16" width="9.140625" style="330"/>
    <col min="17" max="18" width="9.140625" style="146"/>
    <col min="19" max="19" width="9.140625" style="330"/>
    <col min="20" max="24" width="9.140625" style="146"/>
    <col min="25" max="29" width="9.140625" style="13"/>
    <col min="30" max="16384" width="9.140625" style="29"/>
  </cols>
  <sheetData>
    <row r="48" ht="18.95" customHeight="1"/>
    <row r="70" ht="21.95" customHeight="1"/>
  </sheetData>
  <sheetProtection formatColumns="0" formatRows="0"/>
  <pageMargins left="0.75" right="0.75" top="1" bottom="1" header="0.5" footer="0.5"/>
  <pageSetup paperSize="9" orientation="portrait"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modList08">
    <tabColor indexed="47"/>
  </sheetPr>
  <dimension ref="A1:B1"/>
  <sheetViews>
    <sheetView showGridLines="0" zoomScaleNormal="100" workbookViewId="0"/>
  </sheetViews>
  <sheetFormatPr defaultColWidth="10.5703125" defaultRowHeight="11.25"/>
  <cols>
    <col min="1" max="1" width="10.5703125" style="14"/>
    <col min="2" max="2" width="10.5703125" style="146"/>
    <col min="3" max="16384" width="10.5703125" style="29"/>
  </cols>
  <sheetData/>
  <sheetProtection formatColumns="0" formatRows="0"/>
  <pageMargins left="0.75" right="0.75" top="1" bottom="1" header="0.5" footer="0.5"/>
  <pageSetup paperSize="9" orientation="portrait" verticalDpi="30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Instruction"/>
  <dimension ref="A1:AG94"/>
  <sheetViews>
    <sheetView showGridLines="0" zoomScaleNormal="100" workbookViewId="0"/>
  </sheetViews>
  <sheetFormatPr defaultRowHeight="11.25"/>
  <cols>
    <col min="1" max="1" width="3.28515625" customWidth="1"/>
    <col min="2" max="2" width="8.7109375" customWidth="1"/>
    <col min="3" max="3" width="22.28515625" customWidth="1"/>
    <col min="4" max="4" width="4.28515625" customWidth="1"/>
    <col min="5" max="6" width="4.42578125" customWidth="1"/>
    <col min="7" max="7" width="4.5703125" customWidth="1"/>
    <col min="8" max="25" width="4.42578125" customWidth="1"/>
    <col min="26" max="33" width="9.140625" style="106"/>
  </cols>
  <sheetData>
    <row r="1" spans="1:27" ht="10.5" customHeight="1">
      <c r="AA1" s="106" t="s">
        <v>68</v>
      </c>
    </row>
    <row r="2" spans="1:27" ht="16.5" customHeight="1">
      <c r="B2" s="539" t="str">
        <f>"Код отчёта: " &amp; GetCode()</f>
        <v>Код отчёта: FAS.JKH.OPEN.INFO.BALANCE.GVS</v>
      </c>
      <c r="C2" s="539"/>
      <c r="D2" s="539"/>
      <c r="E2" s="539"/>
      <c r="F2" s="539"/>
      <c r="G2" s="539"/>
      <c r="V2" s="79"/>
    </row>
    <row r="3" spans="1:27" ht="18" customHeight="1">
      <c r="B3" s="540" t="str">
        <f>"Версия " &amp; GetVersion()</f>
        <v>Версия 1.0.4</v>
      </c>
      <c r="C3" s="540"/>
      <c r="H3" s="79"/>
      <c r="I3" s="79"/>
      <c r="J3" s="79"/>
      <c r="K3" s="79"/>
      <c r="L3" s="79"/>
      <c r="M3" s="79"/>
      <c r="N3" s="79"/>
      <c r="O3" s="79"/>
      <c r="P3" s="79"/>
      <c r="Q3" s="79"/>
      <c r="R3" s="79"/>
      <c r="V3" s="79"/>
      <c r="W3" s="79"/>
      <c r="X3" s="79"/>
      <c r="Y3" s="79"/>
    </row>
    <row r="4" spans="1:27" ht="6" customHeight="1">
      <c r="D4" s="79"/>
      <c r="E4" s="79"/>
      <c r="F4" s="79"/>
      <c r="G4" s="79"/>
      <c r="H4" s="79"/>
      <c r="I4" s="79"/>
      <c r="J4" s="79"/>
      <c r="K4" s="79"/>
      <c r="L4" s="79"/>
      <c r="M4" s="79"/>
      <c r="N4" s="79"/>
      <c r="O4" s="79"/>
      <c r="P4" s="79"/>
      <c r="Q4" s="79"/>
      <c r="R4" s="79"/>
      <c r="S4" s="79"/>
      <c r="T4" s="79"/>
      <c r="U4" s="79"/>
      <c r="V4" s="79"/>
      <c r="W4" s="79"/>
      <c r="X4" s="79"/>
      <c r="Y4" s="79"/>
    </row>
    <row r="5" spans="1:27" ht="32.25" customHeight="1">
      <c r="B5" s="5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горячего водоснабжения</v>
      </c>
      <c r="C5" s="542"/>
      <c r="D5" s="542"/>
      <c r="E5" s="542"/>
      <c r="F5" s="542"/>
      <c r="G5" s="542"/>
      <c r="H5" s="542"/>
      <c r="I5" s="542"/>
      <c r="J5" s="542"/>
      <c r="K5" s="542"/>
      <c r="L5" s="542"/>
      <c r="M5" s="542"/>
      <c r="N5" s="542"/>
      <c r="O5" s="542"/>
      <c r="P5" s="542"/>
      <c r="Q5" s="542"/>
      <c r="R5" s="542"/>
      <c r="S5" s="542"/>
      <c r="T5" s="542"/>
      <c r="U5" s="542"/>
      <c r="V5" s="542"/>
      <c r="W5" s="542"/>
      <c r="X5" s="542"/>
      <c r="Y5" s="543"/>
    </row>
    <row r="6" spans="1:27" ht="9.75" customHeight="1">
      <c r="A6" s="79"/>
      <c r="B6" s="107"/>
      <c r="C6" s="108"/>
      <c r="D6" s="109"/>
      <c r="E6" s="109"/>
      <c r="F6" s="109"/>
      <c r="G6" s="109"/>
      <c r="H6" s="109"/>
      <c r="I6" s="109"/>
      <c r="J6" s="109"/>
      <c r="K6" s="109"/>
      <c r="L6" s="109"/>
      <c r="M6" s="109"/>
      <c r="N6" s="109"/>
      <c r="O6" s="109"/>
      <c r="P6" s="109"/>
      <c r="Q6" s="109"/>
      <c r="R6" s="109"/>
      <c r="S6" s="109"/>
      <c r="T6" s="109"/>
      <c r="U6" s="109"/>
      <c r="V6" s="109"/>
      <c r="W6" s="109"/>
      <c r="X6" s="109"/>
      <c r="Y6" s="100"/>
    </row>
    <row r="7" spans="1:27" ht="15" customHeight="1">
      <c r="A7" s="79"/>
      <c r="B7" s="110"/>
      <c r="C7" s="111"/>
      <c r="D7" s="112"/>
      <c r="E7" s="535" t="s">
        <v>216</v>
      </c>
      <c r="F7" s="535"/>
      <c r="G7" s="535"/>
      <c r="H7" s="535"/>
      <c r="I7" s="535"/>
      <c r="J7" s="535"/>
      <c r="K7" s="535"/>
      <c r="L7" s="535"/>
      <c r="M7" s="535"/>
      <c r="N7" s="535"/>
      <c r="O7" s="535"/>
      <c r="P7" s="535"/>
      <c r="Q7" s="535"/>
      <c r="R7" s="535"/>
      <c r="S7" s="535"/>
      <c r="T7" s="535"/>
      <c r="U7" s="535"/>
      <c r="V7" s="535"/>
      <c r="W7" s="535"/>
      <c r="X7" s="535"/>
      <c r="Y7" s="101"/>
    </row>
    <row r="8" spans="1:27" ht="15" customHeight="1">
      <c r="A8" s="79"/>
      <c r="B8" s="110"/>
      <c r="C8" s="111"/>
      <c r="D8" s="112"/>
      <c r="E8" s="535"/>
      <c r="F8" s="535"/>
      <c r="G8" s="535"/>
      <c r="H8" s="535"/>
      <c r="I8" s="535"/>
      <c r="J8" s="535"/>
      <c r="K8" s="535"/>
      <c r="L8" s="535"/>
      <c r="M8" s="535"/>
      <c r="N8" s="535"/>
      <c r="O8" s="535"/>
      <c r="P8" s="535"/>
      <c r="Q8" s="535"/>
      <c r="R8" s="535"/>
      <c r="S8" s="535"/>
      <c r="T8" s="535"/>
      <c r="U8" s="535"/>
      <c r="V8" s="535"/>
      <c r="W8" s="535"/>
      <c r="X8" s="535"/>
      <c r="Y8" s="101"/>
    </row>
    <row r="9" spans="1:27" ht="15" customHeight="1">
      <c r="A9" s="79"/>
      <c r="B9" s="110"/>
      <c r="C9" s="111"/>
      <c r="D9" s="112"/>
      <c r="E9" s="535"/>
      <c r="F9" s="535"/>
      <c r="G9" s="535"/>
      <c r="H9" s="535"/>
      <c r="I9" s="535"/>
      <c r="J9" s="535"/>
      <c r="K9" s="535"/>
      <c r="L9" s="535"/>
      <c r="M9" s="535"/>
      <c r="N9" s="535"/>
      <c r="O9" s="535"/>
      <c r="P9" s="535"/>
      <c r="Q9" s="535"/>
      <c r="R9" s="535"/>
      <c r="S9" s="535"/>
      <c r="T9" s="535"/>
      <c r="U9" s="535"/>
      <c r="V9" s="535"/>
      <c r="W9" s="535"/>
      <c r="X9" s="535"/>
      <c r="Y9" s="101"/>
    </row>
    <row r="10" spans="1:27" ht="10.5" customHeight="1">
      <c r="A10" s="79"/>
      <c r="B10" s="110"/>
      <c r="C10" s="111"/>
      <c r="D10" s="112"/>
      <c r="E10" s="535"/>
      <c r="F10" s="535"/>
      <c r="G10" s="535"/>
      <c r="H10" s="535"/>
      <c r="I10" s="535"/>
      <c r="J10" s="535"/>
      <c r="K10" s="535"/>
      <c r="L10" s="535"/>
      <c r="M10" s="535"/>
      <c r="N10" s="535"/>
      <c r="O10" s="535"/>
      <c r="P10" s="535"/>
      <c r="Q10" s="535"/>
      <c r="R10" s="535"/>
      <c r="S10" s="535"/>
      <c r="T10" s="535"/>
      <c r="U10" s="535"/>
      <c r="V10" s="535"/>
      <c r="W10" s="535"/>
      <c r="X10" s="535"/>
      <c r="Y10" s="101"/>
    </row>
    <row r="11" spans="1:27" ht="27" customHeight="1">
      <c r="A11" s="79"/>
      <c r="B11" s="110"/>
      <c r="C11" s="111"/>
      <c r="D11" s="112"/>
      <c r="E11" s="535"/>
      <c r="F11" s="535"/>
      <c r="G11" s="535"/>
      <c r="H11" s="535"/>
      <c r="I11" s="535"/>
      <c r="J11" s="535"/>
      <c r="K11" s="535"/>
      <c r="L11" s="535"/>
      <c r="M11" s="535"/>
      <c r="N11" s="535"/>
      <c r="O11" s="535"/>
      <c r="P11" s="535"/>
      <c r="Q11" s="535"/>
      <c r="R11" s="535"/>
      <c r="S11" s="535"/>
      <c r="T11" s="535"/>
      <c r="U11" s="535"/>
      <c r="V11" s="535"/>
      <c r="W11" s="535"/>
      <c r="X11" s="535"/>
      <c r="Y11" s="101"/>
    </row>
    <row r="12" spans="1:27" ht="12" customHeight="1">
      <c r="A12" s="79"/>
      <c r="B12" s="110"/>
      <c r="C12" s="111"/>
      <c r="D12" s="112"/>
      <c r="E12" s="535"/>
      <c r="F12" s="535"/>
      <c r="G12" s="535"/>
      <c r="H12" s="535"/>
      <c r="I12" s="535"/>
      <c r="J12" s="535"/>
      <c r="K12" s="535"/>
      <c r="L12" s="535"/>
      <c r="M12" s="535"/>
      <c r="N12" s="535"/>
      <c r="O12" s="535"/>
      <c r="P12" s="535"/>
      <c r="Q12" s="535"/>
      <c r="R12" s="535"/>
      <c r="S12" s="535"/>
      <c r="T12" s="535"/>
      <c r="U12" s="535"/>
      <c r="V12" s="535"/>
      <c r="W12" s="535"/>
      <c r="X12" s="535"/>
      <c r="Y12" s="101"/>
    </row>
    <row r="13" spans="1:27" ht="38.25" customHeight="1">
      <c r="A13" s="79"/>
      <c r="B13" s="110"/>
      <c r="C13" s="111"/>
      <c r="D13" s="112"/>
      <c r="E13" s="535"/>
      <c r="F13" s="535"/>
      <c r="G13" s="535"/>
      <c r="H13" s="535"/>
      <c r="I13" s="535"/>
      <c r="J13" s="535"/>
      <c r="K13" s="535"/>
      <c r="L13" s="535"/>
      <c r="M13" s="535"/>
      <c r="N13" s="535"/>
      <c r="O13" s="535"/>
      <c r="P13" s="535"/>
      <c r="Q13" s="535"/>
      <c r="R13" s="535"/>
      <c r="S13" s="535"/>
      <c r="T13" s="535"/>
      <c r="U13" s="535"/>
      <c r="V13" s="535"/>
      <c r="W13" s="535"/>
      <c r="X13" s="535"/>
      <c r="Y13" s="102"/>
    </row>
    <row r="14" spans="1:27" ht="15" customHeight="1">
      <c r="A14" s="79"/>
      <c r="B14" s="110"/>
      <c r="C14" s="111"/>
      <c r="D14" s="112"/>
      <c r="E14" s="535"/>
      <c r="F14" s="535"/>
      <c r="G14" s="535"/>
      <c r="H14" s="535"/>
      <c r="I14" s="535"/>
      <c r="J14" s="535"/>
      <c r="K14" s="535"/>
      <c r="L14" s="535"/>
      <c r="M14" s="535"/>
      <c r="N14" s="535"/>
      <c r="O14" s="535"/>
      <c r="P14" s="535"/>
      <c r="Q14" s="535"/>
      <c r="R14" s="535"/>
      <c r="S14" s="535"/>
      <c r="T14" s="535"/>
      <c r="U14" s="535"/>
      <c r="V14" s="535"/>
      <c r="W14" s="535"/>
      <c r="X14" s="535"/>
      <c r="Y14" s="101"/>
    </row>
    <row r="15" spans="1:27" ht="15">
      <c r="A15" s="79"/>
      <c r="B15" s="110"/>
      <c r="C15" s="111"/>
      <c r="D15" s="112"/>
      <c r="E15" s="535"/>
      <c r="F15" s="535"/>
      <c r="G15" s="535"/>
      <c r="H15" s="535"/>
      <c r="I15" s="535"/>
      <c r="J15" s="535"/>
      <c r="K15" s="535"/>
      <c r="L15" s="535"/>
      <c r="M15" s="535"/>
      <c r="N15" s="535"/>
      <c r="O15" s="535"/>
      <c r="P15" s="535"/>
      <c r="Q15" s="535"/>
      <c r="R15" s="535"/>
      <c r="S15" s="535"/>
      <c r="T15" s="535"/>
      <c r="U15" s="535"/>
      <c r="V15" s="535"/>
      <c r="W15" s="535"/>
      <c r="X15" s="535"/>
      <c r="Y15" s="101"/>
    </row>
    <row r="16" spans="1:27" ht="15">
      <c r="A16" s="79"/>
      <c r="B16" s="110"/>
      <c r="C16" s="111"/>
      <c r="D16" s="112"/>
      <c r="E16" s="535"/>
      <c r="F16" s="535"/>
      <c r="G16" s="535"/>
      <c r="H16" s="535"/>
      <c r="I16" s="535"/>
      <c r="J16" s="535"/>
      <c r="K16" s="535"/>
      <c r="L16" s="535"/>
      <c r="M16" s="535"/>
      <c r="N16" s="535"/>
      <c r="O16" s="535"/>
      <c r="P16" s="535"/>
      <c r="Q16" s="535"/>
      <c r="R16" s="535"/>
      <c r="S16" s="535"/>
      <c r="T16" s="535"/>
      <c r="U16" s="535"/>
      <c r="V16" s="535"/>
      <c r="W16" s="535"/>
      <c r="X16" s="535"/>
      <c r="Y16" s="101"/>
    </row>
    <row r="17" spans="1:25" ht="15" customHeight="1">
      <c r="A17" s="79"/>
      <c r="B17" s="110"/>
      <c r="C17" s="111"/>
      <c r="D17" s="112"/>
      <c r="E17" s="535"/>
      <c r="F17" s="535"/>
      <c r="G17" s="535"/>
      <c r="H17" s="535"/>
      <c r="I17" s="535"/>
      <c r="J17" s="535"/>
      <c r="K17" s="535"/>
      <c r="L17" s="535"/>
      <c r="M17" s="535"/>
      <c r="N17" s="535"/>
      <c r="O17" s="535"/>
      <c r="P17" s="535"/>
      <c r="Q17" s="535"/>
      <c r="R17" s="535"/>
      <c r="S17" s="535"/>
      <c r="T17" s="535"/>
      <c r="U17" s="535"/>
      <c r="V17" s="535"/>
      <c r="W17" s="535"/>
      <c r="X17" s="535"/>
      <c r="Y17" s="101"/>
    </row>
    <row r="18" spans="1:25" ht="15">
      <c r="A18" s="79"/>
      <c r="B18" s="110"/>
      <c r="C18" s="111"/>
      <c r="D18" s="112"/>
      <c r="E18" s="535"/>
      <c r="F18" s="535"/>
      <c r="G18" s="535"/>
      <c r="H18" s="535"/>
      <c r="I18" s="535"/>
      <c r="J18" s="535"/>
      <c r="K18" s="535"/>
      <c r="L18" s="535"/>
      <c r="M18" s="535"/>
      <c r="N18" s="535"/>
      <c r="O18" s="535"/>
      <c r="P18" s="535"/>
      <c r="Q18" s="535"/>
      <c r="R18" s="535"/>
      <c r="S18" s="535"/>
      <c r="T18" s="535"/>
      <c r="U18" s="535"/>
      <c r="V18" s="535"/>
      <c r="W18" s="535"/>
      <c r="X18" s="535"/>
      <c r="Y18" s="101"/>
    </row>
    <row r="19" spans="1:25" ht="23.45" customHeight="1">
      <c r="A19" s="79"/>
      <c r="B19" s="110"/>
      <c r="C19" s="111"/>
      <c r="D19" s="113"/>
      <c r="E19" s="535"/>
      <c r="F19" s="535"/>
      <c r="G19" s="535"/>
      <c r="H19" s="535"/>
      <c r="I19" s="535"/>
      <c r="J19" s="535"/>
      <c r="K19" s="535"/>
      <c r="L19" s="535"/>
      <c r="M19" s="535"/>
      <c r="N19" s="535"/>
      <c r="O19" s="535"/>
      <c r="P19" s="535"/>
      <c r="Q19" s="535"/>
      <c r="R19" s="535"/>
      <c r="S19" s="535"/>
      <c r="T19" s="535"/>
      <c r="U19" s="535"/>
      <c r="V19" s="535"/>
      <c r="W19" s="535"/>
      <c r="X19" s="535"/>
      <c r="Y19" s="101"/>
    </row>
    <row r="20" spans="1:25" ht="15" hidden="1">
      <c r="A20" s="79"/>
      <c r="B20" s="110"/>
      <c r="C20" s="111"/>
      <c r="D20" s="113"/>
      <c r="E20" s="114"/>
      <c r="F20" s="114"/>
      <c r="G20" s="114"/>
      <c r="H20" s="114"/>
      <c r="I20" s="114"/>
      <c r="J20" s="114"/>
      <c r="K20" s="114"/>
      <c r="L20" s="114"/>
      <c r="M20" s="114"/>
      <c r="N20" s="114"/>
      <c r="O20" s="114"/>
      <c r="P20" s="114"/>
      <c r="Q20" s="114"/>
      <c r="R20" s="114"/>
      <c r="S20" s="114"/>
      <c r="T20" s="114"/>
      <c r="U20" s="114"/>
      <c r="V20" s="114"/>
      <c r="W20" s="114"/>
      <c r="X20" s="114"/>
      <c r="Y20" s="101"/>
    </row>
    <row r="21" spans="1:25" ht="14.25" hidden="1" customHeight="1">
      <c r="A21" s="79"/>
      <c r="B21" s="110"/>
      <c r="C21" s="111"/>
      <c r="D21" s="115"/>
      <c r="E21" s="122" t="s">
        <v>66</v>
      </c>
      <c r="F21" s="537" t="s">
        <v>70</v>
      </c>
      <c r="G21" s="538"/>
      <c r="H21" s="538"/>
      <c r="I21" s="538"/>
      <c r="J21" s="538"/>
      <c r="K21" s="538"/>
      <c r="L21" s="538"/>
      <c r="M21" s="538"/>
      <c r="N21" s="112"/>
      <c r="O21" s="124" t="s">
        <v>66</v>
      </c>
      <c r="P21" s="544" t="s">
        <v>67</v>
      </c>
      <c r="Q21" s="545"/>
      <c r="R21" s="545"/>
      <c r="S21" s="545"/>
      <c r="T21" s="545"/>
      <c r="U21" s="545"/>
      <c r="V21" s="545"/>
      <c r="W21" s="545"/>
      <c r="X21" s="545"/>
      <c r="Y21" s="101"/>
    </row>
    <row r="22" spans="1:25" ht="14.25" hidden="1" customHeight="1">
      <c r="A22" s="79"/>
      <c r="B22" s="110"/>
      <c r="C22" s="111"/>
      <c r="D22" s="115"/>
      <c r="E22" s="123" t="s">
        <v>66</v>
      </c>
      <c r="F22" s="537" t="s">
        <v>69</v>
      </c>
      <c r="G22" s="538"/>
      <c r="H22" s="538"/>
      <c r="I22" s="538"/>
      <c r="J22" s="538"/>
      <c r="K22" s="538"/>
      <c r="L22" s="538"/>
      <c r="M22" s="538"/>
      <c r="N22" s="112"/>
      <c r="O22" s="125" t="s">
        <v>66</v>
      </c>
      <c r="P22" s="544" t="s">
        <v>217</v>
      </c>
      <c r="Q22" s="545"/>
      <c r="R22" s="545"/>
      <c r="S22" s="545"/>
      <c r="T22" s="545"/>
      <c r="U22" s="545"/>
      <c r="V22" s="545"/>
      <c r="W22" s="545"/>
      <c r="X22" s="545"/>
      <c r="Y22" s="101"/>
    </row>
    <row r="23" spans="1:25" ht="27" hidden="1" customHeight="1">
      <c r="A23" s="79"/>
      <c r="B23" s="110"/>
      <c r="C23" s="111"/>
      <c r="D23" s="115"/>
      <c r="E23" s="112"/>
      <c r="F23" s="112"/>
      <c r="G23" s="112"/>
      <c r="H23" s="112"/>
      <c r="I23" s="112"/>
      <c r="J23" s="112"/>
      <c r="K23" s="112"/>
      <c r="L23" s="112"/>
      <c r="M23" s="112"/>
      <c r="N23" s="112"/>
      <c r="O23" s="112"/>
      <c r="P23" s="536"/>
      <c r="Q23" s="536"/>
      <c r="R23" s="536"/>
      <c r="S23" s="536"/>
      <c r="T23" s="536"/>
      <c r="U23" s="536"/>
      <c r="V23" s="536"/>
      <c r="W23" s="536"/>
      <c r="X23" s="112"/>
      <c r="Y23" s="101"/>
    </row>
    <row r="24" spans="1:25" ht="15" hidden="1" customHeight="1">
      <c r="A24" s="79"/>
      <c r="B24" s="110"/>
      <c r="C24" s="111"/>
      <c r="D24" s="115"/>
      <c r="E24" s="112"/>
      <c r="F24" s="112"/>
      <c r="G24" s="112"/>
      <c r="H24" s="112"/>
      <c r="I24" s="112"/>
      <c r="J24" s="112"/>
      <c r="K24" s="112"/>
      <c r="L24" s="112"/>
      <c r="M24" s="112"/>
      <c r="N24" s="112"/>
      <c r="O24" s="112"/>
      <c r="P24" s="112"/>
      <c r="Q24" s="112"/>
      <c r="R24" s="112"/>
      <c r="S24" s="112"/>
      <c r="T24" s="112"/>
      <c r="U24" s="112"/>
      <c r="V24" s="112"/>
      <c r="W24" s="112"/>
      <c r="X24" s="112"/>
      <c r="Y24" s="101"/>
    </row>
    <row r="25" spans="1:25" ht="15" hidden="1" customHeight="1">
      <c r="A25" s="79"/>
      <c r="B25" s="110"/>
      <c r="C25" s="111"/>
      <c r="D25" s="115"/>
      <c r="E25" s="112"/>
      <c r="F25" s="112"/>
      <c r="G25" s="112"/>
      <c r="H25" s="112"/>
      <c r="I25" s="112"/>
      <c r="J25" s="112"/>
      <c r="K25" s="112"/>
      <c r="L25" s="112"/>
      <c r="M25" s="112"/>
      <c r="N25" s="112"/>
      <c r="O25" s="112"/>
      <c r="P25" s="112"/>
      <c r="Q25" s="112"/>
      <c r="R25" s="112"/>
      <c r="S25" s="112"/>
      <c r="T25" s="112"/>
      <c r="U25" s="112"/>
      <c r="V25" s="112"/>
      <c r="W25" s="112"/>
      <c r="X25" s="112"/>
      <c r="Y25" s="101"/>
    </row>
    <row r="26" spans="1:25" ht="15" hidden="1" customHeight="1">
      <c r="A26" s="79"/>
      <c r="B26" s="110"/>
      <c r="C26" s="111"/>
      <c r="D26" s="115"/>
      <c r="E26" s="112"/>
      <c r="F26" s="112"/>
      <c r="G26" s="112"/>
      <c r="H26" s="112"/>
      <c r="I26" s="112"/>
      <c r="J26" s="112"/>
      <c r="K26" s="112"/>
      <c r="L26" s="112"/>
      <c r="M26" s="112"/>
      <c r="N26" s="112"/>
      <c r="O26" s="112"/>
      <c r="P26" s="112"/>
      <c r="Q26" s="112"/>
      <c r="R26" s="112"/>
      <c r="S26" s="112"/>
      <c r="T26" s="112"/>
      <c r="U26" s="112"/>
      <c r="V26" s="112"/>
      <c r="W26" s="112"/>
      <c r="X26" s="112"/>
      <c r="Y26" s="101"/>
    </row>
    <row r="27" spans="1:25" ht="15" hidden="1" customHeight="1">
      <c r="A27" s="79"/>
      <c r="B27" s="110"/>
      <c r="C27" s="111"/>
      <c r="D27" s="115"/>
      <c r="E27" s="112"/>
      <c r="F27" s="112"/>
      <c r="G27" s="112"/>
      <c r="H27" s="112"/>
      <c r="I27" s="112"/>
      <c r="J27" s="112"/>
      <c r="K27" s="112"/>
      <c r="L27" s="112"/>
      <c r="M27" s="112"/>
      <c r="N27" s="112"/>
      <c r="O27" s="112"/>
      <c r="P27" s="112"/>
      <c r="Q27" s="112"/>
      <c r="R27" s="112"/>
      <c r="S27" s="112"/>
      <c r="T27" s="112"/>
      <c r="U27" s="112"/>
      <c r="V27" s="112"/>
      <c r="W27" s="112"/>
      <c r="X27" s="112"/>
      <c r="Y27" s="101"/>
    </row>
    <row r="28" spans="1:25" ht="15" hidden="1" customHeight="1">
      <c r="A28" s="79"/>
      <c r="B28" s="110"/>
      <c r="C28" s="111"/>
      <c r="D28" s="115"/>
      <c r="E28" s="112"/>
      <c r="F28" s="112"/>
      <c r="G28" s="112"/>
      <c r="H28" s="112"/>
      <c r="I28" s="112"/>
      <c r="J28" s="112"/>
      <c r="K28" s="112"/>
      <c r="L28" s="112"/>
      <c r="M28" s="112"/>
      <c r="N28" s="112"/>
      <c r="O28" s="112"/>
      <c r="P28" s="112"/>
      <c r="Q28" s="112"/>
      <c r="R28" s="112"/>
      <c r="S28" s="112"/>
      <c r="T28" s="112"/>
      <c r="U28" s="112"/>
      <c r="V28" s="112"/>
      <c r="W28" s="112"/>
      <c r="X28" s="112"/>
      <c r="Y28" s="101"/>
    </row>
    <row r="29" spans="1:25" ht="15" hidden="1" customHeight="1">
      <c r="A29" s="79"/>
      <c r="B29" s="110"/>
      <c r="C29" s="111"/>
      <c r="D29" s="115"/>
      <c r="E29" s="112"/>
      <c r="F29" s="112"/>
      <c r="G29" s="112"/>
      <c r="H29" s="112"/>
      <c r="I29" s="112"/>
      <c r="J29" s="112"/>
      <c r="K29" s="112"/>
      <c r="L29" s="112"/>
      <c r="M29" s="112"/>
      <c r="N29" s="112"/>
      <c r="O29" s="112"/>
      <c r="P29" s="112"/>
      <c r="Q29" s="112"/>
      <c r="R29" s="112"/>
      <c r="S29" s="112"/>
      <c r="T29" s="112"/>
      <c r="U29" s="112"/>
      <c r="V29" s="112"/>
      <c r="W29" s="112"/>
      <c r="X29" s="112"/>
      <c r="Y29" s="101"/>
    </row>
    <row r="30" spans="1:25" ht="15" hidden="1" customHeight="1">
      <c r="A30" s="79"/>
      <c r="B30" s="110"/>
      <c r="C30" s="111"/>
      <c r="D30" s="115"/>
      <c r="E30" s="112"/>
      <c r="F30" s="112"/>
      <c r="G30" s="112"/>
      <c r="H30" s="112"/>
      <c r="I30" s="112"/>
      <c r="J30" s="112"/>
      <c r="K30" s="112"/>
      <c r="L30" s="112"/>
      <c r="M30" s="112"/>
      <c r="N30" s="112"/>
      <c r="O30" s="112"/>
      <c r="P30" s="112"/>
      <c r="Q30" s="112"/>
      <c r="R30" s="112"/>
      <c r="S30" s="112"/>
      <c r="T30" s="112"/>
      <c r="U30" s="112"/>
      <c r="V30" s="112"/>
      <c r="W30" s="112"/>
      <c r="X30" s="112"/>
      <c r="Y30" s="101"/>
    </row>
    <row r="31" spans="1:25" ht="15" hidden="1" customHeight="1">
      <c r="A31" s="79"/>
      <c r="B31" s="110"/>
      <c r="C31" s="111"/>
      <c r="D31" s="115"/>
      <c r="E31" s="112"/>
      <c r="F31" s="112"/>
      <c r="G31" s="112"/>
      <c r="H31" s="112"/>
      <c r="I31" s="112"/>
      <c r="J31" s="112"/>
      <c r="K31" s="112"/>
      <c r="L31" s="112"/>
      <c r="M31" s="112"/>
      <c r="N31" s="112"/>
      <c r="O31" s="112"/>
      <c r="P31" s="112"/>
      <c r="Q31" s="112"/>
      <c r="R31" s="112"/>
      <c r="S31" s="112"/>
      <c r="T31" s="112"/>
      <c r="U31" s="112"/>
      <c r="V31" s="112"/>
      <c r="W31" s="112"/>
      <c r="X31" s="112"/>
      <c r="Y31" s="101"/>
    </row>
    <row r="32" spans="1:25" ht="15" hidden="1" customHeight="1">
      <c r="A32" s="79"/>
      <c r="B32" s="110"/>
      <c r="C32" s="111"/>
      <c r="D32" s="115"/>
      <c r="E32" s="112"/>
      <c r="F32" s="112"/>
      <c r="G32" s="112"/>
      <c r="H32" s="112"/>
      <c r="I32" s="112"/>
      <c r="J32" s="112"/>
      <c r="K32" s="112"/>
      <c r="L32" s="112"/>
      <c r="M32" s="112"/>
      <c r="N32" s="112"/>
      <c r="O32" s="112"/>
      <c r="P32" s="112"/>
      <c r="Q32" s="112"/>
      <c r="R32" s="112"/>
      <c r="S32" s="112"/>
      <c r="T32" s="112"/>
      <c r="U32" s="112"/>
      <c r="V32" s="112"/>
      <c r="W32" s="112"/>
      <c r="X32" s="112"/>
      <c r="Y32" s="101"/>
    </row>
    <row r="33" spans="1:25" ht="15" hidden="1" customHeight="1">
      <c r="A33" s="79"/>
      <c r="B33" s="110"/>
      <c r="C33" s="111"/>
      <c r="D33" s="113"/>
      <c r="E33" s="114"/>
      <c r="F33" s="114"/>
      <c r="G33" s="114"/>
      <c r="H33" s="114"/>
      <c r="I33" s="114"/>
      <c r="J33" s="114"/>
      <c r="K33" s="114"/>
      <c r="L33" s="114"/>
      <c r="M33" s="114"/>
      <c r="N33" s="114"/>
      <c r="O33" s="114"/>
      <c r="P33" s="114"/>
      <c r="Q33" s="114"/>
      <c r="R33" s="114"/>
      <c r="S33" s="114"/>
      <c r="T33" s="114"/>
      <c r="U33" s="114"/>
      <c r="V33" s="114"/>
      <c r="W33" s="114"/>
      <c r="X33" s="114"/>
      <c r="Y33" s="101"/>
    </row>
    <row r="34" spans="1:25" ht="11.1" hidden="1" customHeight="1">
      <c r="A34" s="79"/>
      <c r="B34" s="110"/>
      <c r="C34" s="111"/>
      <c r="D34" s="113"/>
      <c r="E34" s="114"/>
      <c r="F34" s="114"/>
      <c r="G34" s="114"/>
      <c r="H34" s="114"/>
      <c r="I34" s="114"/>
      <c r="J34" s="114"/>
      <c r="K34" s="114"/>
      <c r="L34" s="114"/>
      <c r="M34" s="114"/>
      <c r="N34" s="114"/>
      <c r="O34" s="114"/>
      <c r="P34" s="114"/>
      <c r="Q34" s="114"/>
      <c r="R34" s="114"/>
      <c r="S34" s="114"/>
      <c r="T34" s="114"/>
      <c r="U34" s="114"/>
      <c r="V34" s="114"/>
      <c r="W34" s="114"/>
      <c r="X34" s="114"/>
      <c r="Y34" s="101"/>
    </row>
    <row r="35" spans="1:25" ht="24" hidden="1" customHeight="1">
      <c r="A35" s="79"/>
      <c r="B35" s="110"/>
      <c r="C35" s="111"/>
      <c r="D35" s="115"/>
      <c r="E35" s="535" t="s">
        <v>127</v>
      </c>
      <c r="F35" s="535"/>
      <c r="G35" s="535"/>
      <c r="H35" s="535"/>
      <c r="I35" s="535"/>
      <c r="J35" s="535"/>
      <c r="K35" s="535"/>
      <c r="L35" s="535"/>
      <c r="M35" s="535"/>
      <c r="N35" s="535"/>
      <c r="O35" s="535"/>
      <c r="P35" s="535"/>
      <c r="Q35" s="535"/>
      <c r="R35" s="535"/>
      <c r="S35" s="535"/>
      <c r="T35" s="535"/>
      <c r="U35" s="535"/>
      <c r="V35" s="535"/>
      <c r="W35" s="535"/>
      <c r="X35" s="535"/>
      <c r="Y35" s="101"/>
    </row>
    <row r="36" spans="1:25" ht="38.25" hidden="1" customHeight="1">
      <c r="A36" s="79"/>
      <c r="B36" s="110"/>
      <c r="C36" s="111"/>
      <c r="D36" s="115"/>
      <c r="E36" s="535"/>
      <c r="F36" s="535"/>
      <c r="G36" s="535"/>
      <c r="H36" s="535"/>
      <c r="I36" s="535"/>
      <c r="J36" s="535"/>
      <c r="K36" s="535"/>
      <c r="L36" s="535"/>
      <c r="M36" s="535"/>
      <c r="N36" s="535"/>
      <c r="O36" s="535"/>
      <c r="P36" s="535"/>
      <c r="Q36" s="535"/>
      <c r="R36" s="535"/>
      <c r="S36" s="535"/>
      <c r="T36" s="535"/>
      <c r="U36" s="535"/>
      <c r="V36" s="535"/>
      <c r="W36" s="535"/>
      <c r="X36" s="535"/>
      <c r="Y36" s="101"/>
    </row>
    <row r="37" spans="1:25" ht="9.75" hidden="1" customHeight="1">
      <c r="A37" s="79"/>
      <c r="B37" s="110"/>
      <c r="C37" s="111"/>
      <c r="D37" s="115"/>
      <c r="E37" s="535"/>
      <c r="F37" s="535"/>
      <c r="G37" s="535"/>
      <c r="H37" s="535"/>
      <c r="I37" s="535"/>
      <c r="J37" s="535"/>
      <c r="K37" s="535"/>
      <c r="L37" s="535"/>
      <c r="M37" s="535"/>
      <c r="N37" s="535"/>
      <c r="O37" s="535"/>
      <c r="P37" s="535"/>
      <c r="Q37" s="535"/>
      <c r="R37" s="535"/>
      <c r="S37" s="535"/>
      <c r="T37" s="535"/>
      <c r="U37" s="535"/>
      <c r="V37" s="535"/>
      <c r="W37" s="535"/>
      <c r="X37" s="535"/>
      <c r="Y37" s="101"/>
    </row>
    <row r="38" spans="1:25" ht="51" hidden="1" customHeight="1">
      <c r="A38" s="79"/>
      <c r="B38" s="110"/>
      <c r="C38" s="111"/>
      <c r="D38" s="115"/>
      <c r="E38" s="535"/>
      <c r="F38" s="535"/>
      <c r="G38" s="535"/>
      <c r="H38" s="535"/>
      <c r="I38" s="535"/>
      <c r="J38" s="535"/>
      <c r="K38" s="535"/>
      <c r="L38" s="535"/>
      <c r="M38" s="535"/>
      <c r="N38" s="535"/>
      <c r="O38" s="535"/>
      <c r="P38" s="535"/>
      <c r="Q38" s="535"/>
      <c r="R38" s="535"/>
      <c r="S38" s="535"/>
      <c r="T38" s="535"/>
      <c r="U38" s="535"/>
      <c r="V38" s="535"/>
      <c r="W38" s="535"/>
      <c r="X38" s="535"/>
      <c r="Y38" s="101"/>
    </row>
    <row r="39" spans="1:25" ht="15" hidden="1" customHeight="1">
      <c r="A39" s="79"/>
      <c r="B39" s="110"/>
      <c r="C39" s="111"/>
      <c r="D39" s="115"/>
      <c r="E39" s="535"/>
      <c r="F39" s="535"/>
      <c r="G39" s="535"/>
      <c r="H39" s="535"/>
      <c r="I39" s="535"/>
      <c r="J39" s="535"/>
      <c r="K39" s="535"/>
      <c r="L39" s="535"/>
      <c r="M39" s="535"/>
      <c r="N39" s="535"/>
      <c r="O39" s="535"/>
      <c r="P39" s="535"/>
      <c r="Q39" s="535"/>
      <c r="R39" s="535"/>
      <c r="S39" s="535"/>
      <c r="T39" s="535"/>
      <c r="U39" s="535"/>
      <c r="V39" s="535"/>
      <c r="W39" s="535"/>
      <c r="X39" s="535"/>
      <c r="Y39" s="101"/>
    </row>
    <row r="40" spans="1:25" ht="12" hidden="1" customHeight="1">
      <c r="A40" s="79"/>
      <c r="B40" s="110"/>
      <c r="C40" s="111"/>
      <c r="D40" s="115"/>
      <c r="E40" s="546"/>
      <c r="F40" s="546"/>
      <c r="G40" s="546"/>
      <c r="H40" s="546"/>
      <c r="I40" s="546"/>
      <c r="J40" s="546"/>
      <c r="K40" s="546"/>
      <c r="L40" s="546"/>
      <c r="M40" s="546"/>
      <c r="N40" s="546"/>
      <c r="O40" s="546"/>
      <c r="P40" s="546"/>
      <c r="Q40" s="546"/>
      <c r="R40" s="546"/>
      <c r="S40" s="546"/>
      <c r="T40" s="546"/>
      <c r="U40" s="546"/>
      <c r="V40" s="546"/>
      <c r="W40" s="546"/>
      <c r="X40" s="546"/>
      <c r="Y40" s="101"/>
    </row>
    <row r="41" spans="1:25" ht="15.95" hidden="1" customHeight="1">
      <c r="A41" s="79"/>
      <c r="B41" s="110"/>
      <c r="C41" s="111"/>
      <c r="D41" s="115"/>
      <c r="E41" s="547"/>
      <c r="F41" s="547"/>
      <c r="G41" s="547"/>
      <c r="H41" s="547"/>
      <c r="I41" s="547"/>
      <c r="J41" s="547"/>
      <c r="K41" s="547"/>
      <c r="L41" s="547"/>
      <c r="M41" s="547"/>
      <c r="N41" s="547"/>
      <c r="O41" s="547"/>
      <c r="P41" s="547"/>
      <c r="Q41" s="547"/>
      <c r="R41" s="547"/>
      <c r="S41" s="547"/>
      <c r="T41" s="547"/>
      <c r="U41" s="547"/>
      <c r="V41" s="547"/>
      <c r="W41" s="547"/>
      <c r="X41" s="547"/>
      <c r="Y41" s="101"/>
    </row>
    <row r="42" spans="1:25" ht="15.95" hidden="1" customHeight="1">
      <c r="A42" s="79"/>
      <c r="B42" s="110"/>
      <c r="C42" s="111"/>
      <c r="D42" s="115"/>
      <c r="E42" s="547"/>
      <c r="F42" s="547"/>
      <c r="G42" s="547"/>
      <c r="H42" s="547"/>
      <c r="I42" s="547"/>
      <c r="J42" s="547"/>
      <c r="K42" s="547"/>
      <c r="L42" s="547"/>
      <c r="M42" s="547"/>
      <c r="N42" s="547"/>
      <c r="O42" s="547"/>
      <c r="P42" s="547"/>
      <c r="Q42" s="547"/>
      <c r="R42" s="547"/>
      <c r="S42" s="547"/>
      <c r="T42" s="547"/>
      <c r="U42" s="547"/>
      <c r="V42" s="547"/>
      <c r="W42" s="547"/>
      <c r="X42" s="547"/>
      <c r="Y42" s="101"/>
    </row>
    <row r="43" spans="1:25" ht="15.95" hidden="1" customHeight="1">
      <c r="A43" s="79"/>
      <c r="B43" s="110"/>
      <c r="C43" s="111"/>
      <c r="D43" s="115"/>
      <c r="E43" s="547"/>
      <c r="F43" s="547"/>
      <c r="G43" s="547"/>
      <c r="H43" s="547"/>
      <c r="I43" s="547"/>
      <c r="J43" s="547"/>
      <c r="K43" s="547"/>
      <c r="L43" s="547"/>
      <c r="M43" s="547"/>
      <c r="N43" s="547"/>
      <c r="O43" s="547"/>
      <c r="P43" s="547"/>
      <c r="Q43" s="547"/>
      <c r="R43" s="547"/>
      <c r="S43" s="547"/>
      <c r="T43" s="547"/>
      <c r="U43" s="547"/>
      <c r="V43" s="547"/>
      <c r="W43" s="547"/>
      <c r="X43" s="547"/>
      <c r="Y43" s="101"/>
    </row>
    <row r="44" spans="1:25" ht="15.95" hidden="1" customHeight="1">
      <c r="A44" s="79"/>
      <c r="B44" s="110"/>
      <c r="C44" s="111"/>
      <c r="D44" s="113"/>
      <c r="E44" s="547"/>
      <c r="F44" s="547"/>
      <c r="G44" s="547"/>
      <c r="H44" s="547"/>
      <c r="I44" s="547"/>
      <c r="J44" s="547"/>
      <c r="K44" s="547"/>
      <c r="L44" s="547"/>
      <c r="M44" s="547"/>
      <c r="N44" s="547"/>
      <c r="O44" s="547"/>
      <c r="P44" s="547"/>
      <c r="Q44" s="547"/>
      <c r="R44" s="547"/>
      <c r="S44" s="547"/>
      <c r="T44" s="547"/>
      <c r="U44" s="547"/>
      <c r="V44" s="547"/>
      <c r="W44" s="547"/>
      <c r="X44" s="547"/>
      <c r="Y44" s="101"/>
    </row>
    <row r="45" spans="1:25" ht="18" hidden="1" customHeight="1">
      <c r="A45" s="79"/>
      <c r="B45" s="110"/>
      <c r="C45" s="111"/>
      <c r="D45" s="113"/>
      <c r="E45" s="547"/>
      <c r="F45" s="547"/>
      <c r="G45" s="547"/>
      <c r="H45" s="547"/>
      <c r="I45" s="547"/>
      <c r="J45" s="547"/>
      <c r="K45" s="547"/>
      <c r="L45" s="547"/>
      <c r="M45" s="547"/>
      <c r="N45" s="547"/>
      <c r="O45" s="547"/>
      <c r="P45" s="547"/>
      <c r="Q45" s="547"/>
      <c r="R45" s="547"/>
      <c r="S45" s="547"/>
      <c r="T45" s="547"/>
      <c r="U45" s="547"/>
      <c r="V45" s="547"/>
      <c r="W45" s="547"/>
      <c r="X45" s="547"/>
      <c r="Y45" s="101"/>
    </row>
    <row r="46" spans="1:25" ht="24" hidden="1" customHeight="1">
      <c r="A46" s="79"/>
      <c r="B46" s="110"/>
      <c r="C46" s="111"/>
      <c r="D46" s="115"/>
      <c r="E46" s="535" t="s">
        <v>65</v>
      </c>
      <c r="F46" s="535"/>
      <c r="G46" s="535"/>
      <c r="H46" s="535"/>
      <c r="I46" s="535"/>
      <c r="J46" s="535"/>
      <c r="K46" s="535"/>
      <c r="L46" s="535"/>
      <c r="M46" s="535"/>
      <c r="N46" s="535"/>
      <c r="O46" s="535"/>
      <c r="P46" s="535"/>
      <c r="Q46" s="535"/>
      <c r="R46" s="535"/>
      <c r="S46" s="535"/>
      <c r="T46" s="535"/>
      <c r="U46" s="535"/>
      <c r="V46" s="535"/>
      <c r="W46" s="535"/>
      <c r="X46" s="535"/>
      <c r="Y46" s="101"/>
    </row>
    <row r="47" spans="1:25" ht="37.5" hidden="1" customHeight="1">
      <c r="A47" s="79"/>
      <c r="B47" s="110"/>
      <c r="C47" s="111"/>
      <c r="D47" s="115"/>
      <c r="E47" s="535"/>
      <c r="F47" s="535"/>
      <c r="G47" s="535"/>
      <c r="H47" s="535"/>
      <c r="I47" s="535"/>
      <c r="J47" s="535"/>
      <c r="K47" s="535"/>
      <c r="L47" s="535"/>
      <c r="M47" s="535"/>
      <c r="N47" s="535"/>
      <c r="O47" s="535"/>
      <c r="P47" s="535"/>
      <c r="Q47" s="535"/>
      <c r="R47" s="535"/>
      <c r="S47" s="535"/>
      <c r="T47" s="535"/>
      <c r="U47" s="535"/>
      <c r="V47" s="535"/>
      <c r="W47" s="535"/>
      <c r="X47" s="535"/>
      <c r="Y47" s="101"/>
    </row>
    <row r="48" spans="1:25" ht="24" hidden="1" customHeight="1">
      <c r="A48" s="79"/>
      <c r="B48" s="110"/>
      <c r="C48" s="111"/>
      <c r="D48" s="115"/>
      <c r="E48" s="535"/>
      <c r="F48" s="535"/>
      <c r="G48" s="535"/>
      <c r="H48" s="535"/>
      <c r="I48" s="535"/>
      <c r="J48" s="535"/>
      <c r="K48" s="535"/>
      <c r="L48" s="535"/>
      <c r="M48" s="535"/>
      <c r="N48" s="535"/>
      <c r="O48" s="535"/>
      <c r="P48" s="535"/>
      <c r="Q48" s="535"/>
      <c r="R48" s="535"/>
      <c r="S48" s="535"/>
      <c r="T48" s="535"/>
      <c r="U48" s="535"/>
      <c r="V48" s="535"/>
      <c r="W48" s="535"/>
      <c r="X48" s="535"/>
      <c r="Y48" s="101"/>
    </row>
    <row r="49" spans="1:25" ht="51" hidden="1" customHeight="1">
      <c r="A49" s="79"/>
      <c r="B49" s="110"/>
      <c r="C49" s="111"/>
      <c r="D49" s="115"/>
      <c r="E49" s="535"/>
      <c r="F49" s="535"/>
      <c r="G49" s="535"/>
      <c r="H49" s="535"/>
      <c r="I49" s="535"/>
      <c r="J49" s="535"/>
      <c r="K49" s="535"/>
      <c r="L49" s="535"/>
      <c r="M49" s="535"/>
      <c r="N49" s="535"/>
      <c r="O49" s="535"/>
      <c r="P49" s="535"/>
      <c r="Q49" s="535"/>
      <c r="R49" s="535"/>
      <c r="S49" s="535"/>
      <c r="T49" s="535"/>
      <c r="U49" s="535"/>
      <c r="V49" s="535"/>
      <c r="W49" s="535"/>
      <c r="X49" s="535"/>
      <c r="Y49" s="101"/>
    </row>
    <row r="50" spans="1:25" ht="12" hidden="1" customHeight="1">
      <c r="A50" s="79"/>
      <c r="B50" s="110"/>
      <c r="C50" s="111"/>
      <c r="D50" s="115"/>
      <c r="E50" s="535"/>
      <c r="F50" s="535"/>
      <c r="G50" s="535"/>
      <c r="H50" s="535"/>
      <c r="I50" s="535"/>
      <c r="J50" s="535"/>
      <c r="K50" s="535"/>
      <c r="L50" s="535"/>
      <c r="M50" s="535"/>
      <c r="N50" s="535"/>
      <c r="O50" s="535"/>
      <c r="P50" s="535"/>
      <c r="Q50" s="535"/>
      <c r="R50" s="535"/>
      <c r="S50" s="535"/>
      <c r="T50" s="535"/>
      <c r="U50" s="535"/>
      <c r="V50" s="535"/>
      <c r="W50" s="535"/>
      <c r="X50" s="535"/>
      <c r="Y50" s="101"/>
    </row>
    <row r="51" spans="1:25" ht="12" hidden="1" customHeight="1">
      <c r="A51" s="79"/>
      <c r="B51" s="110"/>
      <c r="C51" s="111"/>
      <c r="D51" s="115"/>
      <c r="E51" s="535"/>
      <c r="F51" s="535"/>
      <c r="G51" s="535"/>
      <c r="H51" s="535"/>
      <c r="I51" s="535"/>
      <c r="J51" s="535"/>
      <c r="K51" s="535"/>
      <c r="L51" s="535"/>
      <c r="M51" s="535"/>
      <c r="N51" s="535"/>
      <c r="O51" s="535"/>
      <c r="P51" s="535"/>
      <c r="Q51" s="535"/>
      <c r="R51" s="535"/>
      <c r="S51" s="535"/>
      <c r="T51" s="535"/>
      <c r="U51" s="535"/>
      <c r="V51" s="535"/>
      <c r="W51" s="535"/>
      <c r="X51" s="535"/>
      <c r="Y51" s="101"/>
    </row>
    <row r="52" spans="1:25" ht="12" hidden="1" customHeight="1">
      <c r="A52" s="79"/>
      <c r="B52" s="110"/>
      <c r="C52" s="111"/>
      <c r="D52" s="115"/>
      <c r="E52" s="535"/>
      <c r="F52" s="535"/>
      <c r="G52" s="535"/>
      <c r="H52" s="535"/>
      <c r="I52" s="535"/>
      <c r="J52" s="535"/>
      <c r="K52" s="535"/>
      <c r="L52" s="535"/>
      <c r="M52" s="535"/>
      <c r="N52" s="535"/>
      <c r="O52" s="535"/>
      <c r="P52" s="535"/>
      <c r="Q52" s="535"/>
      <c r="R52" s="535"/>
      <c r="S52" s="535"/>
      <c r="T52" s="535"/>
      <c r="U52" s="535"/>
      <c r="V52" s="535"/>
      <c r="W52" s="535"/>
      <c r="X52" s="535"/>
      <c r="Y52" s="101"/>
    </row>
    <row r="53" spans="1:25" ht="12" hidden="1" customHeight="1">
      <c r="A53" s="79"/>
      <c r="B53" s="110"/>
      <c r="C53" s="111"/>
      <c r="D53" s="115"/>
      <c r="E53" s="535"/>
      <c r="F53" s="535"/>
      <c r="G53" s="535"/>
      <c r="H53" s="535"/>
      <c r="I53" s="535"/>
      <c r="J53" s="535"/>
      <c r="K53" s="535"/>
      <c r="L53" s="535"/>
      <c r="M53" s="535"/>
      <c r="N53" s="535"/>
      <c r="O53" s="535"/>
      <c r="P53" s="535"/>
      <c r="Q53" s="535"/>
      <c r="R53" s="535"/>
      <c r="S53" s="535"/>
      <c r="T53" s="535"/>
      <c r="U53" s="535"/>
      <c r="V53" s="535"/>
      <c r="W53" s="535"/>
      <c r="X53" s="535"/>
      <c r="Y53" s="101"/>
    </row>
    <row r="54" spans="1:25" ht="12" hidden="1" customHeight="1">
      <c r="A54" s="79"/>
      <c r="B54" s="110"/>
      <c r="C54" s="111"/>
      <c r="D54" s="115"/>
      <c r="E54" s="535"/>
      <c r="F54" s="535"/>
      <c r="G54" s="535"/>
      <c r="H54" s="535"/>
      <c r="I54" s="535"/>
      <c r="J54" s="535"/>
      <c r="K54" s="535"/>
      <c r="L54" s="535"/>
      <c r="M54" s="535"/>
      <c r="N54" s="535"/>
      <c r="O54" s="535"/>
      <c r="P54" s="535"/>
      <c r="Q54" s="535"/>
      <c r="R54" s="535"/>
      <c r="S54" s="535"/>
      <c r="T54" s="535"/>
      <c r="U54" s="535"/>
      <c r="V54" s="535"/>
      <c r="W54" s="535"/>
      <c r="X54" s="535"/>
      <c r="Y54" s="101"/>
    </row>
    <row r="55" spans="1:25" ht="12" hidden="1" customHeight="1">
      <c r="A55" s="79"/>
      <c r="B55" s="110"/>
      <c r="C55" s="111"/>
      <c r="D55" s="115"/>
      <c r="E55" s="535"/>
      <c r="F55" s="535"/>
      <c r="G55" s="535"/>
      <c r="H55" s="535"/>
      <c r="I55" s="535"/>
      <c r="J55" s="535"/>
      <c r="K55" s="535"/>
      <c r="L55" s="535"/>
      <c r="M55" s="535"/>
      <c r="N55" s="535"/>
      <c r="O55" s="535"/>
      <c r="P55" s="535"/>
      <c r="Q55" s="535"/>
      <c r="R55" s="535"/>
      <c r="S55" s="535"/>
      <c r="T55" s="535"/>
      <c r="U55" s="535"/>
      <c r="V55" s="535"/>
      <c r="W55" s="535"/>
      <c r="X55" s="535"/>
      <c r="Y55" s="101"/>
    </row>
    <row r="56" spans="1:25" ht="12" hidden="1" customHeight="1">
      <c r="A56" s="79"/>
      <c r="B56" s="110"/>
      <c r="C56" s="111"/>
      <c r="D56" s="113"/>
      <c r="E56" s="535"/>
      <c r="F56" s="535"/>
      <c r="G56" s="535"/>
      <c r="H56" s="535"/>
      <c r="I56" s="535"/>
      <c r="J56" s="535"/>
      <c r="K56" s="535"/>
      <c r="L56" s="535"/>
      <c r="M56" s="535"/>
      <c r="N56" s="535"/>
      <c r="O56" s="535"/>
      <c r="P56" s="535"/>
      <c r="Q56" s="535"/>
      <c r="R56" s="535"/>
      <c r="S56" s="535"/>
      <c r="T56" s="535"/>
      <c r="U56" s="535"/>
      <c r="V56" s="535"/>
      <c r="W56" s="535"/>
      <c r="X56" s="535"/>
      <c r="Y56" s="101"/>
    </row>
    <row r="57" spans="1:25" ht="11.1" hidden="1" customHeight="1">
      <c r="A57" s="79"/>
      <c r="B57" s="110"/>
      <c r="C57" s="111"/>
      <c r="D57" s="113"/>
      <c r="E57" s="535"/>
      <c r="F57" s="535"/>
      <c r="G57" s="535"/>
      <c r="H57" s="535"/>
      <c r="I57" s="535"/>
      <c r="J57" s="535"/>
      <c r="K57" s="535"/>
      <c r="L57" s="535"/>
      <c r="M57" s="535"/>
      <c r="N57" s="535"/>
      <c r="O57" s="535"/>
      <c r="P57" s="535"/>
      <c r="Q57" s="535"/>
      <c r="R57" s="535"/>
      <c r="S57" s="535"/>
      <c r="T57" s="535"/>
      <c r="U57" s="535"/>
      <c r="V57" s="535"/>
      <c r="W57" s="535"/>
      <c r="X57" s="535"/>
      <c r="Y57" s="101"/>
    </row>
    <row r="58" spans="1:25" ht="15" hidden="1" customHeight="1">
      <c r="A58" s="79"/>
      <c r="B58" s="110"/>
      <c r="C58" s="111"/>
      <c r="D58" s="115"/>
      <c r="E58" s="555" t="s">
        <v>218</v>
      </c>
      <c r="F58" s="555"/>
      <c r="G58" s="555"/>
      <c r="H58" s="555"/>
      <c r="I58" s="555"/>
      <c r="J58" s="555"/>
      <c r="K58" s="555"/>
      <c r="L58" s="555"/>
      <c r="M58" s="555"/>
      <c r="N58" s="555"/>
      <c r="O58" s="555"/>
      <c r="P58" s="555"/>
      <c r="Q58" s="555"/>
      <c r="R58" s="555"/>
      <c r="S58" s="555"/>
      <c r="T58" s="555"/>
      <c r="U58" s="555"/>
      <c r="V58" s="189"/>
      <c r="W58" s="189"/>
      <c r="X58" s="189"/>
      <c r="Y58" s="101"/>
    </row>
    <row r="59" spans="1:25" ht="15" hidden="1" customHeight="1">
      <c r="A59" s="79"/>
      <c r="B59" s="110"/>
      <c r="C59" s="111"/>
      <c r="D59" s="115"/>
      <c r="E59" s="549"/>
      <c r="F59" s="549"/>
      <c r="G59" s="549"/>
      <c r="H59" s="550"/>
      <c r="I59" s="550"/>
      <c r="J59" s="550"/>
      <c r="K59" s="550"/>
      <c r="L59" s="550"/>
      <c r="M59" s="550"/>
      <c r="N59" s="550"/>
      <c r="O59" s="550"/>
      <c r="P59" s="550"/>
      <c r="Q59" s="550"/>
      <c r="R59" s="550"/>
      <c r="S59" s="550"/>
      <c r="T59" s="550"/>
      <c r="U59" s="550"/>
      <c r="V59" s="550"/>
      <c r="W59" s="550"/>
      <c r="X59" s="550"/>
      <c r="Y59" s="101"/>
    </row>
    <row r="60" spans="1:25" ht="15" hidden="1" customHeight="1">
      <c r="A60" s="79"/>
      <c r="B60" s="110"/>
      <c r="C60" s="111"/>
      <c r="D60" s="115"/>
      <c r="E60" s="551"/>
      <c r="F60" s="552"/>
      <c r="G60" s="553"/>
      <c r="H60" s="48"/>
      <c r="I60" s="48"/>
      <c r="J60" s="48"/>
      <c r="K60" s="48"/>
      <c r="L60" s="48"/>
      <c r="M60" s="48"/>
      <c r="N60" s="48"/>
      <c r="O60" s="48"/>
      <c r="P60" s="48"/>
      <c r="Q60" s="48"/>
      <c r="R60" s="48"/>
      <c r="S60" s="48"/>
      <c r="T60" s="48"/>
      <c r="U60" s="48"/>
      <c r="V60" s="48"/>
      <c r="W60" s="48"/>
      <c r="X60" s="48"/>
      <c r="Y60" s="101"/>
    </row>
    <row r="61" spans="1:25" ht="21" hidden="1" customHeight="1">
      <c r="A61" s="79"/>
      <c r="B61" s="110"/>
      <c r="C61" s="111"/>
      <c r="D61" s="115"/>
      <c r="E61" s="38"/>
      <c r="F61" s="36"/>
      <c r="G61" s="37"/>
      <c r="H61" s="556"/>
      <c r="I61" s="556"/>
      <c r="J61" s="556"/>
      <c r="K61" s="556"/>
      <c r="L61" s="556"/>
      <c r="M61" s="556"/>
      <c r="N61" s="556"/>
      <c r="O61" s="556"/>
      <c r="P61" s="556"/>
      <c r="Q61" s="556"/>
      <c r="R61" s="556"/>
      <c r="S61" s="556"/>
      <c r="T61" s="556"/>
      <c r="U61" s="556"/>
      <c r="V61" s="556"/>
      <c r="W61" s="556"/>
      <c r="X61" s="556"/>
      <c r="Y61" s="101"/>
    </row>
    <row r="62" spans="1:25" ht="21" hidden="1" customHeight="1">
      <c r="A62" s="79"/>
      <c r="B62" s="110"/>
      <c r="C62" s="111"/>
      <c r="D62" s="115"/>
      <c r="E62" s="112"/>
      <c r="F62" s="112"/>
      <c r="G62" s="112"/>
      <c r="H62" s="112"/>
      <c r="I62" s="112"/>
      <c r="J62" s="112"/>
      <c r="K62" s="112"/>
      <c r="L62" s="112"/>
      <c r="M62" s="112"/>
      <c r="N62" s="112"/>
      <c r="O62" s="112"/>
      <c r="P62" s="112"/>
      <c r="Q62" s="112"/>
      <c r="R62" s="112"/>
      <c r="S62" s="112"/>
      <c r="T62" s="112"/>
      <c r="U62" s="112"/>
      <c r="V62" s="112"/>
      <c r="W62" s="112"/>
      <c r="X62" s="112"/>
      <c r="Y62" s="101"/>
    </row>
    <row r="63" spans="1:25" ht="21" hidden="1" customHeight="1">
      <c r="A63" s="79"/>
      <c r="B63" s="110"/>
      <c r="C63" s="111"/>
      <c r="D63" s="115"/>
      <c r="E63" s="112"/>
      <c r="F63" s="112"/>
      <c r="G63" s="112"/>
      <c r="H63" s="112"/>
      <c r="I63" s="112"/>
      <c r="J63" s="112"/>
      <c r="K63" s="112"/>
      <c r="L63" s="112"/>
      <c r="M63" s="112"/>
      <c r="N63" s="112"/>
      <c r="O63" s="112"/>
      <c r="P63" s="112"/>
      <c r="Q63" s="112"/>
      <c r="R63" s="112"/>
      <c r="S63" s="112"/>
      <c r="T63" s="112"/>
      <c r="U63" s="112"/>
      <c r="V63" s="112"/>
      <c r="W63" s="112"/>
      <c r="X63" s="112"/>
      <c r="Y63" s="101"/>
    </row>
    <row r="64" spans="1:25" ht="21" hidden="1" customHeight="1">
      <c r="A64" s="79"/>
      <c r="B64" s="110"/>
      <c r="C64" s="111"/>
      <c r="D64" s="115"/>
      <c r="E64" s="112"/>
      <c r="F64" s="112"/>
      <c r="G64" s="112"/>
      <c r="H64" s="112"/>
      <c r="I64" s="112"/>
      <c r="J64" s="112"/>
      <c r="K64" s="112"/>
      <c r="L64" s="112"/>
      <c r="M64" s="112"/>
      <c r="N64" s="112"/>
      <c r="O64" s="112"/>
      <c r="P64" s="112"/>
      <c r="Q64" s="112"/>
      <c r="R64" s="112"/>
      <c r="S64" s="112"/>
      <c r="T64" s="112"/>
      <c r="U64" s="112"/>
      <c r="V64" s="112"/>
      <c r="W64" s="112"/>
      <c r="X64" s="112"/>
      <c r="Y64" s="101"/>
    </row>
    <row r="65" spans="1:25" ht="21" hidden="1" customHeight="1">
      <c r="A65" s="79"/>
      <c r="B65" s="110"/>
      <c r="C65" s="111"/>
      <c r="D65" s="115"/>
      <c r="E65" s="112"/>
      <c r="F65" s="112"/>
      <c r="G65" s="112"/>
      <c r="H65" s="112"/>
      <c r="I65" s="112"/>
      <c r="J65" s="112"/>
      <c r="K65" s="112"/>
      <c r="L65" s="112"/>
      <c r="M65" s="112"/>
      <c r="N65" s="112"/>
      <c r="O65" s="112"/>
      <c r="P65" s="112"/>
      <c r="Q65" s="112"/>
      <c r="R65" s="112"/>
      <c r="S65" s="112"/>
      <c r="T65" s="112"/>
      <c r="U65" s="112"/>
      <c r="V65" s="112"/>
      <c r="W65" s="112"/>
      <c r="X65" s="112"/>
      <c r="Y65" s="101"/>
    </row>
    <row r="66" spans="1:25" ht="21" hidden="1" customHeight="1">
      <c r="A66" s="79"/>
      <c r="B66" s="110"/>
      <c r="C66" s="111"/>
      <c r="D66" s="115"/>
      <c r="E66" s="112"/>
      <c r="F66" s="112"/>
      <c r="G66" s="112"/>
      <c r="H66" s="112"/>
      <c r="I66" s="112"/>
      <c r="J66" s="112"/>
      <c r="K66" s="112"/>
      <c r="L66" s="112"/>
      <c r="M66" s="112"/>
      <c r="N66" s="112"/>
      <c r="O66" s="112"/>
      <c r="P66" s="112"/>
      <c r="Q66" s="112"/>
      <c r="R66" s="112"/>
      <c r="S66" s="112"/>
      <c r="T66" s="112"/>
      <c r="U66" s="112"/>
      <c r="V66" s="112"/>
      <c r="W66" s="112"/>
      <c r="X66" s="112"/>
      <c r="Y66" s="101"/>
    </row>
    <row r="67" spans="1:25" ht="21" hidden="1" customHeight="1">
      <c r="A67" s="79"/>
      <c r="B67" s="110"/>
      <c r="C67" s="111"/>
      <c r="D67" s="115"/>
      <c r="E67" s="112"/>
      <c r="F67" s="112"/>
      <c r="G67" s="112"/>
      <c r="H67" s="112"/>
      <c r="I67" s="112"/>
      <c r="J67" s="112"/>
      <c r="K67" s="112"/>
      <c r="L67" s="112"/>
      <c r="M67" s="112"/>
      <c r="N67" s="112"/>
      <c r="O67" s="112"/>
      <c r="P67" s="112"/>
      <c r="Q67" s="112"/>
      <c r="R67" s="112"/>
      <c r="S67" s="112"/>
      <c r="T67" s="112"/>
      <c r="U67" s="112"/>
      <c r="V67" s="112"/>
      <c r="W67" s="112"/>
      <c r="X67" s="112"/>
      <c r="Y67" s="101"/>
    </row>
    <row r="68" spans="1:25" ht="21" hidden="1" customHeight="1">
      <c r="A68" s="79"/>
      <c r="B68" s="110"/>
      <c r="C68" s="111"/>
      <c r="D68" s="113"/>
      <c r="E68" s="114"/>
      <c r="F68" s="114"/>
      <c r="G68" s="114"/>
      <c r="H68" s="114"/>
      <c r="I68" s="114"/>
      <c r="J68" s="114"/>
      <c r="K68" s="114"/>
      <c r="L68" s="114"/>
      <c r="M68" s="114"/>
      <c r="N68" s="114"/>
      <c r="O68" s="114"/>
      <c r="P68" s="114"/>
      <c r="Q68" s="114"/>
      <c r="R68" s="114"/>
      <c r="S68" s="114"/>
      <c r="T68" s="114"/>
      <c r="U68" s="114"/>
      <c r="V68" s="114"/>
      <c r="W68" s="114"/>
      <c r="X68" s="114"/>
      <c r="Y68" s="101"/>
    </row>
    <row r="69" spans="1:25" ht="18" hidden="1" customHeight="1">
      <c r="A69" s="79"/>
      <c r="B69" s="110"/>
      <c r="C69" s="111"/>
      <c r="D69" s="113"/>
      <c r="E69" s="114"/>
      <c r="F69" s="114"/>
      <c r="G69" s="114"/>
      <c r="H69" s="114"/>
      <c r="I69" s="114"/>
      <c r="J69" s="114"/>
      <c r="K69" s="114"/>
      <c r="L69" s="114"/>
      <c r="M69" s="114"/>
      <c r="N69" s="114"/>
      <c r="O69" s="114"/>
      <c r="P69" s="114"/>
      <c r="Q69" s="114"/>
      <c r="R69" s="114"/>
      <c r="S69" s="114"/>
      <c r="T69" s="114"/>
      <c r="U69" s="114"/>
      <c r="V69" s="114"/>
      <c r="W69" s="114"/>
      <c r="X69" s="114"/>
      <c r="Y69" s="101"/>
    </row>
    <row r="70" spans="1:25" ht="15" hidden="1">
      <c r="A70" s="79"/>
      <c r="B70" s="110"/>
      <c r="C70" s="111"/>
      <c r="D70" s="115"/>
      <c r="E70" s="555" t="s">
        <v>219</v>
      </c>
      <c r="F70" s="555"/>
      <c r="G70" s="555"/>
      <c r="H70" s="555"/>
      <c r="I70" s="555"/>
      <c r="J70" s="555"/>
      <c r="K70" s="555"/>
      <c r="L70" s="555"/>
      <c r="M70" s="555"/>
      <c r="N70" s="555"/>
      <c r="O70" s="555"/>
      <c r="P70" s="555"/>
      <c r="Q70" s="555"/>
      <c r="R70" s="555"/>
      <c r="S70" s="555"/>
      <c r="T70" s="555"/>
      <c r="U70" s="187"/>
      <c r="V70" s="187"/>
      <c r="W70" s="187"/>
      <c r="X70" s="187"/>
      <c r="Y70" s="101"/>
    </row>
    <row r="71" spans="1:25" ht="15" hidden="1">
      <c r="A71" s="79"/>
      <c r="B71" s="110"/>
      <c r="C71" s="111"/>
      <c r="D71" s="115"/>
      <c r="E71" s="555" t="s">
        <v>220</v>
      </c>
      <c r="F71" s="555"/>
      <c r="G71" s="555"/>
      <c r="H71" s="555"/>
      <c r="I71" s="555"/>
      <c r="J71" s="555"/>
      <c r="K71" s="555"/>
      <c r="L71" s="555"/>
      <c r="M71" s="555"/>
      <c r="N71" s="555"/>
      <c r="O71" s="555"/>
      <c r="P71" s="555"/>
      <c r="Q71" s="555"/>
      <c r="R71" s="555"/>
      <c r="S71" s="555"/>
      <c r="T71" s="555"/>
      <c r="U71" s="188"/>
      <c r="V71" s="188"/>
      <c r="W71" s="188"/>
      <c r="X71" s="188"/>
      <c r="Y71" s="101"/>
    </row>
    <row r="72" spans="1:25" ht="27" hidden="1" customHeight="1">
      <c r="A72" s="79"/>
      <c r="B72" s="110"/>
      <c r="C72" s="111"/>
      <c r="D72" s="115"/>
      <c r="E72" s="116"/>
      <c r="F72" s="554"/>
      <c r="G72" s="554"/>
      <c r="H72" s="554"/>
      <c r="I72" s="554"/>
      <c r="J72" s="554"/>
      <c r="K72" s="554"/>
      <c r="L72" s="554"/>
      <c r="M72" s="554"/>
      <c r="N72" s="554"/>
      <c r="O72" s="554"/>
      <c r="P72" s="554"/>
      <c r="Q72" s="554"/>
      <c r="R72" s="554"/>
      <c r="S72" s="554"/>
      <c r="T72" s="554"/>
      <c r="U72" s="554"/>
      <c r="V72" s="554"/>
      <c r="W72" s="554"/>
      <c r="X72" s="554"/>
      <c r="Y72" s="101"/>
    </row>
    <row r="73" spans="1:25" ht="52.5" hidden="1" customHeight="1">
      <c r="A73" s="79"/>
      <c r="B73" s="110"/>
      <c r="C73" s="111"/>
      <c r="D73" s="115"/>
      <c r="E73" s="116"/>
      <c r="F73" s="554"/>
      <c r="G73" s="554"/>
      <c r="H73" s="554"/>
      <c r="I73" s="554"/>
      <c r="J73" s="554"/>
      <c r="K73" s="554"/>
      <c r="L73" s="554"/>
      <c r="M73" s="554"/>
      <c r="N73" s="554"/>
      <c r="O73" s="554"/>
      <c r="P73" s="554"/>
      <c r="Q73" s="554"/>
      <c r="R73" s="554"/>
      <c r="S73" s="554"/>
      <c r="T73" s="554"/>
      <c r="U73" s="554"/>
      <c r="V73" s="554"/>
      <c r="W73" s="554"/>
      <c r="X73" s="554"/>
      <c r="Y73" s="101"/>
    </row>
    <row r="74" spans="1:25" ht="8.1" hidden="1" customHeight="1">
      <c r="A74" s="79"/>
      <c r="B74" s="110"/>
      <c r="C74" s="111"/>
      <c r="D74" s="115"/>
      <c r="E74" s="116"/>
      <c r="F74" s="558"/>
      <c r="G74" s="558"/>
      <c r="H74" s="558"/>
      <c r="I74" s="558"/>
      <c r="J74" s="558"/>
      <c r="K74" s="558"/>
      <c r="L74" s="558"/>
      <c r="M74" s="558"/>
      <c r="N74" s="558"/>
      <c r="O74" s="558"/>
      <c r="P74" s="558"/>
      <c r="Q74" s="558"/>
      <c r="R74" s="558"/>
      <c r="S74" s="558"/>
      <c r="T74" s="558"/>
      <c r="U74" s="558"/>
      <c r="V74" s="558"/>
      <c r="W74" s="558"/>
      <c r="X74" s="558"/>
      <c r="Y74" s="101"/>
    </row>
    <row r="75" spans="1:25" ht="14.25" hidden="1" customHeight="1">
      <c r="A75" s="79"/>
      <c r="B75" s="110"/>
      <c r="C75" s="111"/>
      <c r="D75" s="115"/>
      <c r="E75" s="559"/>
      <c r="F75" s="559"/>
      <c r="G75" s="559"/>
      <c r="H75" s="559"/>
      <c r="I75" s="559"/>
      <c r="J75" s="559"/>
      <c r="K75" s="559"/>
      <c r="L75" s="559"/>
      <c r="M75" s="559"/>
      <c r="N75" s="559"/>
      <c r="O75" s="559"/>
      <c r="P75" s="559"/>
      <c r="Q75" s="559"/>
      <c r="R75" s="559"/>
      <c r="S75" s="559"/>
      <c r="T75" s="559"/>
      <c r="U75" s="559"/>
      <c r="V75" s="559"/>
      <c r="W75" s="559"/>
      <c r="X75" s="559"/>
      <c r="Y75" s="101"/>
    </row>
    <row r="76" spans="1:25" ht="34.5" hidden="1" customHeight="1">
      <c r="A76" s="79"/>
      <c r="B76" s="110"/>
      <c r="C76" s="111"/>
      <c r="D76" s="115"/>
      <c r="E76" s="560"/>
      <c r="F76" s="560"/>
      <c r="G76" s="560"/>
      <c r="H76" s="560"/>
      <c r="I76" s="560"/>
      <c r="J76" s="560"/>
      <c r="K76" s="560"/>
      <c r="L76" s="560"/>
      <c r="M76" s="560"/>
      <c r="N76" s="560"/>
      <c r="O76" s="560"/>
      <c r="P76" s="560"/>
      <c r="Q76" s="560"/>
      <c r="R76" s="560"/>
      <c r="S76" s="560"/>
      <c r="T76" s="560"/>
      <c r="U76" s="560"/>
      <c r="V76" s="560"/>
      <c r="W76" s="560"/>
      <c r="X76" s="560"/>
      <c r="Y76" s="101"/>
    </row>
    <row r="77" spans="1:25" ht="23.1" hidden="1" customHeight="1">
      <c r="A77" s="79"/>
      <c r="B77" s="110"/>
      <c r="C77" s="111"/>
      <c r="D77" s="115"/>
      <c r="E77" s="560"/>
      <c r="F77" s="560"/>
      <c r="G77" s="560"/>
      <c r="H77" s="560"/>
      <c r="I77" s="560"/>
      <c r="J77" s="560"/>
      <c r="K77" s="560"/>
      <c r="L77" s="560"/>
      <c r="M77" s="560"/>
      <c r="N77" s="560"/>
      <c r="O77" s="560"/>
      <c r="P77" s="560"/>
      <c r="Q77" s="560"/>
      <c r="R77" s="560"/>
      <c r="S77" s="560"/>
      <c r="T77" s="560"/>
      <c r="U77" s="560"/>
      <c r="V77" s="560"/>
      <c r="W77" s="560"/>
      <c r="X77" s="560"/>
      <c r="Y77" s="101"/>
    </row>
    <row r="78" spans="1:25" ht="42.75" hidden="1" customHeight="1">
      <c r="A78" s="79"/>
      <c r="B78" s="110"/>
      <c r="C78" s="111"/>
      <c r="D78" s="115"/>
      <c r="E78" s="560"/>
      <c r="F78" s="560"/>
      <c r="G78" s="560"/>
      <c r="H78" s="560"/>
      <c r="I78" s="560"/>
      <c r="J78" s="560"/>
      <c r="K78" s="560"/>
      <c r="L78" s="560"/>
      <c r="M78" s="560"/>
      <c r="N78" s="560"/>
      <c r="O78" s="560"/>
      <c r="P78" s="560"/>
      <c r="Q78" s="560"/>
      <c r="R78" s="560"/>
      <c r="S78" s="560"/>
      <c r="T78" s="560"/>
      <c r="U78" s="560"/>
      <c r="V78" s="560"/>
      <c r="W78" s="560"/>
      <c r="X78" s="560"/>
      <c r="Y78" s="101"/>
    </row>
    <row r="79" spans="1:25" ht="25.5" hidden="1" customHeight="1">
      <c r="A79" s="79"/>
      <c r="B79" s="110"/>
      <c r="C79" s="111"/>
      <c r="D79" s="115"/>
      <c r="E79" s="557" t="s">
        <v>64</v>
      </c>
      <c r="F79" s="557"/>
      <c r="G79" s="557"/>
      <c r="H79" s="557"/>
      <c r="I79" s="557"/>
      <c r="J79" s="557"/>
      <c r="K79" s="557"/>
      <c r="L79" s="557"/>
      <c r="M79" s="557"/>
      <c r="N79" s="557"/>
      <c r="O79" s="557"/>
      <c r="P79" s="557"/>
      <c r="Q79" s="557"/>
      <c r="R79" s="557"/>
      <c r="S79" s="557"/>
      <c r="T79" s="557"/>
      <c r="U79" s="557"/>
      <c r="V79" s="557"/>
      <c r="W79" s="557"/>
      <c r="X79" s="557"/>
      <c r="Y79" s="101"/>
    </row>
    <row r="80" spans="1:25" ht="15" hidden="1" customHeight="1">
      <c r="A80" s="79"/>
      <c r="B80" s="110"/>
      <c r="C80" s="111"/>
      <c r="D80" s="115"/>
      <c r="E80" s="112"/>
      <c r="F80" s="112"/>
      <c r="G80" s="112"/>
      <c r="H80" s="103"/>
      <c r="I80" s="103"/>
      <c r="J80" s="103"/>
      <c r="K80" s="103"/>
      <c r="L80" s="103"/>
      <c r="M80" s="103"/>
      <c r="N80" s="103"/>
      <c r="O80" s="104"/>
      <c r="P80" s="104"/>
      <c r="Q80" s="104"/>
      <c r="R80" s="104"/>
      <c r="S80" s="104"/>
      <c r="T80" s="104"/>
      <c r="U80" s="112"/>
      <c r="V80" s="112"/>
      <c r="W80" s="112"/>
      <c r="X80" s="112"/>
      <c r="Y80" s="101"/>
    </row>
    <row r="81" spans="1:27" ht="15" hidden="1" customHeight="1">
      <c r="A81" s="79"/>
      <c r="B81" s="110"/>
      <c r="C81" s="111"/>
      <c r="D81" s="115"/>
      <c r="E81" s="117"/>
      <c r="F81" s="548" t="s">
        <v>63</v>
      </c>
      <c r="G81" s="548"/>
      <c r="H81" s="548"/>
      <c r="I81" s="548"/>
      <c r="J81" s="548"/>
      <c r="K81" s="548"/>
      <c r="L81" s="548"/>
      <c r="M81" s="548"/>
      <c r="N81" s="548"/>
      <c r="O81" s="548"/>
      <c r="P81" s="548"/>
      <c r="Q81" s="548"/>
      <c r="R81" s="548"/>
      <c r="S81" s="548"/>
      <c r="T81" s="104"/>
      <c r="U81" s="112"/>
      <c r="V81" s="112"/>
      <c r="W81" s="112"/>
      <c r="X81" s="112"/>
      <c r="Y81" s="101"/>
      <c r="AA81" s="106" t="s">
        <v>61</v>
      </c>
    </row>
    <row r="82" spans="1:27" ht="15" hidden="1" customHeight="1">
      <c r="A82" s="79"/>
      <c r="B82" s="110"/>
      <c r="C82" s="111"/>
      <c r="D82" s="115"/>
      <c r="E82" s="112"/>
      <c r="F82" s="112"/>
      <c r="G82" s="112"/>
      <c r="H82" s="103"/>
      <c r="I82" s="103"/>
      <c r="J82" s="103"/>
      <c r="K82" s="103"/>
      <c r="L82" s="103"/>
      <c r="M82" s="103"/>
      <c r="N82" s="103"/>
      <c r="O82" s="104"/>
      <c r="P82" s="104"/>
      <c r="Q82" s="104"/>
      <c r="R82" s="104"/>
      <c r="S82" s="104"/>
      <c r="T82" s="104"/>
      <c r="U82" s="112"/>
      <c r="V82" s="112"/>
      <c r="W82" s="112"/>
      <c r="X82" s="112"/>
      <c r="Y82" s="101"/>
    </row>
    <row r="83" spans="1:27" ht="15" hidden="1">
      <c r="A83" s="79"/>
      <c r="B83" s="110"/>
      <c r="C83" s="111"/>
      <c r="D83" s="115"/>
      <c r="E83" s="112"/>
      <c r="F83" s="548" t="s">
        <v>62</v>
      </c>
      <c r="G83" s="548"/>
      <c r="H83" s="548"/>
      <c r="I83" s="548"/>
      <c r="J83" s="548"/>
      <c r="K83" s="548"/>
      <c r="L83" s="548"/>
      <c r="M83" s="548"/>
      <c r="N83" s="548"/>
      <c r="O83" s="548"/>
      <c r="P83" s="548"/>
      <c r="Q83" s="548"/>
      <c r="R83" s="548"/>
      <c r="S83" s="548"/>
      <c r="T83" s="548"/>
      <c r="U83" s="548"/>
      <c r="V83" s="548"/>
      <c r="W83" s="548"/>
      <c r="X83" s="548"/>
      <c r="Y83" s="101"/>
    </row>
    <row r="84" spans="1:27" ht="15" hidden="1">
      <c r="A84" s="79"/>
      <c r="B84" s="110"/>
      <c r="C84" s="111"/>
      <c r="D84" s="115"/>
      <c r="E84" s="112"/>
      <c r="F84" s="112"/>
      <c r="G84" s="112"/>
      <c r="H84" s="112"/>
      <c r="I84" s="112"/>
      <c r="J84" s="112"/>
      <c r="K84" s="112"/>
      <c r="L84" s="112"/>
      <c r="M84" s="112"/>
      <c r="N84" s="112"/>
      <c r="O84" s="112"/>
      <c r="P84" s="112"/>
      <c r="Q84" s="112"/>
      <c r="R84" s="112"/>
      <c r="S84" s="112"/>
      <c r="T84" s="112"/>
      <c r="U84" s="112"/>
      <c r="V84" s="112"/>
      <c r="W84" s="112"/>
      <c r="X84" s="112"/>
      <c r="Y84" s="101"/>
    </row>
    <row r="85" spans="1:27" ht="15" hidden="1">
      <c r="A85" s="79"/>
      <c r="B85" s="110"/>
      <c r="C85" s="111"/>
      <c r="D85" s="115"/>
      <c r="E85" s="112"/>
      <c r="F85" s="112"/>
      <c r="G85" s="112"/>
      <c r="H85" s="112"/>
      <c r="I85" s="112"/>
      <c r="J85" s="112"/>
      <c r="K85" s="112"/>
      <c r="L85" s="112"/>
      <c r="M85" s="112"/>
      <c r="N85" s="112"/>
      <c r="O85" s="112"/>
      <c r="P85" s="112"/>
      <c r="Q85" s="112"/>
      <c r="R85" s="112"/>
      <c r="S85" s="112"/>
      <c r="T85" s="112"/>
      <c r="U85" s="112"/>
      <c r="V85" s="112"/>
      <c r="W85" s="112"/>
      <c r="X85" s="112"/>
      <c r="Y85" s="101"/>
    </row>
    <row r="86" spans="1:27" ht="15" hidden="1">
      <c r="A86" s="79"/>
      <c r="B86" s="110"/>
      <c r="C86" s="111"/>
      <c r="D86" s="115"/>
      <c r="E86" s="112"/>
      <c r="F86" s="112"/>
      <c r="G86" s="112"/>
      <c r="H86" s="112"/>
      <c r="I86" s="112"/>
      <c r="J86" s="112"/>
      <c r="K86" s="112"/>
      <c r="L86" s="112"/>
      <c r="M86" s="112"/>
      <c r="N86" s="112"/>
      <c r="O86" s="112"/>
      <c r="P86" s="112"/>
      <c r="Q86" s="112"/>
      <c r="R86" s="112"/>
      <c r="S86" s="112"/>
      <c r="T86" s="112"/>
      <c r="U86" s="112"/>
      <c r="V86" s="112"/>
      <c r="W86" s="112"/>
      <c r="X86" s="112"/>
      <c r="Y86" s="101"/>
    </row>
    <row r="87" spans="1:27" ht="15" hidden="1">
      <c r="A87" s="79"/>
      <c r="B87" s="110"/>
      <c r="C87" s="111"/>
      <c r="D87" s="115"/>
      <c r="E87" s="112"/>
      <c r="F87" s="112"/>
      <c r="G87" s="112"/>
      <c r="H87" s="112"/>
      <c r="I87" s="112"/>
      <c r="J87" s="112"/>
      <c r="K87" s="112"/>
      <c r="L87" s="112"/>
      <c r="M87" s="112"/>
      <c r="N87" s="112"/>
      <c r="O87" s="112"/>
      <c r="P87" s="112"/>
      <c r="Q87" s="112"/>
      <c r="R87" s="112"/>
      <c r="S87" s="112"/>
      <c r="T87" s="112"/>
      <c r="U87" s="112"/>
      <c r="V87" s="112"/>
      <c r="W87" s="112"/>
      <c r="X87" s="112"/>
      <c r="Y87" s="101"/>
    </row>
    <row r="88" spans="1:27" ht="15" hidden="1" customHeight="1">
      <c r="A88" s="79"/>
      <c r="B88" s="110"/>
      <c r="C88" s="111"/>
      <c r="D88" s="115"/>
      <c r="E88" s="112"/>
      <c r="F88" s="112"/>
      <c r="G88" s="112"/>
      <c r="H88" s="112"/>
      <c r="I88" s="112"/>
      <c r="J88" s="112"/>
      <c r="K88" s="112"/>
      <c r="L88" s="112"/>
      <c r="M88" s="112"/>
      <c r="N88" s="112"/>
      <c r="O88" s="112"/>
      <c r="P88" s="112"/>
      <c r="Q88" s="112"/>
      <c r="R88" s="112"/>
      <c r="S88" s="112"/>
      <c r="T88" s="112"/>
      <c r="U88" s="112"/>
      <c r="V88" s="112"/>
      <c r="W88" s="112"/>
      <c r="X88" s="112"/>
      <c r="Y88" s="101"/>
    </row>
    <row r="89" spans="1:27" ht="15" hidden="1" customHeight="1">
      <c r="A89" s="79"/>
      <c r="B89" s="110"/>
      <c r="C89" s="111"/>
      <c r="D89" s="115"/>
      <c r="E89" s="112"/>
      <c r="F89" s="112"/>
      <c r="G89" s="112"/>
      <c r="H89" s="112"/>
      <c r="I89" s="112"/>
      <c r="J89" s="112"/>
      <c r="K89" s="112"/>
      <c r="L89" s="112"/>
      <c r="M89" s="112"/>
      <c r="N89" s="112"/>
      <c r="O89" s="112"/>
      <c r="P89" s="112"/>
      <c r="Q89" s="112"/>
      <c r="R89" s="112"/>
      <c r="S89" s="112"/>
      <c r="T89" s="112"/>
      <c r="U89" s="112"/>
      <c r="V89" s="112"/>
      <c r="W89" s="112"/>
      <c r="X89" s="112"/>
      <c r="Y89" s="101"/>
    </row>
    <row r="90" spans="1:27" ht="15" hidden="1" customHeight="1">
      <c r="A90" s="79"/>
      <c r="B90" s="110"/>
      <c r="C90" s="111"/>
      <c r="D90" s="115"/>
      <c r="E90" s="112"/>
      <c r="F90" s="112"/>
      <c r="G90" s="112"/>
      <c r="H90" s="112"/>
      <c r="I90" s="112"/>
      <c r="J90" s="112"/>
      <c r="K90" s="112"/>
      <c r="L90" s="112"/>
      <c r="M90" s="112"/>
      <c r="N90" s="112"/>
      <c r="O90" s="112"/>
      <c r="P90" s="112"/>
      <c r="Q90" s="112"/>
      <c r="R90" s="112"/>
      <c r="S90" s="112"/>
      <c r="T90" s="112"/>
      <c r="U90" s="112"/>
      <c r="V90" s="112"/>
      <c r="W90" s="112"/>
      <c r="X90" s="112"/>
      <c r="Y90" s="101"/>
    </row>
    <row r="91" spans="1:27" ht="15" hidden="1" customHeight="1">
      <c r="A91" s="79"/>
      <c r="B91" s="110"/>
      <c r="C91" s="111"/>
      <c r="D91" s="115"/>
      <c r="E91" s="112"/>
      <c r="F91" s="112"/>
      <c r="G91" s="112"/>
      <c r="H91" s="112"/>
      <c r="I91" s="112"/>
      <c r="J91" s="112"/>
      <c r="K91" s="112"/>
      <c r="L91" s="112"/>
      <c r="M91" s="112"/>
      <c r="N91" s="112"/>
      <c r="O91" s="112"/>
      <c r="P91" s="112"/>
      <c r="Q91" s="112"/>
      <c r="R91" s="112"/>
      <c r="S91" s="112"/>
      <c r="T91" s="112"/>
      <c r="U91" s="112"/>
      <c r="V91" s="112"/>
      <c r="W91" s="112"/>
      <c r="X91" s="112"/>
      <c r="Y91" s="101"/>
    </row>
    <row r="92" spans="1:27" ht="15" hidden="1" customHeight="1">
      <c r="A92" s="79"/>
      <c r="B92" s="110"/>
      <c r="C92" s="111"/>
      <c r="D92" s="115"/>
      <c r="E92" s="112"/>
      <c r="F92" s="112"/>
      <c r="G92" s="112"/>
      <c r="H92" s="112"/>
      <c r="I92" s="112"/>
      <c r="J92" s="112"/>
      <c r="K92" s="112"/>
      <c r="L92" s="112"/>
      <c r="M92" s="112"/>
      <c r="N92" s="112"/>
      <c r="O92" s="112"/>
      <c r="P92" s="112"/>
      <c r="Q92" s="112"/>
      <c r="R92" s="112"/>
      <c r="S92" s="112"/>
      <c r="T92" s="112"/>
      <c r="U92" s="112"/>
      <c r="V92" s="112"/>
      <c r="W92" s="112"/>
      <c r="X92" s="112"/>
      <c r="Y92" s="101"/>
    </row>
    <row r="93" spans="1:27" ht="11.1" hidden="1" customHeight="1">
      <c r="A93" s="79"/>
      <c r="B93" s="110"/>
      <c r="C93" s="111"/>
      <c r="D93" s="115"/>
      <c r="E93" s="112"/>
      <c r="F93" s="112"/>
      <c r="G93" s="112"/>
      <c r="H93" s="112"/>
      <c r="I93" s="112"/>
      <c r="J93" s="112"/>
      <c r="K93" s="112"/>
      <c r="L93" s="112"/>
      <c r="M93" s="112"/>
      <c r="N93" s="112"/>
      <c r="O93" s="112"/>
      <c r="P93" s="112"/>
      <c r="Q93" s="112"/>
      <c r="R93" s="112"/>
      <c r="S93" s="112"/>
      <c r="T93" s="112"/>
      <c r="U93" s="112"/>
      <c r="V93" s="112"/>
      <c r="W93" s="112"/>
      <c r="X93" s="112"/>
      <c r="Y93" s="101"/>
    </row>
    <row r="94" spans="1:27" ht="15" customHeight="1">
      <c r="A94" s="79"/>
      <c r="B94" s="118"/>
      <c r="C94" s="119"/>
      <c r="D94" s="120"/>
      <c r="E94" s="121"/>
      <c r="F94" s="121"/>
      <c r="G94" s="121"/>
      <c r="H94" s="121"/>
      <c r="I94" s="121"/>
      <c r="J94" s="121"/>
      <c r="K94" s="121"/>
      <c r="L94" s="121"/>
      <c r="M94" s="121"/>
      <c r="N94" s="121"/>
      <c r="O94" s="121"/>
      <c r="P94" s="121"/>
      <c r="Q94" s="121"/>
      <c r="R94" s="121"/>
      <c r="S94" s="121"/>
      <c r="T94" s="121"/>
      <c r="U94" s="121"/>
      <c r="V94" s="121"/>
      <c r="W94" s="121"/>
      <c r="X94" s="121"/>
      <c r="Y94" s="105"/>
    </row>
  </sheetData>
  <sheetProtection algorithmName="SHA-512" hashValue="zqy3vK9qkbujccgztRf8FKERk72jBTGC81qFaXE6plU4NpHlkDePvyrwZlKdJ6Tc7eINGor16egHsKg0JoH13w==" saltValue="UbRmqJ5miFKi7czWtWkyOw==" spinCount="100000" sheet="1" objects="1" scenarios="1" formatColumns="0" formatRows="0"/>
  <dataConsolidate leftLabels="1" link="1"/>
  <mergeCells count="30">
    <mergeCell ref="F83:X83"/>
    <mergeCell ref="H61:X61"/>
    <mergeCell ref="E79:X79"/>
    <mergeCell ref="F73:X73"/>
    <mergeCell ref="F74:X74"/>
    <mergeCell ref="E75:X75"/>
    <mergeCell ref="E76:X76"/>
    <mergeCell ref="E77:X77"/>
    <mergeCell ref="E78:X78"/>
    <mergeCell ref="E70:T70"/>
    <mergeCell ref="E40:X40"/>
    <mergeCell ref="E41:X45"/>
    <mergeCell ref="E46:X57"/>
    <mergeCell ref="F81:S81"/>
    <mergeCell ref="E59:G59"/>
    <mergeCell ref="H59:X59"/>
    <mergeCell ref="E60:G60"/>
    <mergeCell ref="F72:X72"/>
    <mergeCell ref="E58:U58"/>
    <mergeCell ref="E71:T71"/>
    <mergeCell ref="E35:X39"/>
    <mergeCell ref="P23:W23"/>
    <mergeCell ref="F22:M22"/>
    <mergeCell ref="B2:G2"/>
    <mergeCell ref="B3:C3"/>
    <mergeCell ref="B5:Y5"/>
    <mergeCell ref="E7:X19"/>
    <mergeCell ref="F21:M21"/>
    <mergeCell ref="P21:X21"/>
    <mergeCell ref="P22:X22"/>
  </mergeCells>
  <hyperlinks>
    <hyperlink ref="E58:U58" location="Инструкция!A1" tooltip="http://sp.eias.ru/index.php?a=add&amp;catid=76" display="Обратиться за помощью в службу технической поддержки" xr:uid="{00000000-0004-0000-0200-000000000000}"/>
    <hyperlink ref="E70:T70" location="Инструкция!A1" tooltip="http://support.eias.ru/knowledgebase.php?article=28" display="Инструкция по загрузке сопроводительных материалов" xr:uid="{00000000-0004-0000-0200-000001000000}"/>
    <hyperlink ref="E71:T71" location="Инструкция!A1" tooltip="http://eias.ru/files/shablon/FAS_JKH_OPEN_INFO_BALANCE_GVS.pdf" display="Инструкция по работе с отчетной формой" xr:uid="{00000000-0004-0000-0200-000002000000}"/>
  </hyperlinks>
  <pageMargins left="0.7" right="0.7" top="0.75" bottom="0.75" header="0.3" footer="0.3"/>
  <pageSetup paperSize="9" orientation="portrait" horizontalDpi="180" verticalDpi="180" r:id="rId1"/>
  <headerFooter alignWithMargins="0"/>
  <drawing r:id="rId2"/>
  <legacyDrawing r:id="rId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SH_et_union_hor">
    <tabColor indexed="47"/>
  </sheetPr>
  <dimension ref="A3:CE92"/>
  <sheetViews>
    <sheetView showGridLines="0" zoomScale="85" zoomScaleNormal="85"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18" width="9.85546875" customWidth="1"/>
    <col min="19" max="19" width="82.42578125" customWidth="1"/>
    <col min="20" max="20" width="9.85546875" customWidth="1"/>
    <col min="21" max="21" width="9.85546875" style="184" customWidth="1"/>
    <col min="22" max="24" width="9.85546875" customWidth="1"/>
  </cols>
  <sheetData>
    <row r="3" spans="1:83">
      <c r="A3" s="28" t="s">
        <v>114</v>
      </c>
      <c r="B3" s="28"/>
      <c r="C3" s="28"/>
      <c r="D3" s="28"/>
      <c r="E3" s="28"/>
      <c r="F3" s="28"/>
      <c r="G3" s="28"/>
      <c r="H3" s="28"/>
      <c r="I3" s="28"/>
      <c r="J3" s="28"/>
      <c r="K3" s="28"/>
      <c r="L3" s="28"/>
      <c r="M3" s="28"/>
      <c r="N3" s="28"/>
      <c r="O3" s="28"/>
      <c r="P3" s="28"/>
      <c r="Q3" s="28"/>
      <c r="R3" s="28"/>
      <c r="S3" s="28"/>
      <c r="T3" s="28"/>
      <c r="U3" s="183"/>
      <c r="V3" s="28"/>
      <c r="W3" s="28"/>
    </row>
    <row r="5" spans="1:83" ht="15" customHeight="1">
      <c r="D5" s="171"/>
      <c r="E5" s="173"/>
    </row>
    <row r="7" spans="1:83">
      <c r="A7" s="28" t="s">
        <v>234</v>
      </c>
      <c r="B7" s="28"/>
      <c r="C7" s="28"/>
      <c r="D7" s="28"/>
      <c r="E7" s="28"/>
      <c r="F7" s="28"/>
      <c r="G7" s="28"/>
      <c r="H7" s="28"/>
      <c r="I7" s="28"/>
      <c r="J7" s="28"/>
      <c r="K7" s="28"/>
      <c r="L7" s="28"/>
      <c r="M7" s="28"/>
      <c r="N7" s="28"/>
      <c r="O7" s="28"/>
      <c r="P7" s="28"/>
      <c r="Q7" s="28"/>
      <c r="R7" s="28"/>
      <c r="S7" s="28"/>
      <c r="T7" s="28"/>
      <c r="U7" s="183"/>
      <c r="V7" s="28"/>
      <c r="W7" s="28"/>
    </row>
    <row r="9" spans="1:83" s="21" customFormat="1" ht="15" customHeight="1">
      <c r="C9" s="98"/>
      <c r="D9" s="171"/>
      <c r="E9" s="172"/>
      <c r="U9" s="182"/>
    </row>
    <row r="13" spans="1:83">
      <c r="A13" s="28" t="s">
        <v>165</v>
      </c>
      <c r="B13" s="28"/>
      <c r="C13" s="28"/>
      <c r="D13" s="28"/>
      <c r="E13" s="28"/>
      <c r="F13" s="28"/>
      <c r="G13" s="28"/>
      <c r="H13" s="28"/>
      <c r="I13" s="28"/>
      <c r="J13" s="28"/>
      <c r="K13" s="28"/>
      <c r="L13" s="28"/>
      <c r="M13" s="28"/>
      <c r="N13" s="28"/>
      <c r="O13" s="28"/>
      <c r="P13" s="28"/>
      <c r="Q13" s="28"/>
      <c r="R13" s="28"/>
      <c r="S13" s="28"/>
      <c r="T13" s="28"/>
      <c r="U13" s="183"/>
      <c r="V13" s="28"/>
      <c r="W13" s="28"/>
    </row>
    <row r="14" spans="1:83">
      <c r="D14" s="221"/>
      <c r="E14" s="221"/>
      <c r="F14" s="221"/>
      <c r="G14" s="221"/>
      <c r="H14" s="221"/>
      <c r="I14" s="221"/>
      <c r="J14" s="221"/>
      <c r="K14" s="221"/>
      <c r="L14" s="221"/>
    </row>
    <row r="15" spans="1:83" ht="15" customHeight="1">
      <c r="A15" s="44"/>
      <c r="B15" s="146" t="s">
        <v>146</v>
      </c>
      <c r="C15" s="676"/>
      <c r="D15" s="620">
        <v>1</v>
      </c>
      <c r="E15" s="677"/>
      <c r="F15" s="222"/>
      <c r="G15" s="191">
        <v>0</v>
      </c>
      <c r="H15" s="223"/>
      <c r="I15" s="144"/>
      <c r="J15" s="224" t="s">
        <v>242</v>
      </c>
      <c r="K15" s="157"/>
      <c r="L15" s="167"/>
      <c r="M15" s="219">
        <f>mergeValue(H15)</f>
        <v>0</v>
      </c>
      <c r="N15" s="217"/>
      <c r="O15" s="217"/>
      <c r="P15" s="219" t="str">
        <f t="array" ref="P15">IF(ISERROR(MATCH(MID(Q15,1,250),MID(note_ter,1,250),0)),"n","y")</f>
        <v>y</v>
      </c>
      <c r="Q15" s="217"/>
      <c r="R15" s="219" t="str">
        <f>K15&amp;"("&amp;L15&amp;")"</f>
        <v>()</v>
      </c>
      <c r="S15" s="146"/>
      <c r="T15" s="146"/>
      <c r="U15" s="178"/>
      <c r="V15" s="146"/>
      <c r="W15" s="146"/>
      <c r="X15" s="146"/>
      <c r="Y15" s="106"/>
      <c r="Z15" s="106"/>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185"/>
      <c r="AY15" s="185"/>
      <c r="AZ15" s="185"/>
      <c r="BA15" s="185"/>
      <c r="BB15" s="185"/>
      <c r="BC15" s="185"/>
      <c r="BD15" s="185"/>
      <c r="BE15" s="185"/>
      <c r="BF15" s="185"/>
      <c r="BG15" s="185"/>
      <c r="BH15" s="185"/>
      <c r="BI15" s="185"/>
      <c r="BJ15" s="185"/>
      <c r="BK15" s="185"/>
      <c r="BL15" s="185"/>
      <c r="BM15" s="185"/>
      <c r="BN15" s="185"/>
      <c r="BO15" s="185"/>
      <c r="BP15" s="185"/>
      <c r="BQ15" s="185"/>
      <c r="BR15" s="185"/>
      <c r="BS15" s="185"/>
      <c r="BT15" s="185"/>
      <c r="BU15" s="185"/>
      <c r="BV15" s="106"/>
      <c r="BW15" s="106"/>
      <c r="BX15" s="106"/>
      <c r="BY15" s="106"/>
      <c r="BZ15" s="106"/>
      <c r="CA15" s="106"/>
      <c r="CB15" s="106"/>
      <c r="CC15" s="106"/>
      <c r="CD15" s="106"/>
      <c r="CE15" s="106"/>
    </row>
    <row r="16" spans="1:83" ht="15" customHeight="1">
      <c r="A16" s="44"/>
      <c r="B16" s="44"/>
      <c r="C16" s="676"/>
      <c r="D16" s="620"/>
      <c r="E16" s="677"/>
      <c r="F16" s="144"/>
      <c r="G16" s="151"/>
      <c r="H16" s="157" t="s">
        <v>50</v>
      </c>
      <c r="I16" s="151"/>
      <c r="J16" s="151"/>
      <c r="K16" s="166"/>
      <c r="L16" s="167"/>
      <c r="M16" s="217"/>
      <c r="N16" s="217"/>
      <c r="O16" s="217"/>
      <c r="P16" s="217"/>
      <c r="Q16" s="219"/>
      <c r="R16" s="217"/>
      <c r="S16" s="146"/>
      <c r="T16" s="146"/>
      <c r="U16" s="178"/>
      <c r="V16" s="146"/>
      <c r="W16" s="146"/>
      <c r="X16" s="146"/>
      <c r="Y16" s="106"/>
      <c r="Z16" s="106"/>
      <c r="AA16" s="185"/>
      <c r="AB16" s="185"/>
      <c r="AC16" s="185"/>
      <c r="AD16" s="185"/>
      <c r="AE16" s="185"/>
      <c r="AF16" s="185"/>
      <c r="AG16" s="185"/>
      <c r="AH16" s="185"/>
      <c r="AI16" s="185"/>
      <c r="AJ16" s="185"/>
      <c r="AK16" s="185"/>
      <c r="AL16" s="185"/>
      <c r="AM16" s="185"/>
      <c r="AN16" s="185"/>
      <c r="AO16" s="185"/>
      <c r="AP16" s="185"/>
      <c r="AQ16" s="185"/>
      <c r="AR16" s="185"/>
      <c r="AS16" s="185"/>
      <c r="AT16" s="185"/>
      <c r="AU16" s="185"/>
      <c r="AV16" s="185"/>
      <c r="AW16" s="185"/>
      <c r="AX16" s="185"/>
      <c r="AY16" s="185"/>
      <c r="AZ16" s="185"/>
      <c r="BA16" s="185"/>
      <c r="BB16" s="185"/>
      <c r="BC16" s="185"/>
      <c r="BD16" s="185"/>
      <c r="BE16" s="185"/>
      <c r="BF16" s="185"/>
      <c r="BG16" s="185"/>
      <c r="BH16" s="185"/>
      <c r="BI16" s="185"/>
      <c r="BJ16" s="185"/>
      <c r="BK16" s="185"/>
      <c r="BL16" s="185"/>
      <c r="BM16" s="185"/>
      <c r="BN16" s="185"/>
      <c r="BO16" s="185"/>
      <c r="BP16" s="185"/>
      <c r="BQ16" s="185"/>
      <c r="BR16" s="185"/>
      <c r="BS16" s="185"/>
      <c r="BT16" s="185"/>
      <c r="BU16" s="185"/>
      <c r="BV16" s="106"/>
      <c r="BW16" s="106"/>
      <c r="BX16" s="106"/>
      <c r="BY16" s="106"/>
      <c r="BZ16" s="106"/>
      <c r="CA16" s="106"/>
      <c r="CB16" s="106"/>
      <c r="CC16" s="106"/>
      <c r="CD16" s="106"/>
      <c r="CE16" s="106"/>
    </row>
    <row r="17" spans="1:83">
      <c r="Q17" s="106"/>
    </row>
    <row r="18" spans="1:83">
      <c r="A18" s="28" t="s">
        <v>166</v>
      </c>
      <c r="B18" s="28"/>
      <c r="C18" s="28"/>
      <c r="D18" s="28"/>
      <c r="E18" s="28"/>
      <c r="F18" s="28"/>
      <c r="G18" s="28"/>
      <c r="H18" s="28"/>
      <c r="I18" s="28"/>
      <c r="J18" s="28"/>
      <c r="K18" s="28"/>
      <c r="L18" s="28"/>
      <c r="M18" s="28"/>
      <c r="N18" s="28"/>
      <c r="O18" s="28"/>
      <c r="P18" s="28"/>
      <c r="Q18" s="174"/>
      <c r="R18" s="28"/>
      <c r="S18" s="28"/>
      <c r="T18" s="28"/>
      <c r="U18" s="183"/>
      <c r="V18" s="28"/>
      <c r="W18" s="28"/>
    </row>
    <row r="19" spans="1:83">
      <c r="F19" s="221"/>
      <c r="G19" s="221"/>
      <c r="H19" s="221"/>
      <c r="I19" s="221"/>
      <c r="J19" s="221"/>
      <c r="K19" s="221"/>
      <c r="L19" s="221"/>
      <c r="Q19" s="106"/>
    </row>
    <row r="20" spans="1:83" ht="15" customHeight="1">
      <c r="A20" s="44"/>
      <c r="B20" s="146" t="s">
        <v>146</v>
      </c>
      <c r="C20" s="678"/>
      <c r="D20" s="45"/>
      <c r="E20" s="45"/>
      <c r="F20" s="679"/>
      <c r="G20" s="620">
        <v>0</v>
      </c>
      <c r="H20" s="686"/>
      <c r="I20" s="144"/>
      <c r="J20" s="224" t="s">
        <v>242</v>
      </c>
      <c r="K20" s="157"/>
      <c r="L20" s="167"/>
      <c r="M20" s="219">
        <f>mergeValue(H20)</f>
        <v>0</v>
      </c>
      <c r="N20" s="217"/>
      <c r="O20" s="217"/>
      <c r="P20" s="217"/>
      <c r="Q20" s="217"/>
      <c r="R20" s="219" t="str">
        <f>K20&amp;"("&amp;L20&amp;")"</f>
        <v>()</v>
      </c>
      <c r="S20" s="146"/>
      <c r="T20" s="146"/>
      <c r="U20" s="178"/>
      <c r="V20" s="146"/>
      <c r="W20" s="146"/>
      <c r="X20" s="146"/>
      <c r="Y20" s="106"/>
      <c r="Z20" s="106"/>
      <c r="AA20" s="185"/>
      <c r="AB20" s="185"/>
      <c r="AC20" s="185"/>
      <c r="AD20" s="185"/>
      <c r="AE20" s="185"/>
      <c r="AF20" s="185"/>
      <c r="AG20" s="185"/>
      <c r="AH20" s="185"/>
      <c r="AI20" s="185"/>
      <c r="AJ20" s="185"/>
      <c r="AK20" s="185"/>
      <c r="AL20" s="185"/>
      <c r="AM20" s="185"/>
      <c r="AN20" s="185"/>
      <c r="AO20" s="185"/>
      <c r="AP20" s="185"/>
      <c r="AQ20" s="185"/>
      <c r="AR20" s="185"/>
      <c r="AS20" s="185"/>
      <c r="AT20" s="185"/>
      <c r="AU20" s="185"/>
      <c r="AV20" s="185"/>
      <c r="AW20" s="185"/>
      <c r="AX20" s="185"/>
      <c r="AY20" s="185"/>
      <c r="AZ20" s="185"/>
      <c r="BA20" s="185"/>
      <c r="BB20" s="185"/>
      <c r="BC20" s="185"/>
      <c r="BD20" s="185"/>
      <c r="BE20" s="185"/>
      <c r="BF20" s="185"/>
      <c r="BG20" s="185"/>
      <c r="BH20" s="185"/>
      <c r="BI20" s="185"/>
      <c r="BJ20" s="185"/>
      <c r="BK20" s="185"/>
      <c r="BL20" s="185"/>
      <c r="BM20" s="185"/>
      <c r="BN20" s="185"/>
      <c r="BO20" s="185"/>
      <c r="BP20" s="185"/>
      <c r="BQ20" s="185"/>
      <c r="BR20" s="185"/>
      <c r="BS20" s="185"/>
      <c r="BT20" s="185"/>
      <c r="BU20" s="185"/>
      <c r="BV20" s="106"/>
      <c r="BW20" s="106"/>
      <c r="BX20" s="106"/>
      <c r="BY20" s="106"/>
      <c r="BZ20" s="106"/>
      <c r="CA20" s="106"/>
      <c r="CB20" s="106"/>
      <c r="CC20" s="106"/>
      <c r="CD20" s="106"/>
      <c r="CE20" s="106"/>
    </row>
    <row r="21" spans="1:83" ht="15" customHeight="1">
      <c r="A21" s="44"/>
      <c r="B21" s="44"/>
      <c r="C21" s="678"/>
      <c r="D21" s="45"/>
      <c r="E21" s="45"/>
      <c r="F21" s="679"/>
      <c r="G21" s="620"/>
      <c r="H21" s="686"/>
      <c r="I21" s="151"/>
      <c r="J21" s="151"/>
      <c r="K21" s="157" t="s">
        <v>49</v>
      </c>
      <c r="L21" s="167"/>
      <c r="M21" s="217"/>
      <c r="N21" s="217"/>
      <c r="O21" s="217"/>
      <c r="P21" s="217"/>
      <c r="Q21" s="219"/>
      <c r="R21" s="217"/>
      <c r="S21" s="146"/>
      <c r="T21" s="146"/>
      <c r="U21" s="178"/>
      <c r="V21" s="146"/>
      <c r="W21" s="146"/>
      <c r="X21" s="146"/>
      <c r="Y21" s="106"/>
      <c r="Z21" s="106"/>
      <c r="AA21" s="185"/>
      <c r="AB21" s="185"/>
      <c r="AC21" s="185"/>
      <c r="AD21" s="185"/>
      <c r="AE21" s="185"/>
      <c r="AF21" s="185"/>
      <c r="AG21" s="185"/>
      <c r="AH21" s="185"/>
      <c r="AI21" s="185"/>
      <c r="AJ21" s="185"/>
      <c r="AK21" s="185"/>
      <c r="AL21" s="185"/>
      <c r="AM21" s="185"/>
      <c r="AN21" s="185"/>
      <c r="AO21" s="185"/>
      <c r="AP21" s="185"/>
      <c r="AQ21" s="185"/>
      <c r="AR21" s="185"/>
      <c r="AS21" s="185"/>
      <c r="AT21" s="185"/>
      <c r="AU21" s="185"/>
      <c r="AV21" s="185"/>
      <c r="AW21" s="185"/>
      <c r="AX21" s="185"/>
      <c r="AY21" s="185"/>
      <c r="AZ21" s="185"/>
      <c r="BA21" s="185"/>
      <c r="BB21" s="185"/>
      <c r="BC21" s="185"/>
      <c r="BD21" s="185"/>
      <c r="BE21" s="185"/>
      <c r="BF21" s="185"/>
      <c r="BG21" s="185"/>
      <c r="BH21" s="185"/>
      <c r="BI21" s="185"/>
      <c r="BJ21" s="185"/>
      <c r="BK21" s="185"/>
      <c r="BL21" s="185"/>
      <c r="BM21" s="185"/>
      <c r="BN21" s="185"/>
      <c r="BO21" s="185"/>
      <c r="BP21" s="185"/>
      <c r="BQ21" s="185"/>
      <c r="BR21" s="185"/>
      <c r="BS21" s="185"/>
      <c r="BT21" s="185"/>
      <c r="BU21" s="185"/>
      <c r="BV21" s="106"/>
      <c r="BW21" s="106"/>
      <c r="BX21" s="106"/>
      <c r="BY21" s="106"/>
      <c r="BZ21" s="106"/>
      <c r="CA21" s="106"/>
      <c r="CB21" s="106"/>
      <c r="CC21" s="106"/>
      <c r="CD21" s="106"/>
      <c r="CE21" s="106"/>
    </row>
    <row r="22" spans="1:83">
      <c r="Q22" s="106"/>
    </row>
    <row r="23" spans="1:83">
      <c r="A23" s="28" t="s">
        <v>167</v>
      </c>
      <c r="B23" s="28"/>
      <c r="C23" s="28"/>
      <c r="D23" s="28"/>
      <c r="E23" s="28"/>
      <c r="F23" s="28"/>
      <c r="G23" s="28"/>
      <c r="H23" s="28"/>
      <c r="I23" s="28"/>
      <c r="J23" s="28"/>
      <c r="K23" s="28"/>
      <c r="L23" s="28"/>
      <c r="M23" s="28"/>
      <c r="N23" s="28"/>
      <c r="O23" s="28"/>
      <c r="P23" s="28"/>
      <c r="Q23" s="174"/>
      <c r="R23" s="28"/>
      <c r="S23" s="28"/>
      <c r="T23" s="28"/>
      <c r="U23" s="183"/>
      <c r="V23" s="28"/>
      <c r="W23" s="28"/>
    </row>
    <row r="24" spans="1:83">
      <c r="Q24" s="106"/>
    </row>
    <row r="25" spans="1:83" ht="15" customHeight="1">
      <c r="A25" s="44"/>
      <c r="B25" s="146" t="s">
        <v>146</v>
      </c>
      <c r="C25" s="225"/>
      <c r="E25" s="99"/>
      <c r="I25" s="150"/>
      <c r="J25" s="191">
        <v>0</v>
      </c>
      <c r="K25" s="226"/>
      <c r="L25" s="147"/>
      <c r="M25" s="219">
        <f>mergeValue(H25)</f>
        <v>0</v>
      </c>
      <c r="N25" s="217"/>
      <c r="O25" s="217"/>
      <c r="P25" s="217"/>
      <c r="Q25" s="217"/>
      <c r="R25" s="219" t="str">
        <f>K25&amp;" ("&amp;L25&amp;")"</f>
        <v xml:space="preserve"> ()</v>
      </c>
      <c r="S25" s="146"/>
      <c r="T25" s="146"/>
      <c r="U25" s="178"/>
      <c r="V25" s="146"/>
      <c r="W25" s="146"/>
      <c r="X25" s="146"/>
      <c r="Y25" s="106"/>
      <c r="Z25" s="106"/>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c r="BA25" s="185"/>
      <c r="BB25" s="185"/>
      <c r="BC25" s="185"/>
      <c r="BD25" s="185"/>
      <c r="BE25" s="185"/>
      <c r="BF25" s="185"/>
      <c r="BG25" s="185"/>
      <c r="BH25" s="185"/>
      <c r="BI25" s="185"/>
      <c r="BJ25" s="185"/>
      <c r="BK25" s="185"/>
      <c r="BL25" s="185"/>
      <c r="BM25" s="185"/>
      <c r="BN25" s="185"/>
      <c r="BO25" s="185"/>
      <c r="BP25" s="185"/>
      <c r="BQ25" s="185"/>
      <c r="BR25" s="185"/>
      <c r="BS25" s="185"/>
      <c r="BT25" s="185"/>
      <c r="BU25" s="185"/>
      <c r="BV25" s="106"/>
      <c r="BW25" s="106"/>
      <c r="BX25" s="106"/>
      <c r="BY25" s="106"/>
      <c r="BZ25" s="106"/>
      <c r="CA25" s="106"/>
      <c r="CB25" s="106"/>
      <c r="CC25" s="106"/>
      <c r="CD25" s="106"/>
      <c r="CE25" s="106"/>
    </row>
    <row r="26" spans="1:83" ht="17.100000000000001" customHeight="1">
      <c r="U26"/>
    </row>
    <row r="27" spans="1:83">
      <c r="A27" s="28" t="s">
        <v>152</v>
      </c>
      <c r="B27" s="28"/>
      <c r="C27" s="28"/>
      <c r="D27" s="28"/>
      <c r="E27" s="28"/>
      <c r="F27" s="28"/>
      <c r="G27" s="28"/>
      <c r="H27" s="28"/>
      <c r="I27" s="28"/>
      <c r="J27" s="28"/>
      <c r="K27" s="28"/>
      <c r="L27" s="28"/>
      <c r="M27" s="28"/>
      <c r="N27" s="28"/>
      <c r="O27" s="28"/>
      <c r="P27" s="28"/>
      <c r="Q27" s="28"/>
      <c r="R27" s="28"/>
      <c r="S27" s="28"/>
      <c r="T27" s="28"/>
      <c r="U27" s="183"/>
      <c r="V27" s="28"/>
      <c r="W27" s="28"/>
    </row>
    <row r="29" spans="1:83" s="140" customFormat="1" ht="15" customHeight="1">
      <c r="A29"/>
      <c r="B29"/>
      <c r="C29" s="45"/>
      <c r="D29" s="687" t="s">
        <v>26</v>
      </c>
      <c r="E29" s="688"/>
      <c r="F29" s="689" t="s">
        <v>19</v>
      </c>
      <c r="G29" s="679"/>
      <c r="H29" s="680">
        <v>1</v>
      </c>
      <c r="I29" s="684"/>
      <c r="J29" s="683" t="s">
        <v>19</v>
      </c>
      <c r="K29" s="154"/>
      <c r="L29" s="150" t="s">
        <v>26</v>
      </c>
      <c r="M29" s="161"/>
      <c r="N29" s="141"/>
      <c r="O29" s="141"/>
      <c r="P29" s="141"/>
      <c r="Q29" s="141"/>
      <c r="R29" s="141"/>
      <c r="S29" s="141"/>
      <c r="T29" s="141"/>
      <c r="U29" s="179"/>
      <c r="V29" s="141"/>
      <c r="W29" s="141"/>
      <c r="X29" s="141"/>
      <c r="Y29" s="141" t="s">
        <v>142</v>
      </c>
      <c r="Z29" s="141">
        <v>1705000</v>
      </c>
      <c r="AA29" s="141"/>
      <c r="AB29" s="141"/>
      <c r="AC29" s="141"/>
      <c r="AD29" s="141"/>
      <c r="AE29" s="141"/>
      <c r="AF29" s="141"/>
      <c r="AG29" s="141"/>
      <c r="AH29" s="141"/>
      <c r="AI29" s="141"/>
      <c r="AJ29" s="141"/>
      <c r="AK29" s="141"/>
      <c r="AL29" s="141"/>
    </row>
    <row r="30" spans="1:83" s="140" customFormat="1" ht="15" customHeight="1">
      <c r="A30"/>
      <c r="B30"/>
      <c r="C30" s="45"/>
      <c r="D30" s="687"/>
      <c r="E30" s="688"/>
      <c r="F30" s="689"/>
      <c r="G30" s="679"/>
      <c r="H30" s="680"/>
      <c r="I30" s="685"/>
      <c r="J30" s="683"/>
      <c r="K30" s="144"/>
      <c r="L30" s="151"/>
      <c r="M30" s="160" t="s">
        <v>320</v>
      </c>
      <c r="N30" s="141"/>
      <c r="O30" s="141"/>
      <c r="P30" s="141"/>
      <c r="Q30" s="141"/>
      <c r="R30" s="141"/>
      <c r="S30" s="141"/>
      <c r="T30" s="141"/>
      <c r="U30" s="179"/>
      <c r="V30" s="141"/>
      <c r="W30" s="141"/>
      <c r="X30" s="141"/>
      <c r="Y30" s="141"/>
      <c r="Z30" s="141"/>
      <c r="AA30" s="141"/>
      <c r="AB30" s="141"/>
      <c r="AC30" s="141"/>
      <c r="AD30" s="141"/>
      <c r="AE30" s="141"/>
      <c r="AF30" s="141"/>
      <c r="AG30" s="141"/>
      <c r="AH30" s="141"/>
      <c r="AI30" s="141"/>
      <c r="AJ30" s="141"/>
      <c r="AK30" s="141"/>
      <c r="AL30" s="141"/>
    </row>
    <row r="31" spans="1:83" s="140" customFormat="1" ht="15" customHeight="1">
      <c r="A31"/>
      <c r="B31"/>
      <c r="C31" s="45"/>
      <c r="D31" s="687"/>
      <c r="E31" s="688"/>
      <c r="F31" s="683"/>
      <c r="G31" s="405"/>
      <c r="H31" s="151"/>
      <c r="I31" s="148" t="s">
        <v>195</v>
      </c>
      <c r="J31" s="151"/>
      <c r="K31" s="151"/>
      <c r="L31" s="151"/>
      <c r="M31" s="152"/>
      <c r="N31" s="141"/>
      <c r="O31" s="141"/>
      <c r="P31" s="141"/>
      <c r="Q31" s="141"/>
      <c r="R31" s="141"/>
      <c r="S31" s="141"/>
      <c r="T31" s="141"/>
      <c r="U31" s="179"/>
      <c r="V31" s="141"/>
      <c r="W31" s="141"/>
      <c r="X31" s="141"/>
      <c r="Y31" s="141"/>
      <c r="Z31" s="141"/>
      <c r="AA31" s="141"/>
      <c r="AB31" s="141"/>
      <c r="AC31" s="141"/>
      <c r="AD31" s="141"/>
      <c r="AE31" s="141"/>
      <c r="AF31" s="141"/>
      <c r="AG31" s="141"/>
      <c r="AH31" s="141"/>
      <c r="AI31" s="141"/>
      <c r="AJ31" s="141"/>
      <c r="AK31" s="141"/>
      <c r="AL31" s="141"/>
    </row>
    <row r="33" spans="1:38">
      <c r="A33" s="28" t="s">
        <v>161</v>
      </c>
      <c r="B33" s="28"/>
      <c r="C33" s="28"/>
      <c r="D33" s="28"/>
      <c r="E33" s="28"/>
      <c r="F33" s="28"/>
      <c r="G33" s="28"/>
      <c r="H33" s="28"/>
      <c r="I33" s="28"/>
      <c r="J33" s="28"/>
      <c r="K33" s="28"/>
      <c r="L33" s="28"/>
      <c r="M33" s="28"/>
      <c r="N33" s="28"/>
      <c r="O33" s="28"/>
      <c r="P33" s="28"/>
      <c r="Q33" s="28"/>
      <c r="R33" s="28"/>
      <c r="S33" s="28"/>
      <c r="T33" s="28"/>
      <c r="U33" s="183"/>
      <c r="V33" s="28"/>
      <c r="W33" s="28"/>
    </row>
    <row r="35" spans="1:38" s="140" customFormat="1" ht="15" customHeight="1">
      <c r="A35"/>
      <c r="B35"/>
      <c r="C35" s="45"/>
      <c r="D35"/>
      <c r="E35"/>
      <c r="F35"/>
      <c r="G35" s="679"/>
      <c r="H35" s="680">
        <v>1</v>
      </c>
      <c r="I35" s="681"/>
      <c r="J35" s="683" t="s">
        <v>19</v>
      </c>
      <c r="K35" s="154"/>
      <c r="L35" s="150" t="s">
        <v>26</v>
      </c>
      <c r="M35" s="161"/>
      <c r="N35" s="141"/>
      <c r="O35" s="141"/>
      <c r="P35" s="141"/>
      <c r="Q35" s="141"/>
      <c r="R35" s="141"/>
      <c r="S35" s="141"/>
      <c r="T35" s="141"/>
      <c r="U35" s="179"/>
      <c r="V35" s="141"/>
      <c r="W35" s="141"/>
      <c r="X35" s="141"/>
      <c r="Y35" s="141" t="s">
        <v>142</v>
      </c>
      <c r="Z35" s="141">
        <v>1705000</v>
      </c>
      <c r="AA35" s="141"/>
      <c r="AB35" s="141"/>
      <c r="AC35" s="141"/>
      <c r="AD35" s="141"/>
      <c r="AE35" s="141"/>
      <c r="AF35" s="141"/>
      <c r="AG35" s="141"/>
      <c r="AH35" s="141"/>
      <c r="AI35" s="141"/>
      <c r="AJ35" s="141"/>
      <c r="AK35" s="141"/>
      <c r="AL35" s="141"/>
    </row>
    <row r="36" spans="1:38" s="140" customFormat="1" ht="15" customHeight="1">
      <c r="A36"/>
      <c r="B36"/>
      <c r="C36" s="45"/>
      <c r="D36"/>
      <c r="E36"/>
      <c r="F36"/>
      <c r="G36" s="679"/>
      <c r="H36" s="680"/>
      <c r="I36" s="682"/>
      <c r="J36" s="683"/>
      <c r="K36" s="144"/>
      <c r="L36" s="151"/>
      <c r="M36" s="160" t="s">
        <v>320</v>
      </c>
      <c r="N36" s="141"/>
      <c r="O36" s="141"/>
      <c r="P36" s="141"/>
      <c r="Q36" s="141"/>
      <c r="R36" s="141"/>
      <c r="S36" s="141"/>
      <c r="T36" s="141"/>
      <c r="U36" s="179"/>
      <c r="V36" s="141"/>
      <c r="W36" s="141"/>
      <c r="X36" s="141"/>
      <c r="Y36" s="141"/>
      <c r="Z36" s="141"/>
      <c r="AA36" s="141"/>
      <c r="AB36" s="141"/>
      <c r="AC36" s="141"/>
      <c r="AD36" s="141"/>
      <c r="AE36" s="141"/>
      <c r="AF36" s="141"/>
      <c r="AG36" s="141"/>
      <c r="AH36" s="141"/>
      <c r="AI36" s="141"/>
      <c r="AJ36" s="141"/>
      <c r="AK36" s="141"/>
      <c r="AL36" s="141"/>
    </row>
    <row r="37" spans="1:38">
      <c r="K37" s="151"/>
      <c r="L37" s="151"/>
      <c r="M37" s="152"/>
    </row>
    <row r="38" spans="1:38">
      <c r="A38" s="28" t="s">
        <v>162</v>
      </c>
      <c r="B38" s="28"/>
      <c r="C38" s="28"/>
      <c r="D38" s="28"/>
      <c r="E38" s="28"/>
      <c r="F38" s="28"/>
      <c r="G38" s="28"/>
      <c r="H38" s="28"/>
      <c r="I38" s="28"/>
      <c r="J38" s="28"/>
      <c r="K38" s="28"/>
      <c r="L38" s="28"/>
      <c r="M38" s="28"/>
      <c r="N38" s="28"/>
      <c r="O38" s="28"/>
      <c r="P38" s="28"/>
      <c r="Q38" s="28"/>
      <c r="R38" s="28"/>
      <c r="S38" s="28"/>
      <c r="T38" s="28"/>
      <c r="U38" s="183"/>
      <c r="V38" s="28"/>
      <c r="W38" s="28"/>
    </row>
    <row r="40" spans="1:38" s="140" customFormat="1" ht="15" customHeight="1">
      <c r="A40"/>
      <c r="B40"/>
      <c r="C40" s="45"/>
      <c r="D40"/>
      <c r="E40"/>
      <c r="F40"/>
      <c r="G40"/>
      <c r="H40"/>
      <c r="I40"/>
      <c r="J40"/>
      <c r="K40" s="153"/>
      <c r="L40" s="150" t="s">
        <v>26</v>
      </c>
      <c r="M40" s="162"/>
      <c r="N40" s="170"/>
      <c r="O40" s="141"/>
      <c r="P40" s="141"/>
      <c r="Q40" s="141"/>
      <c r="R40" s="141"/>
      <c r="S40" s="141"/>
      <c r="T40" s="141"/>
      <c r="U40" s="179"/>
      <c r="V40" s="141"/>
      <c r="W40" s="141"/>
      <c r="X40" s="141"/>
      <c r="Y40" s="141" t="s">
        <v>142</v>
      </c>
      <c r="Z40" s="141">
        <v>1705000</v>
      </c>
      <c r="AA40" s="141"/>
      <c r="AB40" s="141"/>
      <c r="AC40" s="141"/>
      <c r="AD40" s="141"/>
      <c r="AE40" s="141"/>
      <c r="AF40" s="141"/>
      <c r="AG40" s="141"/>
      <c r="AH40" s="141"/>
      <c r="AI40" s="141"/>
      <c r="AJ40" s="141"/>
      <c r="AK40" s="141"/>
      <c r="AL40" s="141"/>
    </row>
    <row r="43" spans="1:38" s="28" customFormat="1" ht="17.100000000000001" customHeight="1">
      <c r="A43" s="28" t="s">
        <v>120</v>
      </c>
    </row>
    <row r="44" spans="1:38" ht="17.100000000000001" customHeight="1">
      <c r="U44"/>
    </row>
    <row r="45" spans="1:38" s="134" customFormat="1" ht="14.25">
      <c r="A45" s="106" t="s">
        <v>1</v>
      </c>
      <c r="B45" s="134" t="s">
        <v>141</v>
      </c>
      <c r="C45" s="199"/>
      <c r="D45" s="200"/>
      <c r="E45" s="201"/>
      <c r="F45" s="202"/>
      <c r="G45" s="202"/>
      <c r="H45" s="202"/>
      <c r="I45" s="203"/>
      <c r="J45" s="204"/>
      <c r="K45" s="211"/>
      <c r="M45" s="205" t="str">
        <f>IF(ISERROR(INDEX(kind_of_nameforms,MATCH(E45,kind_of_forms,0),1)),"",INDEX(kind_of_nameforms,MATCH(E45,kind_of_forms,0),1))</f>
        <v/>
      </c>
      <c r="N45" s="216"/>
    </row>
    <row r="46" spans="1:38" ht="17.100000000000001" customHeight="1">
      <c r="U46"/>
    </row>
    <row r="47" spans="1:38" s="28" customFormat="1" ht="17.100000000000001" customHeight="1">
      <c r="A47" s="28" t="s">
        <v>262</v>
      </c>
      <c r="B47" s="28" t="s">
        <v>263</v>
      </c>
      <c r="C47" s="28" t="s">
        <v>264</v>
      </c>
      <c r="D47" s="28" t="s">
        <v>265</v>
      </c>
    </row>
    <row r="48" spans="1:38" ht="17.100000000000001" customHeight="1">
      <c r="U48"/>
    </row>
    <row r="49" spans="1:21" s="79" customFormat="1">
      <c r="D49" s="249"/>
      <c r="E49" s="221"/>
      <c r="F49" s="221"/>
      <c r="G49" s="221"/>
      <c r="U49" s="180"/>
    </row>
    <row r="50" spans="1:21">
      <c r="C50" s="106"/>
      <c r="D50" s="613" t="s">
        <v>236</v>
      </c>
      <c r="E50" s="614"/>
      <c r="F50" s="614"/>
      <c r="G50" s="615"/>
    </row>
    <row r="51" spans="1:21" s="29" customFormat="1" ht="11.25" customHeight="1">
      <c r="A51" s="13"/>
      <c r="C51" s="45"/>
      <c r="D51" s="616" t="s">
        <v>225</v>
      </c>
      <c r="E51" s="616"/>
      <c r="F51" s="616"/>
      <c r="G51" s="617" t="s">
        <v>226</v>
      </c>
      <c r="H51" s="146"/>
      <c r="R51" s="177"/>
    </row>
    <row r="52" spans="1:21" s="29" customFormat="1" ht="11.25" customHeight="1">
      <c r="A52" s="13" t="s">
        <v>474</v>
      </c>
      <c r="C52" s="45"/>
      <c r="D52" s="232" t="s">
        <v>25</v>
      </c>
      <c r="E52" s="149"/>
      <c r="F52" s="233" t="s">
        <v>215</v>
      </c>
      <c r="G52" s="618"/>
      <c r="H52" s="146"/>
      <c r="R52" s="177"/>
    </row>
    <row r="53" spans="1:21" s="29" customFormat="1" ht="12" customHeight="1">
      <c r="A53" s="13"/>
      <c r="C53" s="45"/>
      <c r="D53" s="248" t="s">
        <v>26</v>
      </c>
      <c r="E53" s="234">
        <v>2</v>
      </c>
      <c r="F53" s="235">
        <v>3</v>
      </c>
      <c r="G53" s="236">
        <v>4</v>
      </c>
      <c r="H53" s="146"/>
      <c r="R53" s="177"/>
    </row>
    <row r="54" spans="1:21" s="29" customFormat="1">
      <c r="A54" s="13"/>
      <c r="C54" s="45"/>
      <c r="D54" s="231">
        <v>1</v>
      </c>
      <c r="E54" s="237" t="s">
        <v>245</v>
      </c>
      <c r="F54" s="251" t="str">
        <f>IF(form_up_date="","",form_up_date)</f>
        <v>24.04.2023</v>
      </c>
      <c r="G54" s="253" t="s">
        <v>246</v>
      </c>
      <c r="H54" s="146"/>
      <c r="R54" s="177"/>
    </row>
    <row r="55" spans="1:21" s="29" customFormat="1" ht="45">
      <c r="A55" s="13"/>
      <c r="C55" s="45"/>
      <c r="D55" s="231" t="s">
        <v>257</v>
      </c>
      <c r="E55" s="237" t="s">
        <v>247</v>
      </c>
      <c r="F55" s="251"/>
      <c r="G55" s="227" t="s">
        <v>318</v>
      </c>
      <c r="H55" s="146"/>
      <c r="R55" s="177"/>
    </row>
    <row r="56" spans="1:21" s="29" customFormat="1">
      <c r="A56" s="13"/>
      <c r="C56" s="45"/>
      <c r="D56" s="231" t="s">
        <v>258</v>
      </c>
      <c r="E56" s="237" t="s">
        <v>248</v>
      </c>
      <c r="F56" s="251"/>
      <c r="G56" s="253" t="s">
        <v>249</v>
      </c>
      <c r="H56" s="146"/>
      <c r="R56" s="177"/>
    </row>
    <row r="57" spans="1:21" s="29" customFormat="1">
      <c r="A57" s="13"/>
      <c r="C57" s="45"/>
      <c r="D57" s="231" t="s">
        <v>259</v>
      </c>
      <c r="E57" s="237" t="s">
        <v>250</v>
      </c>
      <c r="F57" s="252" t="s">
        <v>251</v>
      </c>
      <c r="G57" s="227"/>
      <c r="H57" s="146"/>
      <c r="R57" s="177"/>
    </row>
    <row r="58" spans="1:21" s="29" customFormat="1">
      <c r="A58" s="13"/>
      <c r="C58" s="45"/>
      <c r="D58" s="191" t="str">
        <f>D57&amp;".1"</f>
        <v>4.1.1</v>
      </c>
      <c r="E58" s="238" t="s">
        <v>3</v>
      </c>
      <c r="F58" s="251" t="str">
        <f>IF(region_name="","",region_name)</f>
        <v>Орловская область</v>
      </c>
      <c r="G58" s="253" t="s">
        <v>252</v>
      </c>
      <c r="H58" s="146"/>
      <c r="R58" s="177"/>
    </row>
    <row r="59" spans="1:21" s="29" customFormat="1" ht="22.5">
      <c r="A59" s="13"/>
      <c r="C59" s="45"/>
      <c r="D59" s="231" t="s">
        <v>260</v>
      </c>
      <c r="E59" s="239" t="s">
        <v>253</v>
      </c>
      <c r="F59" s="251"/>
      <c r="G59" s="254" t="s">
        <v>254</v>
      </c>
      <c r="H59" s="146"/>
      <c r="R59" s="177"/>
    </row>
    <row r="60" spans="1:21" s="29" customFormat="1" ht="56.25">
      <c r="A60" s="13"/>
      <c r="C60" s="45"/>
      <c r="D60" s="231" t="s">
        <v>261</v>
      </c>
      <c r="E60" s="240" t="s">
        <v>255</v>
      </c>
      <c r="F60" s="251"/>
      <c r="G60" s="247" t="s">
        <v>317</v>
      </c>
      <c r="H60" s="146"/>
      <c r="R60" s="177"/>
    </row>
    <row r="66" spans="1:83" ht="11.25">
      <c r="A66" s="337" t="s">
        <v>463</v>
      </c>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8"/>
      <c r="Z66" s="338"/>
      <c r="AA66" s="339"/>
      <c r="AB66" s="339"/>
      <c r="AC66" s="339"/>
      <c r="AD66" s="339"/>
      <c r="AE66" s="339"/>
      <c r="AF66" s="339"/>
      <c r="AG66" s="339"/>
      <c r="AH66" s="339"/>
      <c r="AI66" s="339"/>
      <c r="AJ66" s="339"/>
      <c r="AK66" s="339"/>
      <c r="AL66" s="339"/>
      <c r="AM66" s="339"/>
      <c r="AN66" s="339"/>
      <c r="AO66" s="339"/>
      <c r="AP66" s="339"/>
      <c r="AQ66" s="339"/>
      <c r="AR66" s="339"/>
      <c r="AS66" s="339"/>
      <c r="AT66" s="339"/>
      <c r="AU66" s="339"/>
      <c r="AV66" s="339"/>
      <c r="AW66" s="339"/>
      <c r="AX66" s="339"/>
      <c r="AY66" s="339"/>
      <c r="AZ66" s="339"/>
      <c r="BA66" s="339"/>
      <c r="BB66" s="339"/>
      <c r="BC66" s="339"/>
      <c r="BD66" s="339"/>
      <c r="BE66" s="339"/>
      <c r="BF66" s="339"/>
      <c r="BG66" s="339"/>
      <c r="BH66" s="339"/>
      <c r="BI66" s="339"/>
      <c r="BJ66" s="339"/>
      <c r="BK66" s="339"/>
      <c r="BL66" s="339"/>
      <c r="BM66" s="339"/>
      <c r="BN66" s="339"/>
      <c r="BO66" s="339"/>
      <c r="BP66" s="339"/>
      <c r="BQ66" s="339"/>
      <c r="BR66" s="339"/>
      <c r="BS66" s="339"/>
      <c r="BT66" s="339"/>
      <c r="BU66" s="339"/>
      <c r="BV66" s="338"/>
      <c r="BW66" s="338"/>
      <c r="BX66" s="338"/>
      <c r="BY66" s="338"/>
      <c r="BZ66" s="338"/>
      <c r="CA66" s="338"/>
      <c r="CB66" s="338"/>
      <c r="CC66" s="338"/>
      <c r="CD66" s="338"/>
      <c r="CE66" s="338"/>
    </row>
    <row r="67" spans="1:83" ht="11.25">
      <c r="A67" s="336"/>
      <c r="B67" s="336"/>
      <c r="C67" s="336"/>
      <c r="D67" s="336"/>
      <c r="E67" s="336"/>
      <c r="F67" s="336"/>
      <c r="G67" s="336"/>
      <c r="H67" s="336"/>
      <c r="I67" s="336"/>
      <c r="J67" s="336"/>
      <c r="K67" s="336"/>
      <c r="L67" s="336"/>
      <c r="M67" s="336"/>
      <c r="N67" s="336"/>
      <c r="O67" s="336"/>
      <c r="P67" s="336"/>
      <c r="Q67" s="341"/>
      <c r="R67" s="341"/>
      <c r="S67" s="341"/>
      <c r="T67" s="341"/>
      <c r="U67" s="341"/>
      <c r="V67" s="341"/>
      <c r="W67" s="341"/>
      <c r="X67" s="341"/>
      <c r="Y67" s="341"/>
      <c r="Z67" s="341"/>
      <c r="AA67" s="340"/>
      <c r="AB67" s="340"/>
      <c r="AC67" s="340"/>
      <c r="AD67" s="340"/>
      <c r="AE67" s="340"/>
      <c r="AF67" s="340"/>
      <c r="AG67" s="340"/>
      <c r="AH67" s="340"/>
      <c r="AI67" s="340"/>
      <c r="AJ67" s="340"/>
      <c r="AK67" s="340"/>
      <c r="AL67" s="340"/>
      <c r="AM67" s="340"/>
      <c r="AN67" s="340"/>
      <c r="AO67" s="340"/>
      <c r="AP67" s="340"/>
      <c r="AQ67" s="340"/>
      <c r="AR67" s="340"/>
      <c r="AS67" s="340"/>
      <c r="AT67" s="340"/>
      <c r="AU67" s="340"/>
      <c r="AV67" s="340"/>
      <c r="AW67" s="340"/>
      <c r="AX67" s="340"/>
      <c r="AY67" s="340"/>
      <c r="AZ67" s="340"/>
      <c r="BA67" s="340"/>
      <c r="BB67" s="340"/>
      <c r="BC67" s="340"/>
      <c r="BD67" s="340"/>
      <c r="BE67" s="340"/>
      <c r="BF67" s="340"/>
      <c r="BG67" s="340"/>
      <c r="BH67" s="340"/>
      <c r="BI67" s="340"/>
      <c r="BJ67" s="340"/>
      <c r="BK67" s="340"/>
      <c r="BL67" s="340"/>
      <c r="BM67" s="340"/>
      <c r="BN67" s="340"/>
      <c r="BO67" s="340"/>
      <c r="BP67" s="340"/>
      <c r="BQ67" s="340"/>
      <c r="BR67" s="340"/>
      <c r="BS67" s="340"/>
      <c r="BT67" s="340"/>
      <c r="BU67" s="340"/>
      <c r="BV67" s="341"/>
      <c r="BW67" s="341"/>
      <c r="BX67" s="341"/>
      <c r="BY67" s="341"/>
      <c r="BZ67" s="341"/>
      <c r="CA67" s="341"/>
      <c r="CB67" s="341"/>
      <c r="CC67" s="341"/>
      <c r="CD67" s="341"/>
      <c r="CE67" s="341"/>
    </row>
    <row r="68" spans="1:83">
      <c r="A68" s="383"/>
      <c r="B68" s="336"/>
      <c r="C68" s="336"/>
      <c r="D68" s="629" t="s">
        <v>26</v>
      </c>
      <c r="E68" s="633"/>
      <c r="F68" s="634"/>
      <c r="G68" s="634"/>
      <c r="H68" s="634"/>
      <c r="I68" s="634"/>
      <c r="J68" s="634"/>
      <c r="K68" s="634"/>
      <c r="L68" s="634"/>
      <c r="M68" s="634"/>
      <c r="N68" s="634"/>
      <c r="O68" s="634"/>
      <c r="P68" s="634"/>
      <c r="Q68" s="634"/>
      <c r="R68" s="634"/>
      <c r="S68" s="411"/>
      <c r="T68" s="340"/>
      <c r="U68" s="340"/>
      <c r="V68" s="340"/>
      <c r="W68" s="341"/>
      <c r="X68" s="341"/>
      <c r="Y68" s="341"/>
      <c r="Z68" s="341"/>
      <c r="AA68" s="340"/>
      <c r="AB68" s="341"/>
      <c r="AC68" s="630"/>
      <c r="AD68" s="341"/>
      <c r="AE68" s="342" t="s">
        <v>141</v>
      </c>
      <c r="AF68" s="342"/>
      <c r="AG68" s="343" t="s">
        <v>464</v>
      </c>
      <c r="AH68" s="344">
        <v>3</v>
      </c>
      <c r="AI68" s="340"/>
      <c r="AJ68" s="340"/>
      <c r="AK68" s="340"/>
      <c r="AL68" s="340"/>
      <c r="AM68" s="340"/>
      <c r="AN68" s="340"/>
      <c r="AO68" s="340"/>
      <c r="AP68" s="340"/>
      <c r="AQ68" s="340"/>
      <c r="AR68" s="340"/>
      <c r="AS68" s="340"/>
      <c r="AT68" s="340"/>
      <c r="AU68" s="340"/>
      <c r="AV68" s="340"/>
      <c r="AW68" s="340"/>
      <c r="AX68" s="340"/>
      <c r="AY68" s="340"/>
      <c r="AZ68" s="340"/>
      <c r="BA68" s="340"/>
      <c r="BB68" s="340"/>
      <c r="BC68" s="340"/>
      <c r="BD68" s="340"/>
      <c r="BE68" s="340"/>
      <c r="BF68" s="340"/>
      <c r="BG68" s="340"/>
      <c r="BH68" s="340"/>
      <c r="BI68" s="340"/>
      <c r="BJ68" s="340"/>
      <c r="BK68" s="340"/>
      <c r="BL68" s="340"/>
      <c r="BM68" s="340"/>
      <c r="BN68" s="340"/>
      <c r="BO68" s="340"/>
      <c r="BP68" s="340"/>
      <c r="BQ68" s="340"/>
      <c r="BR68" s="340"/>
      <c r="BS68" s="340"/>
      <c r="BT68" s="340"/>
      <c r="BU68" s="340"/>
      <c r="BV68" s="341"/>
      <c r="BW68" s="341"/>
      <c r="BX68" s="341"/>
      <c r="BY68" s="341"/>
      <c r="BZ68" s="341"/>
      <c r="CA68" s="341"/>
      <c r="CB68" s="341"/>
      <c r="CC68" s="341"/>
      <c r="CD68" s="341"/>
      <c r="CE68" s="341"/>
    </row>
    <row r="69" spans="1:83" ht="33.75">
      <c r="A69" s="168"/>
      <c r="B69" s="146"/>
      <c r="C69" s="44"/>
      <c r="D69" s="629"/>
      <c r="E69" s="631" t="s">
        <v>469</v>
      </c>
      <c r="F69" s="631"/>
      <c r="G69" s="631"/>
      <c r="H69" s="631"/>
      <c r="I69" s="631"/>
      <c r="J69" s="631"/>
      <c r="K69" s="631"/>
      <c r="L69" s="631"/>
      <c r="M69" s="631"/>
      <c r="N69" s="631"/>
      <c r="O69" s="631"/>
      <c r="P69" s="631"/>
      <c r="Q69" s="8">
        <f>SUMIF(T70:T71,"i",Q70:Q71)</f>
        <v>0</v>
      </c>
      <c r="R69" s="384"/>
      <c r="S69" s="192" t="s">
        <v>470</v>
      </c>
      <c r="T69" s="185" t="s">
        <v>367</v>
      </c>
      <c r="U69" s="632">
        <v>1</v>
      </c>
      <c r="V69" s="632" t="e">
        <f>INDEX(List01_flag_index_1,1,MATCH(A68,List01_NumberColumns,0))</f>
        <v>#N/A</v>
      </c>
      <c r="W69" s="146"/>
      <c r="X69" s="146"/>
      <c r="Y69" s="146"/>
      <c r="Z69" s="146"/>
      <c r="AA69" s="217"/>
      <c r="AB69" s="146"/>
      <c r="AC69" s="630"/>
      <c r="AD69" s="341"/>
      <c r="AE69" s="146"/>
      <c r="AF69" s="146"/>
      <c r="AG69" s="217"/>
      <c r="AH69" s="217"/>
      <c r="AI69" s="217"/>
      <c r="AJ69" s="217"/>
      <c r="AK69" s="217"/>
      <c r="AL69" s="217"/>
      <c r="AM69" s="217"/>
      <c r="AN69" s="217"/>
      <c r="AO69" s="217"/>
      <c r="AP69" s="217"/>
      <c r="AQ69" s="217"/>
      <c r="AR69" s="217"/>
      <c r="AS69" s="217"/>
      <c r="AT69" s="217"/>
      <c r="AU69" s="217"/>
      <c r="AV69" s="217"/>
      <c r="AW69" s="217"/>
      <c r="AX69" s="217"/>
      <c r="AY69" s="217"/>
      <c r="AZ69" s="217"/>
      <c r="BA69" s="217"/>
      <c r="BB69" s="217"/>
      <c r="BC69" s="217"/>
      <c r="BD69" s="217"/>
      <c r="BE69" s="217"/>
      <c r="BF69" s="217"/>
      <c r="BG69" s="217"/>
      <c r="BH69" s="217"/>
      <c r="BI69" s="217"/>
      <c r="BJ69" s="217"/>
      <c r="BK69" s="217"/>
      <c r="BL69" s="217"/>
      <c r="BM69" s="217"/>
      <c r="BN69" s="217"/>
      <c r="BO69" s="217"/>
      <c r="BP69" s="217"/>
      <c r="BQ69" s="217"/>
      <c r="BR69" s="217"/>
      <c r="BS69" s="217"/>
      <c r="BT69" s="217"/>
      <c r="BU69" s="217"/>
      <c r="BV69" s="146"/>
      <c r="BW69" s="146"/>
      <c r="BX69" s="146"/>
      <c r="BY69" s="146"/>
      <c r="BZ69" s="146"/>
      <c r="CA69" s="146"/>
      <c r="CB69" s="146"/>
      <c r="CC69" s="146"/>
      <c r="CD69" s="146"/>
      <c r="CE69" s="146"/>
    </row>
    <row r="70" spans="1:83" ht="11.25" hidden="1" customHeight="1">
      <c r="A70" s="218"/>
      <c r="B70" s="217"/>
      <c r="C70" s="217"/>
      <c r="D70" s="629"/>
      <c r="E70" s="385"/>
      <c r="F70" s="385">
        <v>0</v>
      </c>
      <c r="G70" s="385"/>
      <c r="H70" s="385"/>
      <c r="I70" s="385"/>
      <c r="J70" s="385"/>
      <c r="K70" s="385"/>
      <c r="L70" s="385"/>
      <c r="M70" s="385"/>
      <c r="N70" s="385"/>
      <c r="O70" s="385"/>
      <c r="P70" s="385"/>
      <c r="Q70" s="385"/>
      <c r="R70" s="385"/>
      <c r="S70" s="412"/>
      <c r="T70" s="217"/>
      <c r="U70" s="632"/>
      <c r="V70" s="632"/>
      <c r="W70" s="217"/>
      <c r="X70" s="217"/>
      <c r="Y70" s="217"/>
      <c r="Z70" s="217"/>
      <c r="AA70" s="217"/>
      <c r="AB70" s="146"/>
      <c r="AC70" s="630"/>
      <c r="AD70" s="341"/>
      <c r="AE70" s="146"/>
      <c r="AF70" s="146"/>
      <c r="AG70" s="217"/>
      <c r="AH70" s="217"/>
      <c r="AI70" s="217"/>
      <c r="AJ70" s="217"/>
      <c r="AK70" s="217"/>
      <c r="AL70" s="217"/>
      <c r="AM70" s="217"/>
      <c r="AN70" s="217"/>
      <c r="AO70" s="217"/>
      <c r="AP70" s="217"/>
      <c r="AQ70" s="217"/>
      <c r="AR70" s="217"/>
      <c r="AS70" s="217"/>
      <c r="AT70" s="217"/>
      <c r="AU70" s="217"/>
      <c r="AV70" s="217"/>
      <c r="AW70" s="217"/>
      <c r="AX70" s="217"/>
      <c r="AY70" s="217"/>
      <c r="AZ70" s="217"/>
      <c r="BA70" s="217"/>
      <c r="BB70" s="217"/>
      <c r="BC70" s="217"/>
      <c r="BD70" s="217"/>
      <c r="BE70" s="217"/>
      <c r="BF70" s="217"/>
      <c r="BG70" s="217"/>
      <c r="BH70" s="217"/>
      <c r="BI70" s="217"/>
      <c r="BJ70" s="217"/>
      <c r="BK70" s="217"/>
      <c r="BL70" s="217"/>
      <c r="BM70" s="217"/>
      <c r="BN70" s="217"/>
      <c r="BO70" s="217"/>
      <c r="BP70" s="217"/>
      <c r="BQ70" s="217"/>
      <c r="BR70" s="217"/>
      <c r="BS70" s="217"/>
      <c r="BT70" s="217"/>
      <c r="BU70" s="217"/>
      <c r="BV70" s="217"/>
      <c r="BW70" s="217"/>
      <c r="BX70" s="217"/>
      <c r="BY70" s="217"/>
      <c r="BZ70" s="217"/>
      <c r="CA70" s="217"/>
      <c r="CB70" s="217"/>
      <c r="CC70" s="217"/>
      <c r="CD70" s="217"/>
      <c r="CE70" s="217"/>
    </row>
    <row r="71" spans="1:83" ht="11.25">
      <c r="A71" s="168"/>
      <c r="B71" s="146"/>
      <c r="C71" s="44"/>
      <c r="D71" s="629"/>
      <c r="E71" s="386"/>
      <c r="F71" s="387"/>
      <c r="G71" s="387"/>
      <c r="H71" s="388"/>
      <c r="I71" s="388"/>
      <c r="J71" s="388"/>
      <c r="K71" s="388"/>
      <c r="L71" s="388"/>
      <c r="M71" s="388"/>
      <c r="N71" s="388"/>
      <c r="O71" s="388"/>
      <c r="P71" s="388"/>
      <c r="Q71" s="388"/>
      <c r="R71" s="389"/>
      <c r="S71" s="413"/>
      <c r="T71" s="217"/>
      <c r="U71" s="632"/>
      <c r="V71" s="632"/>
      <c r="W71" s="146"/>
      <c r="X71" s="146"/>
      <c r="Y71" s="146"/>
      <c r="Z71" s="146"/>
      <c r="AA71" s="217"/>
      <c r="AB71" s="146"/>
      <c r="AC71" s="630"/>
      <c r="AD71" s="341"/>
      <c r="AE71" s="146"/>
      <c r="AF71" s="146"/>
      <c r="AG71" s="217"/>
      <c r="AH71" s="217"/>
      <c r="AI71" s="217"/>
      <c r="AJ71" s="217"/>
      <c r="AK71" s="217"/>
      <c r="AL71" s="217"/>
      <c r="AM71" s="217"/>
      <c r="AN71" s="217"/>
      <c r="AO71" s="217"/>
      <c r="AP71" s="217"/>
      <c r="AQ71" s="217"/>
      <c r="AR71" s="217"/>
      <c r="AS71" s="217"/>
      <c r="AT71" s="217"/>
      <c r="AU71" s="217"/>
      <c r="AV71" s="217"/>
      <c r="AW71" s="217"/>
      <c r="AX71" s="217"/>
      <c r="AY71" s="217"/>
      <c r="AZ71" s="217"/>
      <c r="BA71" s="217"/>
      <c r="BB71" s="217"/>
      <c r="BC71" s="217"/>
      <c r="BD71" s="217"/>
      <c r="BE71" s="217"/>
      <c r="BF71" s="217"/>
      <c r="BG71" s="217"/>
      <c r="BH71" s="217"/>
      <c r="BI71" s="217"/>
      <c r="BJ71" s="217"/>
      <c r="BK71" s="217"/>
      <c r="BL71" s="217"/>
      <c r="BM71" s="217"/>
      <c r="BN71" s="217"/>
      <c r="BO71" s="217"/>
      <c r="BP71" s="217"/>
      <c r="BQ71" s="217"/>
      <c r="BR71" s="217"/>
      <c r="BS71" s="217"/>
      <c r="BT71" s="217"/>
      <c r="BU71" s="217"/>
      <c r="BV71" s="146"/>
      <c r="BW71" s="146"/>
      <c r="BX71" s="146"/>
      <c r="BY71" s="146"/>
      <c r="BZ71" s="146"/>
      <c r="CA71" s="146"/>
      <c r="CB71" s="146"/>
      <c r="CC71" s="146"/>
      <c r="CD71" s="146"/>
      <c r="CE71" s="146"/>
    </row>
    <row r="72" spans="1:83" ht="33.75">
      <c r="A72" s="168"/>
      <c r="B72" s="146"/>
      <c r="C72" s="44"/>
      <c r="D72" s="629"/>
      <c r="E72" s="631" t="s">
        <v>468</v>
      </c>
      <c r="F72" s="631"/>
      <c r="G72" s="631"/>
      <c r="H72" s="631"/>
      <c r="I72" s="631"/>
      <c r="J72" s="631"/>
      <c r="K72" s="631"/>
      <c r="L72" s="631"/>
      <c r="M72" s="631"/>
      <c r="N72" s="631"/>
      <c r="O72" s="631"/>
      <c r="P72" s="631"/>
      <c r="Q72" s="8">
        <f>SUMIF(T73:T74,"i",Q73:Q74)</f>
        <v>0</v>
      </c>
      <c r="R72" s="384"/>
      <c r="S72" s="192" t="s">
        <v>470</v>
      </c>
      <c r="T72" s="185" t="s">
        <v>367</v>
      </c>
      <c r="U72" s="632">
        <v>2</v>
      </c>
      <c r="V72" s="632" t="e">
        <f>INDEX(List01_flag_index_2,1,MATCH(A68,List01_NumberColumns,0))</f>
        <v>#N/A</v>
      </c>
      <c r="W72" s="146"/>
      <c r="X72" s="146"/>
      <c r="Y72" s="146"/>
      <c r="Z72" s="146"/>
      <c r="AA72" s="217"/>
      <c r="AB72" s="146"/>
      <c r="AC72" s="630"/>
      <c r="AD72" s="341"/>
      <c r="AE72" s="146"/>
      <c r="AF72" s="146"/>
      <c r="AG72" s="217"/>
      <c r="AH72" s="217"/>
      <c r="AI72" s="217"/>
      <c r="AJ72" s="217"/>
      <c r="AK72" s="217"/>
      <c r="AL72" s="217"/>
      <c r="AM72" s="217"/>
      <c r="AN72" s="217"/>
      <c r="AO72" s="217"/>
      <c r="AP72" s="217"/>
      <c r="AQ72" s="217"/>
      <c r="AR72" s="217"/>
      <c r="AS72" s="217"/>
      <c r="AT72" s="217"/>
      <c r="AU72" s="217"/>
      <c r="AV72" s="217"/>
      <c r="AW72" s="217"/>
      <c r="AX72" s="217"/>
      <c r="AY72" s="217"/>
      <c r="AZ72" s="217"/>
      <c r="BA72" s="217"/>
      <c r="BB72" s="217"/>
      <c r="BC72" s="217"/>
      <c r="BD72" s="217"/>
      <c r="BE72" s="217"/>
      <c r="BF72" s="217"/>
      <c r="BG72" s="217"/>
      <c r="BH72" s="217"/>
      <c r="BI72" s="217"/>
      <c r="BJ72" s="217"/>
      <c r="BK72" s="217"/>
      <c r="BL72" s="217"/>
      <c r="BM72" s="217"/>
      <c r="BN72" s="217"/>
      <c r="BO72" s="217"/>
      <c r="BP72" s="217"/>
      <c r="BQ72" s="217"/>
      <c r="BR72" s="217"/>
      <c r="BS72" s="217"/>
      <c r="BT72" s="217"/>
      <c r="BU72" s="217"/>
      <c r="BV72" s="146"/>
      <c r="BW72" s="146"/>
      <c r="BX72" s="146"/>
      <c r="BY72" s="146"/>
      <c r="BZ72" s="146"/>
      <c r="CA72" s="146"/>
      <c r="CB72" s="146"/>
      <c r="CC72" s="146"/>
      <c r="CD72" s="146"/>
      <c r="CE72" s="146"/>
    </row>
    <row r="73" spans="1:83" ht="11.25" hidden="1" customHeight="1">
      <c r="A73" s="218"/>
      <c r="B73" s="217"/>
      <c r="C73" s="217"/>
      <c r="D73" s="629"/>
      <c r="E73" s="385"/>
      <c r="F73" s="385">
        <v>0</v>
      </c>
      <c r="G73" s="385"/>
      <c r="H73" s="385"/>
      <c r="I73" s="385"/>
      <c r="J73" s="385"/>
      <c r="K73" s="385"/>
      <c r="L73" s="385"/>
      <c r="M73" s="385"/>
      <c r="N73" s="385"/>
      <c r="O73" s="385"/>
      <c r="P73" s="385"/>
      <c r="Q73" s="385"/>
      <c r="R73" s="385"/>
      <c r="S73" s="412"/>
      <c r="T73" s="217"/>
      <c r="U73" s="632"/>
      <c r="V73" s="632"/>
      <c r="W73" s="217"/>
      <c r="X73" s="217"/>
      <c r="Y73" s="217"/>
      <c r="Z73" s="217"/>
      <c r="AA73" s="217"/>
      <c r="AB73" s="146"/>
      <c r="AC73" s="630"/>
      <c r="AD73" s="341"/>
      <c r="AE73" s="146"/>
      <c r="AF73" s="146"/>
      <c r="AG73" s="217"/>
      <c r="AH73" s="217"/>
      <c r="AI73" s="217"/>
      <c r="AJ73" s="217"/>
      <c r="AK73" s="217"/>
      <c r="AL73" s="217"/>
      <c r="AM73" s="217"/>
      <c r="AN73" s="217"/>
      <c r="AO73" s="217"/>
      <c r="AP73" s="217"/>
      <c r="AQ73" s="217"/>
      <c r="AR73" s="217"/>
      <c r="AS73" s="217"/>
      <c r="AT73" s="217"/>
      <c r="AU73" s="217"/>
      <c r="AV73" s="217"/>
      <c r="AW73" s="217"/>
      <c r="AX73" s="217"/>
      <c r="AY73" s="217"/>
      <c r="AZ73" s="217"/>
      <c r="BA73" s="217"/>
      <c r="BB73" s="217"/>
      <c r="BC73" s="217"/>
      <c r="BD73" s="217"/>
      <c r="BE73" s="217"/>
      <c r="BF73" s="217"/>
      <c r="BG73" s="217"/>
      <c r="BH73" s="217"/>
      <c r="BI73" s="217"/>
      <c r="BJ73" s="217"/>
      <c r="BK73" s="217"/>
      <c r="BL73" s="217"/>
      <c r="BM73" s="217"/>
      <c r="BN73" s="217"/>
      <c r="BO73" s="217"/>
      <c r="BP73" s="217"/>
      <c r="BQ73" s="217"/>
      <c r="BR73" s="217"/>
      <c r="BS73" s="217"/>
      <c r="BT73" s="217"/>
      <c r="BU73" s="217"/>
      <c r="BV73" s="217"/>
      <c r="BW73" s="217"/>
      <c r="BX73" s="217"/>
      <c r="BY73" s="217"/>
      <c r="BZ73" s="217"/>
      <c r="CA73" s="217"/>
      <c r="CB73" s="217"/>
      <c r="CC73" s="217"/>
      <c r="CD73" s="217"/>
      <c r="CE73" s="217"/>
    </row>
    <row r="74" spans="1:83" ht="11.25">
      <c r="A74" s="168"/>
      <c r="B74" s="146"/>
      <c r="C74" s="44"/>
      <c r="D74" s="629"/>
      <c r="E74" s="386"/>
      <c r="F74" s="387"/>
      <c r="G74" s="387"/>
      <c r="H74" s="388"/>
      <c r="I74" s="388"/>
      <c r="J74" s="388"/>
      <c r="K74" s="388"/>
      <c r="L74" s="388"/>
      <c r="M74" s="388"/>
      <c r="N74" s="388"/>
      <c r="O74" s="388"/>
      <c r="P74" s="388"/>
      <c r="Q74" s="388"/>
      <c r="R74" s="389"/>
      <c r="S74" s="413"/>
      <c r="T74" s="217"/>
      <c r="U74" s="632"/>
      <c r="V74" s="632"/>
      <c r="W74" s="146"/>
      <c r="X74" s="146"/>
      <c r="Y74" s="146"/>
      <c r="Z74" s="146"/>
      <c r="AA74" s="217"/>
      <c r="AB74" s="146"/>
      <c r="AC74" s="630"/>
      <c r="AD74" s="341"/>
      <c r="AE74" s="146"/>
      <c r="AF74" s="146"/>
      <c r="AG74" s="217"/>
      <c r="AH74" s="217"/>
      <c r="AI74" s="217"/>
      <c r="AJ74" s="217"/>
      <c r="AK74" s="217"/>
      <c r="AL74" s="217"/>
      <c r="AM74" s="217"/>
      <c r="AN74" s="217"/>
      <c r="AO74" s="217"/>
      <c r="AP74" s="217"/>
      <c r="AQ74" s="217"/>
      <c r="AR74" s="217"/>
      <c r="AS74" s="217"/>
      <c r="AT74" s="217"/>
      <c r="AU74" s="217"/>
      <c r="AV74" s="217"/>
      <c r="AW74" s="217"/>
      <c r="AX74" s="217"/>
      <c r="AY74" s="217"/>
      <c r="AZ74" s="217"/>
      <c r="BA74" s="217"/>
      <c r="BB74" s="217"/>
      <c r="BC74" s="217"/>
      <c r="BD74" s="217"/>
      <c r="BE74" s="217"/>
      <c r="BF74" s="217"/>
      <c r="BG74" s="217"/>
      <c r="BH74" s="217"/>
      <c r="BI74" s="217"/>
      <c r="BJ74" s="217"/>
      <c r="BK74" s="217"/>
      <c r="BL74" s="217"/>
      <c r="BM74" s="217"/>
      <c r="BN74" s="217"/>
      <c r="BO74" s="217"/>
      <c r="BP74" s="217"/>
      <c r="BQ74" s="217"/>
      <c r="BR74" s="217"/>
      <c r="BS74" s="217"/>
      <c r="BT74" s="217"/>
      <c r="BU74" s="217"/>
      <c r="BV74" s="146"/>
      <c r="BW74" s="146"/>
      <c r="BX74" s="146"/>
      <c r="BY74" s="146"/>
      <c r="BZ74" s="146"/>
      <c r="CA74" s="146"/>
      <c r="CB74" s="146"/>
      <c r="CC74" s="146"/>
      <c r="CD74" s="146"/>
      <c r="CE74" s="146"/>
    </row>
    <row r="75" spans="1:83" ht="11.25">
      <c r="T75" s="185"/>
      <c r="U75" s="185"/>
      <c r="V75" s="185"/>
    </row>
    <row r="76" spans="1:83" ht="11.25">
      <c r="A76" s="337" t="s">
        <v>463</v>
      </c>
      <c r="B76" s="337"/>
      <c r="C76" s="337"/>
      <c r="D76" s="337"/>
      <c r="E76" s="337"/>
      <c r="F76" s="337"/>
      <c r="G76" s="337"/>
      <c r="H76" s="337"/>
      <c r="I76" s="337"/>
      <c r="J76" s="337"/>
      <c r="K76" s="337"/>
      <c r="L76" s="337"/>
      <c r="M76" s="337"/>
      <c r="N76" s="337"/>
      <c r="O76" s="337"/>
      <c r="P76" s="337"/>
      <c r="Q76" s="337"/>
      <c r="R76" s="337"/>
      <c r="S76" s="337"/>
      <c r="T76" s="339"/>
      <c r="U76" s="339"/>
      <c r="V76" s="339"/>
      <c r="W76" s="337"/>
      <c r="X76" s="337"/>
      <c r="Y76" s="338"/>
      <c r="Z76" s="338"/>
      <c r="AA76" s="339"/>
      <c r="AB76" s="339"/>
      <c r="AC76" s="339"/>
      <c r="AD76" s="339"/>
      <c r="AE76" s="339"/>
      <c r="AF76" s="339"/>
      <c r="AG76" s="339"/>
      <c r="AH76" s="339"/>
      <c r="AI76" s="339"/>
      <c r="AJ76" s="339"/>
      <c r="AK76" s="339"/>
      <c r="AL76" s="339"/>
      <c r="AM76" s="339"/>
      <c r="AN76" s="339"/>
      <c r="AO76" s="339"/>
      <c r="AP76" s="339"/>
      <c r="AQ76" s="339"/>
      <c r="AR76" s="339"/>
      <c r="AS76" s="339"/>
      <c r="AT76" s="339"/>
      <c r="AU76" s="339"/>
      <c r="AV76" s="339"/>
      <c r="AW76" s="339"/>
      <c r="AX76" s="339"/>
      <c r="AY76" s="339"/>
      <c r="AZ76" s="339"/>
      <c r="BA76" s="339"/>
      <c r="BB76" s="339"/>
      <c r="BC76" s="339"/>
      <c r="BD76" s="339"/>
      <c r="BE76" s="339"/>
      <c r="BF76" s="339"/>
      <c r="BG76" s="339"/>
      <c r="BH76" s="339"/>
      <c r="BI76" s="339"/>
      <c r="BJ76" s="339"/>
      <c r="BK76" s="339"/>
      <c r="BL76" s="339"/>
      <c r="BM76" s="339"/>
      <c r="BN76" s="339"/>
      <c r="BO76" s="339"/>
      <c r="BP76" s="339"/>
      <c r="BQ76" s="339"/>
      <c r="BR76" s="339"/>
      <c r="BS76" s="339"/>
      <c r="BT76" s="339"/>
      <c r="BU76" s="339"/>
      <c r="BV76" s="338"/>
      <c r="BW76" s="338"/>
      <c r="BX76" s="338"/>
      <c r="BY76" s="338"/>
      <c r="BZ76" s="338"/>
      <c r="CA76" s="338"/>
      <c r="CB76" s="338"/>
      <c r="CC76" s="338"/>
      <c r="CD76" s="338"/>
      <c r="CE76" s="338"/>
    </row>
    <row r="77" spans="1:83" ht="11.25">
      <c r="T77" s="185"/>
      <c r="U77" s="185"/>
      <c r="V77" s="185"/>
    </row>
    <row r="78" spans="1:83">
      <c r="A78" s="383"/>
      <c r="B78" s="336"/>
      <c r="C78" s="336"/>
      <c r="D78" s="665" t="s">
        <v>26</v>
      </c>
      <c r="E78" s="633"/>
      <c r="F78" s="634"/>
      <c r="G78" s="634"/>
      <c r="H78" s="634"/>
      <c r="I78" s="634"/>
      <c r="J78" s="634"/>
      <c r="K78" s="634"/>
      <c r="L78" s="634"/>
      <c r="M78" s="634"/>
      <c r="N78" s="634"/>
      <c r="O78" s="634"/>
      <c r="P78" s="634"/>
      <c r="Q78" s="634"/>
      <c r="R78" s="663"/>
      <c r="S78" s="411"/>
      <c r="T78" s="340"/>
      <c r="U78" s="340"/>
      <c r="V78" s="340"/>
      <c r="W78" s="341"/>
      <c r="X78" s="341"/>
      <c r="Y78" s="341"/>
      <c r="Z78" s="341"/>
      <c r="AA78" s="340"/>
      <c r="AB78" s="341"/>
      <c r="AC78" s="630"/>
      <c r="AD78" s="341"/>
      <c r="AE78" s="342" t="s">
        <v>141</v>
      </c>
      <c r="AF78" s="342"/>
      <c r="AG78" s="343" t="s">
        <v>464</v>
      </c>
      <c r="AH78" s="344">
        <v>3</v>
      </c>
      <c r="AI78" s="340"/>
      <c r="AJ78" s="340"/>
      <c r="AK78" s="340"/>
      <c r="AL78" s="340"/>
      <c r="AM78" s="340"/>
      <c r="AN78" s="340"/>
      <c r="AO78" s="340"/>
      <c r="AP78" s="340"/>
      <c r="AQ78" s="340"/>
      <c r="AR78" s="340"/>
      <c r="AS78" s="340"/>
      <c r="AT78" s="340"/>
      <c r="AU78" s="340"/>
      <c r="AV78" s="340"/>
      <c r="AW78" s="340"/>
      <c r="AX78" s="340"/>
      <c r="AY78" s="340"/>
      <c r="AZ78" s="340"/>
      <c r="BA78" s="340"/>
      <c r="BB78" s="340"/>
      <c r="BC78" s="340"/>
      <c r="BD78" s="340"/>
      <c r="BE78" s="340"/>
      <c r="BF78" s="340"/>
      <c r="BG78" s="340"/>
      <c r="BH78" s="340"/>
      <c r="BI78" s="340"/>
      <c r="BJ78" s="340"/>
      <c r="BK78" s="340"/>
      <c r="BL78" s="340"/>
      <c r="BM78" s="340"/>
      <c r="BN78" s="340"/>
      <c r="BO78" s="340"/>
      <c r="BP78" s="340"/>
      <c r="BQ78" s="340"/>
      <c r="BR78" s="340"/>
      <c r="BS78" s="340"/>
      <c r="BT78" s="340"/>
      <c r="BU78" s="340"/>
      <c r="BV78" s="341"/>
      <c r="BW78" s="341"/>
      <c r="BX78" s="341"/>
      <c r="BY78" s="341"/>
      <c r="BZ78" s="341"/>
      <c r="CA78" s="341"/>
      <c r="CB78" s="341"/>
      <c r="CC78" s="341"/>
      <c r="CD78" s="341"/>
      <c r="CE78" s="341"/>
    </row>
    <row r="79" spans="1:83" ht="22.5" customHeight="1">
      <c r="A79" s="168"/>
      <c r="B79" s="146"/>
      <c r="C79" s="44"/>
      <c r="D79" s="665"/>
      <c r="E79" s="390"/>
      <c r="F79" s="268">
        <v>1</v>
      </c>
      <c r="G79" s="664" t="s">
        <v>469</v>
      </c>
      <c r="H79" s="664"/>
      <c r="I79" s="664"/>
      <c r="J79" s="664"/>
      <c r="K79" s="664"/>
      <c r="L79" s="664"/>
      <c r="M79" s="664"/>
      <c r="N79" s="664"/>
      <c r="O79" s="664"/>
      <c r="P79" s="664"/>
      <c r="Q79" s="8">
        <f>SUMIF(T80:T85,"i",Q80:Q85)</f>
        <v>0</v>
      </c>
      <c r="R79" s="391"/>
      <c r="S79" s="192" t="s">
        <v>470</v>
      </c>
      <c r="T79" s="185" t="s">
        <v>367</v>
      </c>
      <c r="U79" s="632">
        <v>1</v>
      </c>
      <c r="V79" s="632" t="e">
        <f>INDEX(List01_flag_index_1,1,MATCH(A78,List01_NumberColumns,0))</f>
        <v>#N/A</v>
      </c>
      <c r="W79" s="146"/>
      <c r="X79" s="146"/>
      <c r="Y79" s="146"/>
      <c r="Z79" s="146"/>
      <c r="AA79" s="217"/>
      <c r="AB79" s="146"/>
      <c r="AC79" s="630"/>
      <c r="AD79" s="341"/>
      <c r="AE79" s="146"/>
      <c r="AF79" s="146"/>
      <c r="AG79" s="217"/>
      <c r="AH79" s="217"/>
      <c r="AI79" s="217"/>
      <c r="AJ79" s="217"/>
      <c r="AK79" s="217"/>
      <c r="AL79" s="217"/>
      <c r="AM79" s="217"/>
      <c r="AN79" s="217"/>
      <c r="AO79" s="217"/>
      <c r="AP79" s="217"/>
      <c r="AQ79" s="217"/>
      <c r="AR79" s="217"/>
      <c r="AS79" s="217"/>
      <c r="AT79" s="217"/>
      <c r="AU79" s="217"/>
      <c r="AV79" s="217"/>
      <c r="AW79" s="217"/>
      <c r="AX79" s="217"/>
      <c r="AY79" s="217"/>
      <c r="AZ79" s="217"/>
      <c r="BA79" s="217"/>
      <c r="BB79" s="217"/>
      <c r="BC79" s="217"/>
      <c r="BD79" s="217"/>
      <c r="BE79" s="217"/>
      <c r="BF79" s="217"/>
      <c r="BG79" s="217"/>
      <c r="BH79" s="217"/>
      <c r="BI79" s="217"/>
      <c r="BJ79" s="217"/>
      <c r="BK79" s="217"/>
      <c r="BL79" s="217"/>
      <c r="BM79" s="217"/>
      <c r="BN79" s="217"/>
      <c r="BO79" s="217"/>
      <c r="BP79" s="217"/>
      <c r="BQ79" s="217"/>
      <c r="BR79" s="217"/>
      <c r="BS79" s="217"/>
      <c r="BT79" s="217"/>
      <c r="BU79" s="217"/>
      <c r="BV79" s="146"/>
      <c r="BW79" s="146"/>
      <c r="BX79" s="146"/>
      <c r="BY79" s="146"/>
      <c r="BZ79" s="146"/>
      <c r="CA79" s="146"/>
      <c r="CB79" s="146"/>
      <c r="CC79" s="146"/>
      <c r="CD79" s="146"/>
      <c r="CE79" s="146"/>
    </row>
    <row r="80" spans="1:83" ht="11.25" hidden="1" customHeight="1">
      <c r="A80" s="218"/>
      <c r="B80" s="217"/>
      <c r="C80" s="217"/>
      <c r="D80" s="666"/>
      <c r="E80" s="392"/>
      <c r="F80" s="385">
        <v>0</v>
      </c>
      <c r="G80" s="385"/>
      <c r="H80" s="393"/>
      <c r="I80" s="385"/>
      <c r="J80" s="385"/>
      <c r="K80" s="385"/>
      <c r="L80" s="385"/>
      <c r="M80" s="385"/>
      <c r="N80" s="385"/>
      <c r="O80" s="385"/>
      <c r="P80" s="385"/>
      <c r="Q80" s="385"/>
      <c r="R80" s="385"/>
      <c r="S80" s="412"/>
      <c r="T80" s="217"/>
      <c r="U80" s="632"/>
      <c r="V80" s="632"/>
      <c r="W80" s="217"/>
      <c r="X80" s="217"/>
      <c r="Y80" s="217"/>
      <c r="Z80" s="217"/>
      <c r="AA80" s="217"/>
      <c r="AB80" s="146"/>
      <c r="AC80" s="630"/>
      <c r="AD80" s="341"/>
      <c r="AE80" s="146"/>
      <c r="AF80" s="146"/>
      <c r="AG80" s="217"/>
      <c r="AH80" s="217"/>
      <c r="AI80" s="217"/>
      <c r="AJ80" s="217"/>
      <c r="AK80" s="217"/>
      <c r="AL80" s="217"/>
      <c r="AM80" s="217"/>
      <c r="AN80" s="217"/>
      <c r="AO80" s="217"/>
      <c r="AP80" s="217"/>
      <c r="AQ80" s="217"/>
      <c r="AR80" s="217"/>
      <c r="AS80" s="217"/>
      <c r="AT80" s="217"/>
      <c r="AU80" s="217"/>
      <c r="AV80" s="217"/>
      <c r="AW80" s="217"/>
      <c r="AX80" s="217"/>
      <c r="AY80" s="217"/>
      <c r="AZ80" s="217"/>
      <c r="BA80" s="217"/>
      <c r="BB80" s="217"/>
      <c r="BC80" s="217"/>
      <c r="BD80" s="217"/>
      <c r="BE80" s="217"/>
      <c r="BF80" s="217"/>
      <c r="BG80" s="217"/>
      <c r="BH80" s="217"/>
      <c r="BI80" s="217"/>
      <c r="BJ80" s="217"/>
      <c r="BK80" s="217"/>
      <c r="BL80" s="217"/>
      <c r="BM80" s="217"/>
      <c r="BN80" s="217"/>
      <c r="BO80" s="217"/>
      <c r="BP80" s="217"/>
      <c r="BQ80" s="217"/>
      <c r="BR80" s="217"/>
      <c r="BS80" s="217"/>
      <c r="BT80" s="217"/>
      <c r="BU80" s="217"/>
      <c r="BV80" s="217"/>
      <c r="BW80" s="217"/>
      <c r="BX80" s="217"/>
      <c r="BY80" s="217"/>
      <c r="BZ80" s="217"/>
      <c r="CA80" s="217"/>
      <c r="CB80" s="217"/>
      <c r="CC80" s="217"/>
      <c r="CD80" s="217"/>
      <c r="CE80" s="217"/>
    </row>
    <row r="81" spans="1:83" ht="22.5">
      <c r="A81" s="168"/>
      <c r="B81" s="146"/>
      <c r="C81" s="44"/>
      <c r="D81" s="666"/>
      <c r="E81" s="667"/>
      <c r="F81" s="629" t="s">
        <v>476</v>
      </c>
      <c r="G81" s="668"/>
      <c r="H81" s="227"/>
      <c r="I81" s="407" t="s">
        <v>26</v>
      </c>
      <c r="J81" s="395" t="s">
        <v>478</v>
      </c>
      <c r="K81" s="335" t="s">
        <v>416</v>
      </c>
      <c r="L81" s="674" t="s">
        <v>416</v>
      </c>
      <c r="M81" s="675"/>
      <c r="N81" s="335" t="s">
        <v>416</v>
      </c>
      <c r="O81" s="335" t="s">
        <v>416</v>
      </c>
      <c r="P81" s="335" t="s">
        <v>416</v>
      </c>
      <c r="Q81" s="396">
        <f>SUM(Q82:Q84)</f>
        <v>0</v>
      </c>
      <c r="R81" s="396">
        <f>nerr(Q81/List01_costs_OPS)*100</f>
        <v>0</v>
      </c>
      <c r="S81" s="631" t="s">
        <v>472</v>
      </c>
      <c r="T81" s="185" t="s">
        <v>367</v>
      </c>
      <c r="U81" s="632"/>
      <c r="V81" s="632"/>
      <c r="AC81" s="630"/>
    </row>
    <row r="82" spans="1:83" ht="11.25">
      <c r="A82" s="168"/>
      <c r="B82" s="146"/>
      <c r="C82" s="44"/>
      <c r="D82" s="666"/>
      <c r="E82" s="667"/>
      <c r="F82" s="629"/>
      <c r="G82" s="668"/>
      <c r="H82" s="620"/>
      <c r="I82" s="670" t="s">
        <v>476</v>
      </c>
      <c r="J82" s="671"/>
      <c r="K82" s="672"/>
      <c r="L82" s="409"/>
      <c r="M82" s="410" t="s">
        <v>26</v>
      </c>
      <c r="N82" s="397"/>
      <c r="O82" s="398"/>
      <c r="P82" s="406"/>
      <c r="Q82" s="398"/>
      <c r="R82" s="399">
        <f>nerr(costs_OPS/List01_costs_OPS)*100</f>
        <v>0</v>
      </c>
      <c r="S82" s="631"/>
      <c r="T82" s="185"/>
      <c r="U82" s="632"/>
      <c r="V82" s="632"/>
      <c r="AC82" s="630"/>
    </row>
    <row r="83" spans="1:83" ht="11.25">
      <c r="A83" s="168"/>
      <c r="B83" s="146"/>
      <c r="C83" s="44"/>
      <c r="D83" s="666"/>
      <c r="E83" s="667"/>
      <c r="F83" s="629"/>
      <c r="G83" s="668"/>
      <c r="H83" s="620"/>
      <c r="I83" s="670"/>
      <c r="J83" s="671"/>
      <c r="K83" s="673"/>
      <c r="L83" s="408"/>
      <c r="M83" s="401"/>
      <c r="N83" s="402" t="s">
        <v>466</v>
      </c>
      <c r="O83" s="402"/>
      <c r="P83" s="402"/>
      <c r="Q83" s="402"/>
      <c r="R83" s="403"/>
      <c r="S83" s="631"/>
      <c r="T83" s="185"/>
      <c r="U83" s="632"/>
      <c r="V83" s="632"/>
      <c r="AC83" s="630"/>
    </row>
    <row r="84" spans="1:83" ht="11.25">
      <c r="A84" s="168"/>
      <c r="B84" s="146"/>
      <c r="C84" s="44"/>
      <c r="D84" s="666"/>
      <c r="E84" s="667"/>
      <c r="F84" s="629"/>
      <c r="G84" s="669"/>
      <c r="H84" s="408"/>
      <c r="I84" s="401"/>
      <c r="J84" s="402" t="s">
        <v>467</v>
      </c>
      <c r="K84" s="402"/>
      <c r="L84" s="402"/>
      <c r="M84" s="402"/>
      <c r="N84" s="402"/>
      <c r="O84" s="402"/>
      <c r="P84" s="402"/>
      <c r="Q84" s="402"/>
      <c r="R84" s="403"/>
      <c r="S84" s="631"/>
      <c r="T84" s="185"/>
      <c r="U84" s="632"/>
      <c r="V84" s="632"/>
      <c r="AC84" s="630"/>
    </row>
    <row r="85" spans="1:83" ht="11.25">
      <c r="A85" s="168"/>
      <c r="B85" s="146"/>
      <c r="C85" s="44"/>
      <c r="D85" s="666"/>
      <c r="E85" s="386"/>
      <c r="F85" s="387"/>
      <c r="G85" s="387" t="s">
        <v>465</v>
      </c>
      <c r="H85" s="388"/>
      <c r="I85" s="388"/>
      <c r="J85" s="388"/>
      <c r="K85" s="388"/>
      <c r="L85" s="388"/>
      <c r="M85" s="388"/>
      <c r="N85" s="388"/>
      <c r="O85" s="388"/>
      <c r="P85" s="388"/>
      <c r="Q85" s="388"/>
      <c r="R85" s="389"/>
      <c r="S85" s="411"/>
      <c r="T85" s="217"/>
      <c r="U85" s="632"/>
      <c r="V85" s="632"/>
      <c r="W85" s="146"/>
      <c r="X85" s="146"/>
      <c r="Y85" s="146"/>
      <c r="Z85" s="146"/>
      <c r="AA85" s="217"/>
      <c r="AB85" s="146"/>
      <c r="AC85" s="630"/>
      <c r="AD85" s="341"/>
      <c r="AE85" s="146"/>
      <c r="AF85" s="146"/>
      <c r="AG85" s="217"/>
      <c r="AH85" s="217"/>
      <c r="AI85" s="217"/>
      <c r="AJ85" s="217"/>
      <c r="AK85" s="217"/>
      <c r="AL85" s="217"/>
      <c r="AM85" s="217"/>
      <c r="AN85" s="217"/>
      <c r="AO85" s="217"/>
      <c r="AP85" s="217"/>
      <c r="AQ85" s="217"/>
      <c r="AR85" s="217"/>
      <c r="AS85" s="217"/>
      <c r="AT85" s="217"/>
      <c r="AU85" s="217"/>
      <c r="AV85" s="217"/>
      <c r="AW85" s="217"/>
      <c r="AX85" s="217"/>
      <c r="AY85" s="217"/>
      <c r="AZ85" s="217"/>
      <c r="BA85" s="217"/>
      <c r="BB85" s="217"/>
      <c r="BC85" s="217"/>
      <c r="BD85" s="217"/>
      <c r="BE85" s="217"/>
      <c r="BF85" s="217"/>
      <c r="BG85" s="217"/>
      <c r="BH85" s="217"/>
      <c r="BI85" s="217"/>
      <c r="BJ85" s="217"/>
      <c r="BK85" s="217"/>
      <c r="BL85" s="217"/>
      <c r="BM85" s="217"/>
      <c r="BN85" s="217"/>
      <c r="BO85" s="217"/>
      <c r="BP85" s="217"/>
      <c r="BQ85" s="217"/>
      <c r="BR85" s="217"/>
      <c r="BS85" s="217"/>
      <c r="BT85" s="217"/>
      <c r="BU85" s="217"/>
      <c r="BV85" s="146"/>
      <c r="BW85" s="146"/>
      <c r="BX85" s="146"/>
      <c r="BY85" s="146"/>
      <c r="BZ85" s="146"/>
      <c r="CA85" s="146"/>
      <c r="CB85" s="146"/>
      <c r="CC85" s="146"/>
      <c r="CD85" s="146"/>
      <c r="CE85" s="146"/>
    </row>
    <row r="86" spans="1:83" ht="22.5">
      <c r="A86" s="168"/>
      <c r="B86" s="146"/>
      <c r="C86" s="44"/>
      <c r="D86" s="666"/>
      <c r="E86" s="390"/>
      <c r="F86" s="191">
        <v>2</v>
      </c>
      <c r="G86" s="631" t="s">
        <v>468</v>
      </c>
      <c r="H86" s="631"/>
      <c r="I86" s="631"/>
      <c r="J86" s="631"/>
      <c r="K86" s="631"/>
      <c r="L86" s="631"/>
      <c r="M86" s="631"/>
      <c r="N86" s="631"/>
      <c r="O86" s="631"/>
      <c r="P86" s="631"/>
      <c r="Q86" s="8">
        <f>SUMIF(T87:T92,"i",Q87:Q92)</f>
        <v>0</v>
      </c>
      <c r="R86" s="384"/>
      <c r="S86" s="192" t="s">
        <v>471</v>
      </c>
      <c r="T86" s="185" t="s">
        <v>367</v>
      </c>
      <c r="U86" s="632">
        <v>2</v>
      </c>
      <c r="V86" s="632" t="e">
        <f>INDEX(List01_flag_index_2,1,MATCH(A78,List01_NumberColumns,0))</f>
        <v>#N/A</v>
      </c>
      <c r="W86" s="146"/>
      <c r="X86" s="146"/>
      <c r="Y86" s="146"/>
      <c r="Z86" s="146"/>
      <c r="AA86" s="217"/>
      <c r="AB86" s="146"/>
      <c r="AC86" s="630"/>
      <c r="AD86" s="341"/>
      <c r="AE86" s="146"/>
      <c r="AF86" s="146"/>
      <c r="AG86" s="217"/>
      <c r="AH86" s="217"/>
      <c r="AI86" s="217"/>
      <c r="AJ86" s="217"/>
      <c r="AK86" s="217"/>
      <c r="AL86" s="217"/>
      <c r="AM86" s="217"/>
      <c r="AN86" s="217"/>
      <c r="AO86" s="217"/>
      <c r="AP86" s="217"/>
      <c r="AQ86" s="217"/>
      <c r="AR86" s="217"/>
      <c r="AS86" s="217"/>
      <c r="AT86" s="217"/>
      <c r="AU86" s="217"/>
      <c r="AV86" s="217"/>
      <c r="AW86" s="217"/>
      <c r="AX86" s="217"/>
      <c r="AY86" s="217"/>
      <c r="AZ86" s="217"/>
      <c r="BA86" s="217"/>
      <c r="BB86" s="217"/>
      <c r="BC86" s="217"/>
      <c r="BD86" s="217"/>
      <c r="BE86" s="217"/>
      <c r="BF86" s="217"/>
      <c r="BG86" s="217"/>
      <c r="BH86" s="217"/>
      <c r="BI86" s="217"/>
      <c r="BJ86" s="217"/>
      <c r="BK86" s="217"/>
      <c r="BL86" s="217"/>
      <c r="BM86" s="217"/>
      <c r="BN86" s="217"/>
      <c r="BO86" s="217"/>
      <c r="BP86" s="217"/>
      <c r="BQ86" s="217"/>
      <c r="BR86" s="217"/>
      <c r="BS86" s="217"/>
      <c r="BT86" s="217"/>
      <c r="BU86" s="217"/>
      <c r="BV86" s="146"/>
      <c r="BW86" s="146"/>
      <c r="BX86" s="146"/>
      <c r="BY86" s="146"/>
      <c r="BZ86" s="146"/>
      <c r="CA86" s="146"/>
      <c r="CB86" s="146"/>
      <c r="CC86" s="146"/>
      <c r="CD86" s="146"/>
      <c r="CE86" s="146"/>
    </row>
    <row r="87" spans="1:83" ht="11.25" hidden="1" customHeight="1">
      <c r="A87" s="218"/>
      <c r="B87" s="217"/>
      <c r="C87" s="217"/>
      <c r="D87" s="666"/>
      <c r="E87" s="392"/>
      <c r="F87" s="385">
        <v>0</v>
      </c>
      <c r="G87" s="385"/>
      <c r="H87" s="393"/>
      <c r="I87" s="385"/>
      <c r="J87" s="385"/>
      <c r="K87" s="385"/>
      <c r="L87" s="385"/>
      <c r="M87" s="385"/>
      <c r="N87" s="385"/>
      <c r="O87" s="385"/>
      <c r="P87" s="385"/>
      <c r="Q87" s="385"/>
      <c r="R87" s="385"/>
      <c r="S87" s="412"/>
      <c r="T87" s="217"/>
      <c r="U87" s="632"/>
      <c r="V87" s="632"/>
      <c r="W87" s="217"/>
      <c r="X87" s="217"/>
      <c r="Y87" s="217"/>
      <c r="Z87" s="217"/>
      <c r="AA87" s="217"/>
      <c r="AB87" s="146"/>
      <c r="AC87" s="630"/>
      <c r="AD87" s="341"/>
      <c r="AE87" s="146"/>
      <c r="AF87" s="146"/>
      <c r="AG87" s="217"/>
      <c r="AH87" s="217"/>
      <c r="AI87" s="217"/>
      <c r="AJ87" s="217"/>
      <c r="AK87" s="217"/>
      <c r="AL87" s="217"/>
      <c r="AM87" s="217"/>
      <c r="AN87" s="217"/>
      <c r="AO87" s="217"/>
      <c r="AP87" s="217"/>
      <c r="AQ87" s="217"/>
      <c r="AR87" s="217"/>
      <c r="AS87" s="217"/>
      <c r="AT87" s="217"/>
      <c r="AU87" s="217"/>
      <c r="AV87" s="217"/>
      <c r="AW87" s="217"/>
      <c r="AX87" s="217"/>
      <c r="AY87" s="217"/>
      <c r="AZ87" s="217"/>
      <c r="BA87" s="217"/>
      <c r="BB87" s="217"/>
      <c r="BC87" s="217"/>
      <c r="BD87" s="217"/>
      <c r="BE87" s="217"/>
      <c r="BF87" s="217"/>
      <c r="BG87" s="217"/>
      <c r="BH87" s="217"/>
      <c r="BI87" s="217"/>
      <c r="BJ87" s="217"/>
      <c r="BK87" s="217"/>
      <c r="BL87" s="217"/>
      <c r="BM87" s="217"/>
      <c r="BN87" s="217"/>
      <c r="BO87" s="217"/>
      <c r="BP87" s="217"/>
      <c r="BQ87" s="217"/>
      <c r="BR87" s="217"/>
      <c r="BS87" s="217"/>
      <c r="BT87" s="217"/>
      <c r="BU87" s="217"/>
      <c r="BV87" s="217"/>
      <c r="BW87" s="217"/>
      <c r="BX87" s="217"/>
      <c r="BY87" s="217"/>
      <c r="BZ87" s="217"/>
      <c r="CA87" s="217"/>
      <c r="CB87" s="217"/>
      <c r="CC87" s="217"/>
      <c r="CD87" s="217"/>
      <c r="CE87" s="217"/>
    </row>
    <row r="88" spans="1:83" ht="22.5">
      <c r="A88" s="168"/>
      <c r="B88" s="146"/>
      <c r="C88" s="44"/>
      <c r="D88" s="666"/>
      <c r="E88" s="667"/>
      <c r="F88" s="629" t="s">
        <v>257</v>
      </c>
      <c r="G88" s="669"/>
      <c r="H88" s="227"/>
      <c r="I88" s="394" t="s">
        <v>26</v>
      </c>
      <c r="J88" s="395" t="s">
        <v>478</v>
      </c>
      <c r="K88" s="335" t="s">
        <v>416</v>
      </c>
      <c r="L88" s="674" t="s">
        <v>416</v>
      </c>
      <c r="M88" s="675"/>
      <c r="N88" s="335" t="s">
        <v>416</v>
      </c>
      <c r="O88" s="335" t="s">
        <v>416</v>
      </c>
      <c r="P88" s="335" t="s">
        <v>416</v>
      </c>
      <c r="Q88" s="396">
        <f>SUM(Q89:Q91)</f>
        <v>0</v>
      </c>
      <c r="R88" s="396">
        <f>nerr(Q88/List01_costs_OPS)*100</f>
        <v>0</v>
      </c>
      <c r="S88" s="631" t="s">
        <v>473</v>
      </c>
      <c r="T88" s="185" t="s">
        <v>367</v>
      </c>
      <c r="U88" s="632"/>
      <c r="V88" s="632"/>
      <c r="AC88" s="630"/>
    </row>
    <row r="89" spans="1:83" ht="11.25">
      <c r="A89" s="168"/>
      <c r="B89" s="146"/>
      <c r="C89" s="44"/>
      <c r="D89" s="666"/>
      <c r="E89" s="667"/>
      <c r="F89" s="629"/>
      <c r="G89" s="669"/>
      <c r="H89" s="620"/>
      <c r="I89" s="629" t="s">
        <v>476</v>
      </c>
      <c r="J89" s="671"/>
      <c r="K89" s="672"/>
      <c r="L89" s="409"/>
      <c r="M89" s="410" t="s">
        <v>26</v>
      </c>
      <c r="N89" s="397"/>
      <c r="O89" s="398"/>
      <c r="P89" s="406"/>
      <c r="Q89" s="398"/>
      <c r="R89" s="399">
        <f>nerr(costs_OPS/List01_costs_OPS)*100</f>
        <v>0</v>
      </c>
      <c r="S89" s="631"/>
      <c r="T89" s="185"/>
      <c r="U89" s="632"/>
      <c r="V89" s="632"/>
      <c r="AC89" s="630"/>
    </row>
    <row r="90" spans="1:83" ht="11.25">
      <c r="A90" s="168"/>
      <c r="B90" s="146"/>
      <c r="C90" s="44"/>
      <c r="D90" s="666"/>
      <c r="E90" s="667"/>
      <c r="F90" s="629"/>
      <c r="G90" s="669"/>
      <c r="H90" s="620"/>
      <c r="I90" s="629"/>
      <c r="J90" s="671"/>
      <c r="K90" s="673"/>
      <c r="L90" s="408"/>
      <c r="M90" s="401"/>
      <c r="N90" s="402" t="s">
        <v>466</v>
      </c>
      <c r="O90" s="402"/>
      <c r="P90" s="402"/>
      <c r="Q90" s="402"/>
      <c r="R90" s="403"/>
      <c r="S90" s="631"/>
      <c r="T90" s="185"/>
      <c r="U90" s="632"/>
      <c r="V90" s="632"/>
      <c r="AC90" s="630"/>
    </row>
    <row r="91" spans="1:83" ht="11.25">
      <c r="A91" s="168"/>
      <c r="B91" s="146"/>
      <c r="C91" s="44"/>
      <c r="D91" s="666"/>
      <c r="E91" s="667"/>
      <c r="F91" s="629"/>
      <c r="G91" s="669"/>
      <c r="H91" s="400"/>
      <c r="I91" s="401"/>
      <c r="J91" s="402" t="s">
        <v>467</v>
      </c>
      <c r="K91" s="402"/>
      <c r="L91" s="402"/>
      <c r="M91" s="402"/>
      <c r="N91" s="402"/>
      <c r="O91" s="402"/>
      <c r="P91" s="402"/>
      <c r="Q91" s="402"/>
      <c r="R91" s="403"/>
      <c r="S91" s="631"/>
      <c r="T91" s="185"/>
      <c r="U91" s="632"/>
      <c r="V91" s="632"/>
      <c r="AC91" s="630"/>
    </row>
    <row r="92" spans="1:83" ht="11.25">
      <c r="A92" s="168"/>
      <c r="B92" s="146"/>
      <c r="C92" s="44"/>
      <c r="D92" s="665"/>
      <c r="E92" s="386"/>
      <c r="F92" s="387"/>
      <c r="G92" s="387" t="s">
        <v>465</v>
      </c>
      <c r="H92" s="388"/>
      <c r="I92" s="388"/>
      <c r="J92" s="388"/>
      <c r="K92" s="388"/>
      <c r="L92" s="388"/>
      <c r="M92" s="388"/>
      <c r="N92" s="388"/>
      <c r="O92" s="388"/>
      <c r="P92" s="388"/>
      <c r="Q92" s="388"/>
      <c r="R92" s="389"/>
      <c r="S92" s="413"/>
      <c r="T92" s="217"/>
      <c r="U92" s="632"/>
      <c r="V92" s="632"/>
      <c r="W92" s="146"/>
      <c r="X92" s="146"/>
      <c r="Y92" s="146"/>
      <c r="Z92" s="146"/>
      <c r="AA92" s="217"/>
      <c r="AB92" s="146"/>
      <c r="AC92" s="630"/>
      <c r="AD92" s="341"/>
      <c r="AE92" s="146"/>
      <c r="AF92" s="146"/>
      <c r="AG92" s="217"/>
      <c r="AH92" s="217"/>
      <c r="AI92" s="217"/>
      <c r="AJ92" s="217"/>
      <c r="AK92" s="217"/>
      <c r="AL92" s="217"/>
      <c r="AM92" s="217"/>
      <c r="AN92" s="217"/>
      <c r="AO92" s="217"/>
      <c r="AP92" s="217"/>
      <c r="AQ92" s="217"/>
      <c r="AR92" s="217"/>
      <c r="AS92" s="217"/>
      <c r="AT92" s="217"/>
      <c r="AU92" s="217"/>
      <c r="AV92" s="217"/>
      <c r="AW92" s="217"/>
      <c r="AX92" s="217"/>
      <c r="AY92" s="217"/>
      <c r="AZ92" s="217"/>
      <c r="BA92" s="217"/>
      <c r="BB92" s="217"/>
      <c r="BC92" s="217"/>
      <c r="BD92" s="217"/>
      <c r="BE92" s="217"/>
      <c r="BF92" s="217"/>
      <c r="BG92" s="217"/>
      <c r="BH92" s="217"/>
      <c r="BI92" s="217"/>
      <c r="BJ92" s="217"/>
      <c r="BK92" s="217"/>
      <c r="BL92" s="217"/>
      <c r="BM92" s="217"/>
      <c r="BN92" s="217"/>
      <c r="BO92" s="217"/>
      <c r="BP92" s="217"/>
      <c r="BQ92" s="217"/>
      <c r="BR92" s="217"/>
      <c r="BS92" s="217"/>
      <c r="BT92" s="217"/>
      <c r="BU92" s="217"/>
      <c r="BV92" s="146"/>
      <c r="BW92" s="146"/>
      <c r="BX92" s="146"/>
      <c r="BY92" s="146"/>
      <c r="BZ92" s="146"/>
      <c r="CA92" s="146"/>
      <c r="CB92" s="146"/>
      <c r="CC92" s="146"/>
      <c r="CD92" s="146"/>
      <c r="CE92" s="146"/>
    </row>
  </sheetData>
  <dataConsolidate link="1"/>
  <mergeCells count="57">
    <mergeCell ref="H20:H21"/>
    <mergeCell ref="D29:D31"/>
    <mergeCell ref="E29:E31"/>
    <mergeCell ref="F29:F31"/>
    <mergeCell ref="G29:G30"/>
    <mergeCell ref="H29:H30"/>
    <mergeCell ref="H35:H36"/>
    <mergeCell ref="I35:I36"/>
    <mergeCell ref="J35:J36"/>
    <mergeCell ref="I29:I30"/>
    <mergeCell ref="J29:J30"/>
    <mergeCell ref="D51:F51"/>
    <mergeCell ref="G51:G52"/>
    <mergeCell ref="C15:C16"/>
    <mergeCell ref="D15:D16"/>
    <mergeCell ref="E15:E16"/>
    <mergeCell ref="C20:C21"/>
    <mergeCell ref="F20:F21"/>
    <mergeCell ref="G35:G36"/>
    <mergeCell ref="G20:G21"/>
    <mergeCell ref="D50:G50"/>
    <mergeCell ref="D68:D74"/>
    <mergeCell ref="AC68:AC74"/>
    <mergeCell ref="E69:P69"/>
    <mergeCell ref="E72:P72"/>
    <mergeCell ref="E68:R68"/>
    <mergeCell ref="U69:U71"/>
    <mergeCell ref="V69:V71"/>
    <mergeCell ref="U72:U74"/>
    <mergeCell ref="V72:V74"/>
    <mergeCell ref="G86:P86"/>
    <mergeCell ref="J82:J83"/>
    <mergeCell ref="K82:K83"/>
    <mergeCell ref="U86:U92"/>
    <mergeCell ref="V86:V92"/>
    <mergeCell ref="H89:H90"/>
    <mergeCell ref="D78:D92"/>
    <mergeCell ref="AC78:AC92"/>
    <mergeCell ref="E81:E84"/>
    <mergeCell ref="F81:F84"/>
    <mergeCell ref="G81:G84"/>
    <mergeCell ref="S81:S84"/>
    <mergeCell ref="I82:I83"/>
    <mergeCell ref="E88:E91"/>
    <mergeCell ref="F88:F91"/>
    <mergeCell ref="G88:G91"/>
    <mergeCell ref="S88:S91"/>
    <mergeCell ref="I89:I90"/>
    <mergeCell ref="J89:J90"/>
    <mergeCell ref="K89:K90"/>
    <mergeCell ref="L81:M81"/>
    <mergeCell ref="L88:M88"/>
    <mergeCell ref="E78:R78"/>
    <mergeCell ref="U79:U85"/>
    <mergeCell ref="V79:V85"/>
    <mergeCell ref="H82:H83"/>
    <mergeCell ref="G79:P79"/>
  </mergeCells>
  <phoneticPr fontId="9" type="noConversion"/>
  <dataValidations count="9">
    <dataValidation type="textLength" operator="lessThanOrEqual" allowBlank="1" showInputMessage="1" showErrorMessage="1" errorTitle="Ошибка" error="Допускается ввод не более 900 символов!" sqref="E5 E9 K45 F45:H45 E15:E16 E25" xr:uid="{00000000-0002-0000-1A00-000000000000}">
      <formula1>900</formula1>
    </dataValidation>
    <dataValidation type="list" allowBlank="1" showInputMessage="1" showErrorMessage="1" sqref="I40" xr:uid="{00000000-0002-0000-1A00-000001000000}">
      <formula1>DESCRIPTION_TERRITORY</formula1>
    </dataValidation>
    <dataValidation type="textLength" operator="lessThan" allowBlank="1" showInputMessage="1" showErrorMessage="1" error="Допускается ввод не более 900 символов!" sqref="M40 M29 M35" xr:uid="{00000000-0002-0000-1A00-000002000000}">
      <formula1>900</formula1>
    </dataValidation>
    <dataValidation type="list" showInputMessage="1" showErrorMessage="1" errorTitle="Ошибка" error="Выберите значение из списка" prompt="Выберите значение из списка" sqref="I35:I36 I29:I30" xr:uid="{00000000-0002-0000-1A00-000003000000}">
      <formula1>DESCRIPTION_TERRITORY</formula1>
    </dataValidation>
    <dataValidation type="list" allowBlank="1" showInputMessage="1" showErrorMessage="1" errorTitle="Ошибка" error="Выберите значение из списка" prompt="Выберите значение из списка" sqref="E45" xr:uid="{00000000-0002-0000-1A00-000004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xr:uid="{00000000-0002-0000-1A00-000005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xr:uid="{00000000-0002-0000-1A00-000006000000}"/>
    <dataValidation type="list" allowBlank="1" showInputMessage="1" showErrorMessage="1" errorTitle="Ошибка" error="Выберите значение из списка" prompt="Выберите значение из списка" sqref="J89:J90 J82:J83" xr:uid="{00000000-0002-0000-1A00-000007000000}">
      <formula1>kind_of_purchase_method</formula1>
    </dataValidation>
    <dataValidation type="decimal" allowBlank="1" showErrorMessage="1" errorTitle="Ошибка" error="Допускается ввод только неотрицательных чисел!" sqref="O82 O89 Q89 Q82" xr:uid="{00000000-0002-0000-1A00-00000B000000}">
      <formula1>0</formula1>
      <formula2>9.99999999999999E+23</formula2>
    </dataValidation>
  </dataValidations>
  <pageMargins left="0.75" right="0.75" top="1" bottom="1" header="0.5" footer="0.5"/>
  <pageSetup paperSize="9" orientation="portrait" horizontalDpi="200" verticalDpi="200" r:id="rId1"/>
  <headerFooter alignWithMargins="0"/>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SH_et_union_vert">
    <tabColor indexed="47"/>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modList00">
    <tabColor indexed="47"/>
  </sheetPr>
  <dimension ref="A1"/>
  <sheetViews>
    <sheetView showGridLines="0" zoomScaleNormal="100" workbookViewId="0"/>
  </sheetViews>
  <sheetFormatPr defaultRowHeight="15"/>
  <cols>
    <col min="1" max="16384" width="9.140625" style="30"/>
  </cols>
  <sheetData/>
  <sheetProtection formatColumns="0" formatRows="0"/>
  <pageMargins left="0.75" right="0.75" top="1" bottom="1" header="0.5" footer="0.5"/>
  <pageSetup paperSize="9" orientation="portrait" verticalDpi="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modList02">
    <tabColor indexed="47"/>
  </sheetPr>
  <dimension ref="A1:C12"/>
  <sheetViews>
    <sheetView showGridLines="0" topLeftCell="C4" zoomScaleNormal="100" workbookViewId="0"/>
  </sheetViews>
  <sheetFormatPr defaultRowHeight="15"/>
  <cols>
    <col min="1" max="1" width="9.140625" style="78" hidden="1" customWidth="1"/>
    <col min="2" max="2" width="9.140625" style="79" hidden="1" customWidth="1"/>
    <col min="3" max="3" width="9.140625" style="180"/>
    <col min="4" max="16384" width="9.140625" style="79"/>
  </cols>
  <sheetData>
    <row r="1" spans="1:3" hidden="1"/>
    <row r="2" spans="1:3" hidden="1"/>
    <row r="3" spans="1:3" hidden="1"/>
    <row r="4" spans="1:3" ht="10.5" customHeight="1"/>
    <row r="5" spans="1:3" s="44" customFormat="1" ht="30" customHeight="1">
      <c r="A5" s="13"/>
      <c r="C5" s="181"/>
    </row>
    <row r="6" spans="1:3" s="44" customFormat="1" ht="15" customHeight="1">
      <c r="A6" s="13"/>
      <c r="C6" s="181"/>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modList03">
    <tabColor indexed="47"/>
  </sheetPr>
  <dimension ref="A1"/>
  <sheetViews>
    <sheetView showGridLines="0" zoomScaleNormal="100" workbookViewId="0"/>
  </sheetViews>
  <sheetFormatPr defaultRowHeight="11.25"/>
  <cols>
    <col min="1" max="16384" width="9.140625" style="134"/>
  </cols>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modList04">
    <tabColor indexed="47"/>
  </sheetPr>
  <dimension ref="A1:Q16"/>
  <sheetViews>
    <sheetView showGridLines="0" topLeftCell="C6" zoomScaleNormal="100" workbookViewId="0"/>
  </sheetViews>
  <sheetFormatPr defaultRowHeight="15"/>
  <cols>
    <col min="1" max="2" width="9.140625" style="21" hidden="1" customWidth="1"/>
    <col min="3" max="3" width="3.7109375" style="50" customWidth="1"/>
    <col min="4" max="16" width="9.140625" style="21"/>
    <col min="17" max="17" width="9.140625" style="182"/>
    <col min="18" max="16384" width="9.140625" style="21"/>
  </cols>
  <sheetData>
    <row r="1" spans="3:5" hidden="1"/>
    <row r="2" spans="3:5" hidden="1"/>
    <row r="3" spans="3:5" hidden="1"/>
    <row r="4" spans="3:5" hidden="1"/>
    <row r="5" spans="3:5" hidden="1"/>
    <row r="6" spans="3:5" ht="10.5" customHeight="1"/>
    <row r="7" spans="3:5" ht="20.100000000000001" customHeight="1"/>
    <row r="8" spans="3:5" ht="15" customHeight="1"/>
    <row r="9" spans="3:5" ht="6.95" customHeight="1"/>
    <row r="10" spans="3:5" ht="22.5" customHeight="1"/>
    <row r="11" spans="3:5" ht="11.25" customHeight="1"/>
    <row r="12" spans="3:5" ht="15" hidden="1" customHeight="1"/>
    <row r="13" spans="3:5" ht="14.1" customHeight="1">
      <c r="C13" s="81"/>
    </row>
    <row r="14" spans="3:5" ht="15" customHeight="1"/>
    <row r="15" spans="3:5" ht="11.25" customHeight="1"/>
    <row r="16" spans="3:5">
      <c r="D16" s="83"/>
      <c r="E16" s="83"/>
    </row>
  </sheetData>
  <hyperlinks>
    <hyperlink ref="D11" location="'Ссылки на публикации'!$H$11" tooltip="Кликните по гиперссылке, чтобы перейти на сайт организации или отредактировать её" display="апренрнер" xr:uid="{00000000-0004-0000-1F00-000000000000}"/>
    <hyperlink ref="E11" location="'Ссылки на публикации'!$I$11" tooltip="Кликните по гиперссылке, чтобы перейти на сайт организации или отредактировать её" display="екркерекрер" xr:uid="{00000000-0004-0000-1F00-000001000000}"/>
    <hyperlink ref="D13" location="'Ссылки на публикации'!$H$13" tooltip="Кликните по гиперссылке, чтобы перейти на сайт организации или отредактировать её" display="керкеркерр" xr:uid="{00000000-0004-0000-1F00-000002000000}"/>
    <hyperlink ref="E13" location="'Ссылки на публикации'!$I$13" tooltip="Кликните по гиперссылке, чтобы перейти на сайт организации или отредактировать её" display="керкеркркеркер" xr:uid="{00000000-0004-0000-1F00-000003000000}"/>
  </hyperlinks>
  <pageMargins left="0.75" right="0.75" top="1" bottom="1" header="0.5" footer="0.5"/>
  <pageSetup paperSize="9" orientation="portrait" verticalDpi="3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modList09">
    <tabColor indexed="47"/>
  </sheetPr>
  <dimension ref="A12:A424"/>
  <sheetViews>
    <sheetView showGridLines="0" zoomScaleNormal="100" workbookViewId="0"/>
  </sheetViews>
  <sheetFormatPr defaultRowHeight="11.25"/>
  <cols>
    <col min="1" max="16384" width="9.140625" style="220"/>
  </cols>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modHTTP">
    <tabColor indexed="47"/>
  </sheetPr>
  <dimension ref="A1"/>
  <sheetViews>
    <sheetView showGridLines="0" zoomScaleNormal="100" workbookViewId="0"/>
  </sheetViews>
  <sheetFormatPr defaultRowHeight="11.25"/>
  <cols>
    <col min="1" max="16384" width="9.140625" style="134"/>
  </cols>
  <sheetData/>
  <pageMargins left="0.75" right="0.75" top="1" bottom="1" header="0.5" footer="0.5"/>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modfrmRegion">
    <tabColor rgb="FFFFCC99"/>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MR_LIST">
    <tabColor rgb="FFFFCC99"/>
  </sheetPr>
  <dimension ref="A1"/>
  <sheetViews>
    <sheetView showGridLines="0" zoomScaleNormal="100" workbookViewId="0"/>
  </sheetViews>
  <sheetFormatPr defaultRowHeight="11.25"/>
  <sheetData/>
  <sheetProtection formatColumns="0" formatRow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modUpdTemplLogger">
    <tabColor indexed="24"/>
  </sheetPr>
  <dimension ref="A1:D21"/>
  <sheetViews>
    <sheetView showGridLines="0" zoomScaleNormal="100" workbookViewId="0"/>
  </sheetViews>
  <sheetFormatPr defaultRowHeight="11.25"/>
  <cols>
    <col min="1" max="1" width="30.7109375" style="20" customWidth="1"/>
    <col min="2" max="2" width="80.7109375" style="20" customWidth="1"/>
    <col min="3" max="3" width="30.7109375" style="20" customWidth="1"/>
    <col min="4" max="16384" width="9.140625" style="19"/>
  </cols>
  <sheetData>
    <row r="1" spans="1:4" ht="24" customHeight="1">
      <c r="A1" s="52" t="s">
        <v>14</v>
      </c>
      <c r="B1" s="52" t="s">
        <v>15</v>
      </c>
      <c r="C1" s="52" t="s">
        <v>16</v>
      </c>
      <c r="D1" s="18"/>
    </row>
    <row r="2" spans="1:4">
      <c r="A2" s="428">
        <v>45040.444699074076</v>
      </c>
      <c r="B2" s="20" t="s">
        <v>658</v>
      </c>
      <c r="C2" s="20" t="s">
        <v>215</v>
      </c>
    </row>
    <row r="3" spans="1:4">
      <c r="A3" s="428">
        <v>45040.444722222222</v>
      </c>
      <c r="B3" s="20" t="s">
        <v>659</v>
      </c>
      <c r="C3" s="20" t="s">
        <v>215</v>
      </c>
    </row>
    <row r="4" spans="1:4" ht="191.25">
      <c r="A4" s="428">
        <v>45040.444722222222</v>
      </c>
      <c r="B4" s="20" t="s">
        <v>660</v>
      </c>
      <c r="C4" s="20" t="s">
        <v>215</v>
      </c>
    </row>
    <row r="5" spans="1:4">
      <c r="A5" s="428">
        <v>45040.444722222222</v>
      </c>
      <c r="B5" s="20" t="s">
        <v>661</v>
      </c>
      <c r="C5" s="20" t="s">
        <v>215</v>
      </c>
    </row>
    <row r="6" spans="1:4">
      <c r="A6" s="428">
        <v>45040.444733796299</v>
      </c>
      <c r="B6" s="20" t="s">
        <v>662</v>
      </c>
      <c r="C6" s="20" t="s">
        <v>215</v>
      </c>
    </row>
    <row r="7" spans="1:4" ht="22.5">
      <c r="A7" s="428">
        <v>45040.444791666669</v>
      </c>
      <c r="B7" s="20" t="s">
        <v>663</v>
      </c>
      <c r="C7" s="20" t="s">
        <v>215</v>
      </c>
    </row>
    <row r="8" spans="1:4" ht="22.5">
      <c r="A8" s="428">
        <v>45040.444814814815</v>
      </c>
      <c r="B8" s="20" t="s">
        <v>664</v>
      </c>
      <c r="C8" s="20" t="s">
        <v>215</v>
      </c>
    </row>
    <row r="9" spans="1:4">
      <c r="A9" s="428">
        <v>45040.444814814815</v>
      </c>
      <c r="B9" s="20" t="s">
        <v>665</v>
      </c>
      <c r="C9" s="20" t="s">
        <v>215</v>
      </c>
    </row>
    <row r="10" spans="1:4" ht="22.5">
      <c r="A10" s="428">
        <v>45040.444837962961</v>
      </c>
      <c r="B10" s="20" t="s">
        <v>666</v>
      </c>
      <c r="C10" s="20" t="s">
        <v>215</v>
      </c>
    </row>
    <row r="11" spans="1:4" ht="67.5">
      <c r="A11" s="428">
        <v>45040.444872685184</v>
      </c>
      <c r="B11" s="20" t="s">
        <v>667</v>
      </c>
      <c r="C11" s="20" t="s">
        <v>668</v>
      </c>
    </row>
    <row r="12" spans="1:4">
      <c r="A12" s="428">
        <v>45040.444965277777</v>
      </c>
      <c r="B12" s="20" t="s">
        <v>658</v>
      </c>
      <c r="C12" s="20" t="s">
        <v>215</v>
      </c>
    </row>
    <row r="13" spans="1:4">
      <c r="A13" s="428">
        <v>45040.444965277777</v>
      </c>
      <c r="B13" s="20" t="s">
        <v>669</v>
      </c>
      <c r="C13" s="20" t="s">
        <v>215</v>
      </c>
    </row>
    <row r="14" spans="1:4">
      <c r="A14" s="428">
        <v>45040.445127314815</v>
      </c>
      <c r="B14" s="20" t="s">
        <v>658</v>
      </c>
      <c r="C14" s="20" t="s">
        <v>215</v>
      </c>
    </row>
    <row r="15" spans="1:4">
      <c r="A15" s="428">
        <v>45040.445138888892</v>
      </c>
      <c r="B15" s="20" t="s">
        <v>669</v>
      </c>
      <c r="C15" s="20" t="s">
        <v>215</v>
      </c>
    </row>
    <row r="16" spans="1:4">
      <c r="A16" s="428">
        <v>45040.445254629631</v>
      </c>
      <c r="B16" s="20" t="s">
        <v>658</v>
      </c>
      <c r="C16" s="20" t="s">
        <v>215</v>
      </c>
    </row>
    <row r="17" spans="1:3">
      <c r="A17" s="428">
        <v>45040.4452662037</v>
      </c>
      <c r="B17" s="20" t="s">
        <v>669</v>
      </c>
      <c r="C17" s="20" t="s">
        <v>215</v>
      </c>
    </row>
    <row r="18" spans="1:3">
      <c r="A18" s="428">
        <v>45040.446215277778</v>
      </c>
      <c r="B18" s="20" t="s">
        <v>658</v>
      </c>
      <c r="C18" s="20" t="s">
        <v>215</v>
      </c>
    </row>
    <row r="19" spans="1:3">
      <c r="A19" s="428">
        <v>45040.446226851855</v>
      </c>
      <c r="B19" s="20" t="s">
        <v>669</v>
      </c>
      <c r="C19" s="20" t="s">
        <v>215</v>
      </c>
    </row>
    <row r="20" spans="1:3">
      <c r="A20" s="428">
        <v>45049.35765046296</v>
      </c>
      <c r="B20" s="20" t="s">
        <v>658</v>
      </c>
      <c r="C20" s="20" t="s">
        <v>215</v>
      </c>
    </row>
    <row r="21" spans="1:3">
      <c r="A21" s="428">
        <v>45049.357673611114</v>
      </c>
      <c r="B21" s="20" t="s">
        <v>669</v>
      </c>
      <c r="C21" s="20" t="s">
        <v>215</v>
      </c>
    </row>
  </sheetData>
  <sheetProtection algorithmName="SHA-512" hashValue="Tzgjltpc1wPBUtag6ISgKXFY+aA8qc9WqV9XmNYqwn46u4LW0h7cFm5NGJf4sqXK0OFkhaS1qFqK7bQfCFwxHg==" saltValue="0KZ7zj9Ym2piu7pZg6dPIg==" spinCount="100000" sheet="1" objects="1" scenarios="1" formatColumns="0" formatRows="0" autoFilter="0"/>
  <phoneticPr fontId="6" type="noConversion"/>
  <pageMargins left="0.75" right="0.75" top="1" bottom="1" header="0.5" footer="0.5"/>
  <pageSetup paperSize="9"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REESTR_VT">
    <tabColor indexed="47"/>
  </sheetPr>
  <dimension ref="A1"/>
  <sheetViews>
    <sheetView showGridLines="0" zoomScaleNormal="100" workbookViewId="0"/>
  </sheetViews>
  <sheetFormatPr defaultRowHeight="11.25"/>
  <cols>
    <col min="1" max="1" width="9.140625" style="43"/>
    <col min="2" max="2" width="65.28515625" style="43" customWidth="1"/>
    <col min="3" max="3" width="41" style="43" customWidth="1"/>
    <col min="4" max="16384" width="9.140625" style="43"/>
  </cols>
  <sheetData/>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REESTR_VED">
    <tabColor indexed="47"/>
  </sheetPr>
  <dimension ref="A1:B4"/>
  <sheetViews>
    <sheetView showGridLines="0" zoomScaleNormal="100" workbookViewId="0"/>
  </sheetViews>
  <sheetFormatPr defaultRowHeight="11.25"/>
  <cols>
    <col min="1" max="1" width="9.140625" style="43"/>
    <col min="2" max="2" width="65.28515625" style="43" customWidth="1"/>
    <col min="3" max="3" width="41" style="43" customWidth="1"/>
    <col min="4" max="16384" width="9.140625" style="43"/>
  </cols>
  <sheetData>
    <row r="1" spans="1:2">
      <c r="A1" s="43" t="s">
        <v>109</v>
      </c>
      <c r="B1" s="43" t="s">
        <v>110</v>
      </c>
    </row>
    <row r="2" spans="1:2">
      <c r="A2" s="43">
        <v>4189706</v>
      </c>
      <c r="B2" s="43" t="s">
        <v>673</v>
      </c>
    </row>
    <row r="3" spans="1:2">
      <c r="A3" s="43">
        <v>4189705</v>
      </c>
      <c r="B3" s="43" t="s">
        <v>674</v>
      </c>
    </row>
    <row r="4" spans="1:2">
      <c r="A4" s="43">
        <v>4189707</v>
      </c>
      <c r="B4" s="43" t="s">
        <v>675</v>
      </c>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modfrmReestrObj">
    <tabColor indexed="47"/>
  </sheetPr>
  <dimension ref="A1"/>
  <sheetViews>
    <sheetView showGridLines="0" zoomScaleNormal="100" workbookViewId="0"/>
  </sheetViews>
  <sheetFormatPr defaultRowHeight="12.75"/>
  <cols>
    <col min="1" max="16384" width="9.140625" style="42"/>
  </cols>
  <sheetData/>
  <pageMargins left="0.75" right="0.75" top="1" bottom="1" header="0.5" footer="0.5"/>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OrgData">
    <tabColor indexed="47"/>
  </sheetPr>
  <dimension ref="F34:F41"/>
  <sheetViews>
    <sheetView showGridLines="0" zoomScaleNormal="100" workbookViewId="0"/>
  </sheetViews>
  <sheetFormatPr defaultRowHeight="12.75"/>
  <cols>
    <col min="1" max="16384" width="9.140625" style="42"/>
  </cols>
  <sheetData>
    <row r="34" spans="6:6">
      <c r="F34" s="49"/>
    </row>
    <row r="35" spans="6:6">
      <c r="F35" s="49"/>
    </row>
    <row r="38" spans="6:6">
      <c r="F38" s="60"/>
    </row>
    <row r="39" spans="6:6">
      <c r="F39" s="60"/>
    </row>
    <row r="40" spans="6:6">
      <c r="F40" s="60"/>
    </row>
    <row r="41" spans="6:6">
      <c r="F41" s="60"/>
    </row>
  </sheetData>
  <dataValidations count="1">
    <dataValidation type="textLength" operator="lessThanOrEqual" allowBlank="1" showInputMessage="1" showErrorMessage="1" errorTitle="Ошибка" error="Допускается ввод не более 900 символов!" sqref="F34:F35 F38:F41" xr:uid="{00000000-0002-0000-2700-000000000000}">
      <formula1>900</formula1>
    </dataValidation>
  </dataValidations>
  <pageMargins left="0.75" right="0.75" top="1" bottom="1" header="0.5" footer="0.5"/>
  <pageSetup paperSize="9" orientation="portrait" verticalDpi="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modfrmReestr">
    <tabColor indexed="47"/>
  </sheetPr>
  <dimension ref="A1"/>
  <sheetViews>
    <sheetView showGridLines="0" zoomScaleNormal="100" workbookViewId="0"/>
  </sheetViews>
  <sheetFormatPr defaultRowHeight="11.25"/>
  <cols>
    <col min="1" max="16384" width="9.140625" style="22"/>
  </cols>
  <sheetData/>
  <sheetProtection formatColumns="0" formatRows="0"/>
  <phoneticPr fontId="6" type="noConversion"/>
  <pageMargins left="0.75" right="0.75" top="1" bottom="1" header="0.5" footer="0.5"/>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modUpdTemplMain">
    <tabColor indexed="47"/>
  </sheetPr>
  <dimension ref="AA1:AJ1"/>
  <sheetViews>
    <sheetView showGridLines="0" zoomScaleNormal="100" workbookViewId="0"/>
  </sheetViews>
  <sheetFormatPr defaultRowHeight="11.25"/>
  <cols>
    <col min="1" max="26" width="9.140625" style="16"/>
    <col min="27" max="36" width="9.140625" style="17"/>
    <col min="37" max="16384" width="9.140625" style="16"/>
  </cols>
  <sheetData/>
  <sheetProtection formatColumns="0" formatRows="0"/>
  <phoneticPr fontId="10" type="noConversion"/>
  <pageMargins left="0.75" right="0.75" top="1" bottom="1" header="0.5" footer="0.5"/>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SH_REESTR_ORG">
    <tabColor indexed="47"/>
  </sheetPr>
  <dimension ref="A1:J40"/>
  <sheetViews>
    <sheetView showGridLines="0" zoomScaleNormal="100" workbookViewId="0"/>
  </sheetViews>
  <sheetFormatPr defaultRowHeight="11.2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s="429" t="s">
        <v>826</v>
      </c>
      <c r="B1" s="429" t="s">
        <v>676</v>
      </c>
      <c r="C1" s="429" t="s">
        <v>677</v>
      </c>
      <c r="D1" s="429" t="s">
        <v>678</v>
      </c>
      <c r="E1" s="429" t="s">
        <v>679</v>
      </c>
      <c r="F1" s="429" t="s">
        <v>680</v>
      </c>
      <c r="G1" s="429" t="s">
        <v>681</v>
      </c>
      <c r="H1" s="429" t="s">
        <v>682</v>
      </c>
      <c r="I1" s="429" t="s">
        <v>683</v>
      </c>
    </row>
    <row r="2" spans="1:10">
      <c r="A2" s="429">
        <v>1</v>
      </c>
      <c r="B2" s="429" t="s">
        <v>684</v>
      </c>
      <c r="C2" s="429" t="s">
        <v>292</v>
      </c>
      <c r="D2" s="429" t="s">
        <v>685</v>
      </c>
      <c r="E2" s="429" t="s">
        <v>686</v>
      </c>
      <c r="F2" s="429" t="s">
        <v>687</v>
      </c>
      <c r="G2" s="429" t="s">
        <v>688</v>
      </c>
      <c r="H2" s="429"/>
      <c r="I2" s="429"/>
      <c r="J2" t="s">
        <v>827</v>
      </c>
    </row>
    <row r="3" spans="1:10">
      <c r="A3" s="429">
        <v>2</v>
      </c>
      <c r="B3" s="429" t="s">
        <v>684</v>
      </c>
      <c r="C3" s="429" t="s">
        <v>292</v>
      </c>
      <c r="D3" s="429" t="s">
        <v>689</v>
      </c>
      <c r="E3" s="429" t="s">
        <v>690</v>
      </c>
      <c r="F3" s="429" t="s">
        <v>691</v>
      </c>
      <c r="G3" s="429" t="s">
        <v>692</v>
      </c>
      <c r="H3" s="429"/>
      <c r="I3" s="429"/>
      <c r="J3" t="s">
        <v>827</v>
      </c>
    </row>
    <row r="4" spans="1:10">
      <c r="A4" s="429">
        <v>3</v>
      </c>
      <c r="B4" s="429" t="s">
        <v>684</v>
      </c>
      <c r="C4" s="429" t="s">
        <v>292</v>
      </c>
      <c r="D4" s="429" t="s">
        <v>693</v>
      </c>
      <c r="E4" s="429" t="s">
        <v>694</v>
      </c>
      <c r="F4" s="429" t="s">
        <v>695</v>
      </c>
      <c r="G4" s="429" t="s">
        <v>696</v>
      </c>
      <c r="H4" s="429"/>
      <c r="I4" s="429"/>
      <c r="J4" t="s">
        <v>827</v>
      </c>
    </row>
    <row r="5" spans="1:10">
      <c r="A5" s="429">
        <v>4</v>
      </c>
      <c r="B5" s="429" t="s">
        <v>684</v>
      </c>
      <c r="C5" s="429" t="s">
        <v>292</v>
      </c>
      <c r="D5" s="429" t="s">
        <v>697</v>
      </c>
      <c r="E5" s="429" t="s">
        <v>698</v>
      </c>
      <c r="F5" s="429" t="s">
        <v>699</v>
      </c>
      <c r="G5" s="429" t="s">
        <v>700</v>
      </c>
      <c r="H5" s="429"/>
      <c r="I5" s="429"/>
      <c r="J5" t="s">
        <v>827</v>
      </c>
    </row>
    <row r="6" spans="1:10">
      <c r="A6" s="429">
        <v>5</v>
      </c>
      <c r="B6" s="429" t="s">
        <v>684</v>
      </c>
      <c r="C6" s="429" t="s">
        <v>292</v>
      </c>
      <c r="D6" s="429" t="s">
        <v>701</v>
      </c>
      <c r="E6" s="429" t="s">
        <v>702</v>
      </c>
      <c r="F6" s="429" t="s">
        <v>703</v>
      </c>
      <c r="G6" s="429" t="s">
        <v>704</v>
      </c>
      <c r="H6" s="429"/>
      <c r="I6" s="429"/>
      <c r="J6" t="s">
        <v>827</v>
      </c>
    </row>
    <row r="7" spans="1:10">
      <c r="A7" s="429">
        <v>6</v>
      </c>
      <c r="B7" s="429" t="s">
        <v>684</v>
      </c>
      <c r="C7" s="429" t="s">
        <v>292</v>
      </c>
      <c r="D7" s="429" t="s">
        <v>705</v>
      </c>
      <c r="E7" s="429" t="s">
        <v>706</v>
      </c>
      <c r="F7" s="429" t="s">
        <v>707</v>
      </c>
      <c r="G7" s="429" t="s">
        <v>708</v>
      </c>
      <c r="H7" s="429"/>
      <c r="I7" s="429"/>
      <c r="J7" t="s">
        <v>827</v>
      </c>
    </row>
    <row r="8" spans="1:10">
      <c r="A8" s="429">
        <v>7</v>
      </c>
      <c r="B8" s="429" t="s">
        <v>684</v>
      </c>
      <c r="C8" s="429" t="s">
        <v>292</v>
      </c>
      <c r="D8" s="429" t="s">
        <v>709</v>
      </c>
      <c r="E8" s="429" t="s">
        <v>710</v>
      </c>
      <c r="F8" s="429" t="s">
        <v>711</v>
      </c>
      <c r="G8" s="429" t="s">
        <v>712</v>
      </c>
      <c r="H8" s="429"/>
      <c r="I8" s="429"/>
      <c r="J8" t="s">
        <v>827</v>
      </c>
    </row>
    <row r="9" spans="1:10">
      <c r="A9" s="429">
        <v>8</v>
      </c>
      <c r="B9" s="429" t="s">
        <v>684</v>
      </c>
      <c r="C9" s="429" t="s">
        <v>292</v>
      </c>
      <c r="D9" s="429" t="s">
        <v>713</v>
      </c>
      <c r="E9" s="429" t="s">
        <v>714</v>
      </c>
      <c r="F9" s="429" t="s">
        <v>715</v>
      </c>
      <c r="G9" s="429" t="s">
        <v>716</v>
      </c>
      <c r="H9" s="429"/>
      <c r="I9" s="429"/>
      <c r="J9" t="s">
        <v>827</v>
      </c>
    </row>
    <row r="10" spans="1:10">
      <c r="A10" s="429">
        <v>9</v>
      </c>
      <c r="B10" s="429" t="s">
        <v>684</v>
      </c>
      <c r="C10" s="429" t="s">
        <v>292</v>
      </c>
      <c r="D10" s="429" t="s">
        <v>717</v>
      </c>
      <c r="E10" s="429" t="s">
        <v>718</v>
      </c>
      <c r="F10" s="429" t="s">
        <v>719</v>
      </c>
      <c r="G10" s="429" t="s">
        <v>720</v>
      </c>
      <c r="H10" s="429"/>
      <c r="I10" s="429"/>
      <c r="J10" t="s">
        <v>827</v>
      </c>
    </row>
    <row r="11" spans="1:10">
      <c r="A11" s="429">
        <v>10</v>
      </c>
      <c r="B11" s="429" t="s">
        <v>684</v>
      </c>
      <c r="C11" s="429" t="s">
        <v>292</v>
      </c>
      <c r="D11" s="429" t="s">
        <v>721</v>
      </c>
      <c r="E11" s="429" t="s">
        <v>722</v>
      </c>
      <c r="F11" s="429" t="s">
        <v>723</v>
      </c>
      <c r="G11" s="429" t="s">
        <v>708</v>
      </c>
      <c r="H11" s="429"/>
      <c r="I11" s="429"/>
      <c r="J11" t="s">
        <v>827</v>
      </c>
    </row>
    <row r="12" spans="1:10">
      <c r="A12" s="429">
        <v>11</v>
      </c>
      <c r="B12" s="429" t="s">
        <v>684</v>
      </c>
      <c r="C12" s="429" t="s">
        <v>292</v>
      </c>
      <c r="D12" s="429" t="s">
        <v>724</v>
      </c>
      <c r="E12" s="429" t="s">
        <v>725</v>
      </c>
      <c r="F12" s="429" t="s">
        <v>726</v>
      </c>
      <c r="G12" s="429" t="s">
        <v>727</v>
      </c>
      <c r="H12" s="429"/>
      <c r="I12" s="429"/>
      <c r="J12" t="s">
        <v>827</v>
      </c>
    </row>
    <row r="13" spans="1:10">
      <c r="A13" s="429">
        <v>12</v>
      </c>
      <c r="B13" s="429" t="s">
        <v>684</v>
      </c>
      <c r="C13" s="429" t="s">
        <v>292</v>
      </c>
      <c r="D13" s="429" t="s">
        <v>728</v>
      </c>
      <c r="E13" s="429" t="s">
        <v>729</v>
      </c>
      <c r="F13" s="429" t="s">
        <v>730</v>
      </c>
      <c r="G13" s="429" t="s">
        <v>708</v>
      </c>
      <c r="H13" s="429"/>
      <c r="I13" s="429"/>
      <c r="J13" t="s">
        <v>827</v>
      </c>
    </row>
    <row r="14" spans="1:10">
      <c r="A14" s="429">
        <v>13</v>
      </c>
      <c r="B14" s="429" t="s">
        <v>684</v>
      </c>
      <c r="C14" s="429" t="s">
        <v>292</v>
      </c>
      <c r="D14" s="429" t="s">
        <v>731</v>
      </c>
      <c r="E14" s="429" t="s">
        <v>732</v>
      </c>
      <c r="F14" s="429" t="s">
        <v>733</v>
      </c>
      <c r="G14" s="429" t="s">
        <v>692</v>
      </c>
      <c r="H14" s="429"/>
      <c r="I14" s="429"/>
      <c r="J14" t="s">
        <v>827</v>
      </c>
    </row>
    <row r="15" spans="1:10">
      <c r="A15" s="429">
        <v>14</v>
      </c>
      <c r="B15" s="429" t="s">
        <v>684</v>
      </c>
      <c r="C15" s="429" t="s">
        <v>292</v>
      </c>
      <c r="D15" s="429" t="s">
        <v>734</v>
      </c>
      <c r="E15" s="429" t="s">
        <v>735</v>
      </c>
      <c r="F15" s="429" t="s">
        <v>736</v>
      </c>
      <c r="G15" s="429" t="s">
        <v>737</v>
      </c>
      <c r="H15" s="429"/>
      <c r="I15" s="429"/>
      <c r="J15" t="s">
        <v>827</v>
      </c>
    </row>
    <row r="16" spans="1:10">
      <c r="A16" s="429">
        <v>15</v>
      </c>
      <c r="B16" s="429" t="s">
        <v>684</v>
      </c>
      <c r="C16" s="429" t="s">
        <v>292</v>
      </c>
      <c r="D16" s="429" t="s">
        <v>738</v>
      </c>
      <c r="E16" s="429" t="s">
        <v>739</v>
      </c>
      <c r="F16" s="429" t="s">
        <v>740</v>
      </c>
      <c r="G16" s="429" t="s">
        <v>708</v>
      </c>
      <c r="H16" s="429"/>
      <c r="I16" s="429"/>
      <c r="J16" t="s">
        <v>827</v>
      </c>
    </row>
    <row r="17" spans="1:10">
      <c r="A17" s="429">
        <v>16</v>
      </c>
      <c r="B17" s="429" t="s">
        <v>684</v>
      </c>
      <c r="C17" s="429" t="s">
        <v>292</v>
      </c>
      <c r="D17" s="429" t="s">
        <v>741</v>
      </c>
      <c r="E17" s="429" t="s">
        <v>742</v>
      </c>
      <c r="F17" s="429" t="s">
        <v>743</v>
      </c>
      <c r="G17" s="429" t="s">
        <v>720</v>
      </c>
      <c r="H17" s="429"/>
      <c r="I17" s="429"/>
      <c r="J17" t="s">
        <v>827</v>
      </c>
    </row>
    <row r="18" spans="1:10">
      <c r="A18" s="429">
        <v>17</v>
      </c>
      <c r="B18" s="429" t="s">
        <v>684</v>
      </c>
      <c r="C18" s="429" t="s">
        <v>292</v>
      </c>
      <c r="D18" s="429" t="s">
        <v>744</v>
      </c>
      <c r="E18" s="429" t="s">
        <v>745</v>
      </c>
      <c r="F18" s="429" t="s">
        <v>746</v>
      </c>
      <c r="G18" s="429" t="s">
        <v>708</v>
      </c>
      <c r="H18" s="429"/>
      <c r="I18" s="429"/>
      <c r="J18" t="s">
        <v>827</v>
      </c>
    </row>
    <row r="19" spans="1:10">
      <c r="A19" s="429">
        <v>18</v>
      </c>
      <c r="B19" s="429" t="s">
        <v>684</v>
      </c>
      <c r="C19" s="429" t="s">
        <v>292</v>
      </c>
      <c r="D19" s="429" t="s">
        <v>747</v>
      </c>
      <c r="E19" s="429" t="s">
        <v>748</v>
      </c>
      <c r="F19" s="429" t="s">
        <v>749</v>
      </c>
      <c r="G19" s="429" t="s">
        <v>750</v>
      </c>
      <c r="H19" s="429" t="s">
        <v>751</v>
      </c>
      <c r="I19" s="429"/>
      <c r="J19" t="s">
        <v>827</v>
      </c>
    </row>
    <row r="20" spans="1:10">
      <c r="A20" s="429">
        <v>19</v>
      </c>
      <c r="B20" s="429" t="s">
        <v>684</v>
      </c>
      <c r="C20" s="429" t="s">
        <v>292</v>
      </c>
      <c r="D20" s="429" t="s">
        <v>752</v>
      </c>
      <c r="E20" s="429" t="s">
        <v>753</v>
      </c>
      <c r="F20" s="429" t="s">
        <v>754</v>
      </c>
      <c r="G20" s="429" t="s">
        <v>755</v>
      </c>
      <c r="H20" s="429"/>
      <c r="I20" s="429"/>
      <c r="J20" t="s">
        <v>827</v>
      </c>
    </row>
    <row r="21" spans="1:10">
      <c r="A21" s="429">
        <v>20</v>
      </c>
      <c r="B21" s="429" t="s">
        <v>684</v>
      </c>
      <c r="C21" s="429" t="s">
        <v>292</v>
      </c>
      <c r="D21" s="429" t="s">
        <v>756</v>
      </c>
      <c r="E21" s="429" t="s">
        <v>757</v>
      </c>
      <c r="F21" s="429" t="s">
        <v>758</v>
      </c>
      <c r="G21" s="429" t="s">
        <v>737</v>
      </c>
      <c r="H21" s="429"/>
      <c r="I21" s="429" t="s">
        <v>759</v>
      </c>
      <c r="J21" t="s">
        <v>827</v>
      </c>
    </row>
    <row r="22" spans="1:10">
      <c r="A22" s="429">
        <v>21</v>
      </c>
      <c r="B22" s="429" t="s">
        <v>684</v>
      </c>
      <c r="C22" s="429" t="s">
        <v>292</v>
      </c>
      <c r="D22" s="429" t="s">
        <v>760</v>
      </c>
      <c r="E22" s="429" t="s">
        <v>761</v>
      </c>
      <c r="F22" s="429" t="s">
        <v>762</v>
      </c>
      <c r="G22" s="429" t="s">
        <v>763</v>
      </c>
      <c r="H22" s="429"/>
      <c r="I22" s="429"/>
      <c r="J22" t="s">
        <v>827</v>
      </c>
    </row>
    <row r="23" spans="1:10">
      <c r="A23" s="429">
        <v>22</v>
      </c>
      <c r="B23" s="429" t="s">
        <v>684</v>
      </c>
      <c r="C23" s="429" t="s">
        <v>292</v>
      </c>
      <c r="D23" s="429" t="s">
        <v>764</v>
      </c>
      <c r="E23" s="429" t="s">
        <v>765</v>
      </c>
      <c r="F23" s="429" t="s">
        <v>766</v>
      </c>
      <c r="G23" s="429" t="s">
        <v>767</v>
      </c>
      <c r="H23" s="429"/>
      <c r="I23" s="429"/>
      <c r="J23" t="s">
        <v>827</v>
      </c>
    </row>
    <row r="24" spans="1:10">
      <c r="A24" s="429">
        <v>23</v>
      </c>
      <c r="B24" s="429" t="s">
        <v>684</v>
      </c>
      <c r="C24" s="429" t="s">
        <v>292</v>
      </c>
      <c r="D24" s="429" t="s">
        <v>768</v>
      </c>
      <c r="E24" s="429" t="s">
        <v>769</v>
      </c>
      <c r="F24" s="429" t="s">
        <v>770</v>
      </c>
      <c r="G24" s="429" t="s">
        <v>771</v>
      </c>
      <c r="H24" s="429"/>
      <c r="I24" s="429"/>
      <c r="J24" t="s">
        <v>827</v>
      </c>
    </row>
    <row r="25" spans="1:10">
      <c r="A25" s="429">
        <v>24</v>
      </c>
      <c r="B25" s="429" t="s">
        <v>684</v>
      </c>
      <c r="C25" s="429" t="s">
        <v>292</v>
      </c>
      <c r="D25" s="429" t="s">
        <v>772</v>
      </c>
      <c r="E25" s="429" t="s">
        <v>773</v>
      </c>
      <c r="F25" s="429" t="s">
        <v>774</v>
      </c>
      <c r="G25" s="429" t="s">
        <v>763</v>
      </c>
      <c r="H25" s="429"/>
      <c r="I25" s="429"/>
      <c r="J25" t="s">
        <v>827</v>
      </c>
    </row>
    <row r="26" spans="1:10">
      <c r="A26" s="429">
        <v>25</v>
      </c>
      <c r="B26" s="429" t="s">
        <v>684</v>
      </c>
      <c r="C26" s="429" t="s">
        <v>292</v>
      </c>
      <c r="D26" s="429" t="s">
        <v>775</v>
      </c>
      <c r="E26" s="429" t="s">
        <v>776</v>
      </c>
      <c r="F26" s="429" t="s">
        <v>777</v>
      </c>
      <c r="G26" s="429" t="s">
        <v>767</v>
      </c>
      <c r="H26" s="429" t="s">
        <v>778</v>
      </c>
      <c r="I26" s="429"/>
      <c r="J26" t="s">
        <v>827</v>
      </c>
    </row>
    <row r="27" spans="1:10">
      <c r="A27" s="429">
        <v>26</v>
      </c>
      <c r="B27" s="429" t="s">
        <v>684</v>
      </c>
      <c r="C27" s="429" t="s">
        <v>292</v>
      </c>
      <c r="D27" s="429" t="s">
        <v>779</v>
      </c>
      <c r="E27" s="429" t="s">
        <v>780</v>
      </c>
      <c r="F27" s="429" t="s">
        <v>781</v>
      </c>
      <c r="G27" s="429" t="s">
        <v>708</v>
      </c>
      <c r="H27" s="429"/>
      <c r="I27" s="429"/>
      <c r="J27" t="s">
        <v>827</v>
      </c>
    </row>
    <row r="28" spans="1:10">
      <c r="A28" s="429">
        <v>27</v>
      </c>
      <c r="B28" s="429" t="s">
        <v>684</v>
      </c>
      <c r="C28" s="429" t="s">
        <v>292</v>
      </c>
      <c r="D28" s="429" t="s">
        <v>782</v>
      </c>
      <c r="E28" s="429" t="s">
        <v>783</v>
      </c>
      <c r="F28" s="429" t="s">
        <v>784</v>
      </c>
      <c r="G28" s="429" t="s">
        <v>716</v>
      </c>
      <c r="H28" s="429"/>
      <c r="I28" s="429"/>
      <c r="J28" t="s">
        <v>827</v>
      </c>
    </row>
    <row r="29" spans="1:10">
      <c r="A29" s="429">
        <v>28</v>
      </c>
      <c r="B29" s="429" t="s">
        <v>684</v>
      </c>
      <c r="C29" s="429" t="s">
        <v>292</v>
      </c>
      <c r="D29" s="429" t="s">
        <v>785</v>
      </c>
      <c r="E29" s="429" t="s">
        <v>786</v>
      </c>
      <c r="F29" s="429" t="s">
        <v>787</v>
      </c>
      <c r="G29" s="429" t="s">
        <v>767</v>
      </c>
      <c r="H29" s="429"/>
      <c r="I29" s="429"/>
      <c r="J29" t="s">
        <v>827</v>
      </c>
    </row>
    <row r="30" spans="1:10">
      <c r="A30" s="429">
        <v>29</v>
      </c>
      <c r="B30" s="429" t="s">
        <v>684</v>
      </c>
      <c r="C30" s="429" t="s">
        <v>292</v>
      </c>
      <c r="D30" s="429" t="s">
        <v>788</v>
      </c>
      <c r="E30" s="429" t="s">
        <v>789</v>
      </c>
      <c r="F30" s="429" t="s">
        <v>790</v>
      </c>
      <c r="G30" s="429" t="s">
        <v>708</v>
      </c>
      <c r="H30" s="429"/>
      <c r="I30" s="429"/>
      <c r="J30" t="s">
        <v>827</v>
      </c>
    </row>
    <row r="31" spans="1:10">
      <c r="A31" s="429">
        <v>30</v>
      </c>
      <c r="B31" s="429" t="s">
        <v>684</v>
      </c>
      <c r="C31" s="429" t="s">
        <v>292</v>
      </c>
      <c r="D31" s="429" t="s">
        <v>791</v>
      </c>
      <c r="E31" s="429" t="s">
        <v>792</v>
      </c>
      <c r="F31" s="429" t="s">
        <v>793</v>
      </c>
      <c r="G31" s="429" t="s">
        <v>708</v>
      </c>
      <c r="H31" s="429"/>
      <c r="I31" s="429"/>
      <c r="J31" t="s">
        <v>827</v>
      </c>
    </row>
    <row r="32" spans="1:10">
      <c r="A32" s="429">
        <v>31</v>
      </c>
      <c r="B32" s="429" t="s">
        <v>684</v>
      </c>
      <c r="C32" s="429" t="s">
        <v>292</v>
      </c>
      <c r="D32" s="429" t="s">
        <v>794</v>
      </c>
      <c r="E32" s="429" t="s">
        <v>795</v>
      </c>
      <c r="F32" s="429" t="s">
        <v>796</v>
      </c>
      <c r="G32" s="429" t="s">
        <v>708</v>
      </c>
      <c r="H32" s="429"/>
      <c r="I32" s="429"/>
      <c r="J32" t="s">
        <v>827</v>
      </c>
    </row>
    <row r="33" spans="1:10">
      <c r="A33" s="429">
        <v>32</v>
      </c>
      <c r="B33" s="429" t="s">
        <v>684</v>
      </c>
      <c r="C33" s="429" t="s">
        <v>292</v>
      </c>
      <c r="D33" s="429" t="s">
        <v>797</v>
      </c>
      <c r="E33" s="429" t="s">
        <v>798</v>
      </c>
      <c r="F33" s="429" t="s">
        <v>799</v>
      </c>
      <c r="G33" s="429" t="s">
        <v>708</v>
      </c>
      <c r="H33" s="429"/>
      <c r="I33" s="429"/>
      <c r="J33" t="s">
        <v>827</v>
      </c>
    </row>
    <row r="34" spans="1:10">
      <c r="A34" s="429">
        <v>33</v>
      </c>
      <c r="B34" s="429" t="s">
        <v>684</v>
      </c>
      <c r="C34" s="429" t="s">
        <v>292</v>
      </c>
      <c r="D34" s="429" t="s">
        <v>800</v>
      </c>
      <c r="E34" s="429" t="s">
        <v>801</v>
      </c>
      <c r="F34" s="429" t="s">
        <v>802</v>
      </c>
      <c r="G34" s="429" t="s">
        <v>803</v>
      </c>
      <c r="H34" s="429"/>
      <c r="I34" s="429"/>
      <c r="J34" t="s">
        <v>827</v>
      </c>
    </row>
    <row r="35" spans="1:10">
      <c r="A35" s="429">
        <v>34</v>
      </c>
      <c r="B35" s="429" t="s">
        <v>684</v>
      </c>
      <c r="C35" s="429" t="s">
        <v>292</v>
      </c>
      <c r="D35" s="429" t="s">
        <v>804</v>
      </c>
      <c r="E35" s="429" t="s">
        <v>805</v>
      </c>
      <c r="F35" s="429" t="s">
        <v>806</v>
      </c>
      <c r="G35" s="429" t="s">
        <v>807</v>
      </c>
      <c r="H35" s="429"/>
      <c r="I35" s="429"/>
      <c r="J35" t="s">
        <v>827</v>
      </c>
    </row>
    <row r="36" spans="1:10">
      <c r="A36" s="429">
        <v>35</v>
      </c>
      <c r="B36" s="429" t="s">
        <v>684</v>
      </c>
      <c r="C36" s="429" t="s">
        <v>292</v>
      </c>
      <c r="D36" s="429" t="s">
        <v>808</v>
      </c>
      <c r="E36" s="429" t="s">
        <v>809</v>
      </c>
      <c r="F36" s="429" t="s">
        <v>810</v>
      </c>
      <c r="G36" s="429" t="s">
        <v>811</v>
      </c>
      <c r="H36" s="429"/>
      <c r="I36" s="429"/>
      <c r="J36" t="s">
        <v>827</v>
      </c>
    </row>
    <row r="37" spans="1:10">
      <c r="A37" s="429">
        <v>36</v>
      </c>
      <c r="B37" s="429" t="s">
        <v>684</v>
      </c>
      <c r="C37" s="429" t="s">
        <v>292</v>
      </c>
      <c r="D37" s="429" t="s">
        <v>812</v>
      </c>
      <c r="E37" s="429" t="s">
        <v>813</v>
      </c>
      <c r="F37" s="429" t="s">
        <v>802</v>
      </c>
      <c r="G37" s="429" t="s">
        <v>814</v>
      </c>
      <c r="H37" s="429"/>
      <c r="I37" s="429"/>
      <c r="J37" t="s">
        <v>827</v>
      </c>
    </row>
    <row r="38" spans="1:10">
      <c r="A38" s="429">
        <v>37</v>
      </c>
      <c r="B38" s="429" t="s">
        <v>684</v>
      </c>
      <c r="C38" s="429" t="s">
        <v>292</v>
      </c>
      <c r="D38" s="429" t="s">
        <v>815</v>
      </c>
      <c r="E38" s="429" t="s">
        <v>816</v>
      </c>
      <c r="F38" s="429" t="s">
        <v>695</v>
      </c>
      <c r="G38" s="429" t="s">
        <v>817</v>
      </c>
      <c r="H38" s="429"/>
      <c r="I38" s="429"/>
      <c r="J38" t="s">
        <v>827</v>
      </c>
    </row>
    <row r="39" spans="1:10">
      <c r="A39" s="429">
        <v>38</v>
      </c>
      <c r="B39" s="429" t="s">
        <v>684</v>
      </c>
      <c r="C39" s="429" t="s">
        <v>292</v>
      </c>
      <c r="D39" s="429" t="s">
        <v>818</v>
      </c>
      <c r="E39" s="429" t="s">
        <v>819</v>
      </c>
      <c r="F39" s="429" t="s">
        <v>810</v>
      </c>
      <c r="G39" s="429" t="s">
        <v>820</v>
      </c>
      <c r="H39" s="429"/>
      <c r="I39" s="429"/>
      <c r="J39" t="s">
        <v>827</v>
      </c>
    </row>
    <row r="40" spans="1:10">
      <c r="A40" s="429">
        <v>39</v>
      </c>
      <c r="B40" s="429" t="s">
        <v>684</v>
      </c>
      <c r="C40" s="429" t="s">
        <v>292</v>
      </c>
      <c r="D40" s="429" t="s">
        <v>821</v>
      </c>
      <c r="E40" s="429" t="s">
        <v>822</v>
      </c>
      <c r="F40" s="429" t="s">
        <v>823</v>
      </c>
      <c r="G40" s="429" t="s">
        <v>824</v>
      </c>
      <c r="H40" s="429" t="s">
        <v>825</v>
      </c>
      <c r="I40" s="429"/>
      <c r="J40" t="s">
        <v>827</v>
      </c>
    </row>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modClassifierValidate">
    <tabColor indexed="47"/>
  </sheetPr>
  <dimension ref="A1"/>
  <sheetViews>
    <sheetView showGridLines="0" zoomScaleNormal="100" workbookViewId="0"/>
  </sheetViews>
  <sheetFormatPr defaultRowHeight="11.25"/>
  <sheetData/>
  <phoneticPr fontId="9" type="noConversion"/>
  <pageMargins left="0.75" right="0.75" top="1" bottom="1" header="0.5" footer="0.5"/>
  <pageSetup paperSize="9" orientation="portrait" verticalDpi="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modHyp">
    <tabColor indexed="47"/>
  </sheetPr>
  <dimension ref="A1"/>
  <sheetViews>
    <sheetView showGridLines="0" zoomScaleNormal="100" workbookViewId="0"/>
  </sheetViews>
  <sheetFormatPr defaultRowHeight="11.25"/>
  <sheetData/>
  <sheetProtection formatColumns="0" formatRows="0"/>
  <phoneticPr fontId="10" type="noConversion"/>
  <pageMargins left="0.75" right="0.75" top="1" bottom="1" header="0.5" footer="0.5"/>
  <pageSetup paperSize="9" orientation="portrait" verticalDpi="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modfrmDateChoose">
    <tabColor indexed="47"/>
  </sheetPr>
  <dimension ref="A1"/>
  <sheetViews>
    <sheetView showGridLines="0" zoomScaleNormal="100" workbookViewId="0"/>
  </sheetViews>
  <sheetFormatPr defaultRowHeight="11.25"/>
  <sheetData/>
  <phoneticPr fontId="9"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00"/>
  <dimension ref="A1:Q50"/>
  <sheetViews>
    <sheetView showGridLines="0" tabSelected="1" topLeftCell="D4" zoomScaleNormal="100" workbookViewId="0"/>
  </sheetViews>
  <sheetFormatPr defaultRowHeight="15"/>
  <cols>
    <col min="1" max="1" width="10.7109375" style="23" hidden="1" customWidth="1"/>
    <col min="2" max="2" width="10.7109375" style="24" hidden="1" customWidth="1"/>
    <col min="3" max="3" width="3.7109375" style="86" hidden="1" customWidth="1"/>
    <col min="4" max="4" width="3.7109375" style="25" customWidth="1"/>
    <col min="5" max="5" width="42.7109375" style="25" customWidth="1"/>
    <col min="6" max="6" width="50.7109375" style="25" customWidth="1"/>
    <col min="7" max="7" width="3.7109375" style="93" customWidth="1"/>
    <col min="8" max="8" width="9.140625" style="25"/>
    <col min="9" max="9" width="9.140625" style="34" customWidth="1"/>
    <col min="10" max="10" width="9.140625" style="25"/>
    <col min="11" max="11" width="3.140625" style="25" customWidth="1"/>
    <col min="12" max="16" width="9.140625" style="25"/>
    <col min="17" max="17" width="9.140625" style="176"/>
    <col min="18" max="16384" width="9.140625" style="25"/>
  </cols>
  <sheetData>
    <row r="1" spans="1:17" s="23" customFormat="1" ht="13.5" hidden="1" customHeight="1">
      <c r="B1" s="24"/>
      <c r="F1" s="23">
        <v>31616395</v>
      </c>
      <c r="G1" s="89"/>
      <c r="I1" s="34"/>
      <c r="Q1" s="175"/>
    </row>
    <row r="2" spans="1:17" s="23" customFormat="1" ht="12" hidden="1" customHeight="1">
      <c r="B2" s="24"/>
      <c r="G2" s="89"/>
      <c r="I2" s="34"/>
      <c r="Q2" s="175"/>
    </row>
    <row r="3" spans="1:17" hidden="1"/>
    <row r="4" spans="1:17" ht="11.25" customHeight="1">
      <c r="F4" s="94" t="str">
        <f>version</f>
        <v>Версия 1.0.4</v>
      </c>
    </row>
    <row r="5" spans="1:17" ht="40.5" customHeight="1">
      <c r="E5" s="561" t="s">
        <v>574</v>
      </c>
      <c r="F5" s="561"/>
      <c r="G5" s="95"/>
    </row>
    <row r="6" spans="1:17" ht="11.25" customHeight="1">
      <c r="E6" s="87"/>
      <c r="F6" s="96"/>
      <c r="G6" s="95"/>
    </row>
    <row r="7" spans="1:17" ht="19.5" customHeight="1">
      <c r="E7" s="87" t="s">
        <v>3</v>
      </c>
      <c r="F7" s="53" t="s">
        <v>292</v>
      </c>
      <c r="G7" s="95"/>
    </row>
    <row r="8" spans="1:17" ht="9.9499999999999993" hidden="1" customHeight="1">
      <c r="A8" s="88"/>
      <c r="D8" s="89"/>
      <c r="E8" s="87"/>
      <c r="F8" s="93"/>
    </row>
    <row r="9" spans="1:17" ht="19.5" hidden="1" customHeight="1">
      <c r="E9" s="137" t="s">
        <v>136</v>
      </c>
      <c r="F9" s="138" t="s">
        <v>47</v>
      </c>
      <c r="G9" s="25"/>
    </row>
    <row r="10" spans="1:17" ht="9.9499999999999993" customHeight="1">
      <c r="A10" s="88"/>
      <c r="D10" s="89"/>
      <c r="E10" s="87"/>
      <c r="F10" s="93"/>
    </row>
    <row r="11" spans="1:17" ht="33.75">
      <c r="E11" s="87" t="s">
        <v>223</v>
      </c>
      <c r="F11" s="432" t="s">
        <v>19</v>
      </c>
      <c r="G11" s="25"/>
    </row>
    <row r="12" spans="1:17" ht="9.9499999999999993" customHeight="1">
      <c r="A12" s="88"/>
      <c r="D12" s="89"/>
      <c r="E12" s="87"/>
      <c r="F12" s="93"/>
    </row>
    <row r="13" spans="1:17" ht="19.5" customHeight="1">
      <c r="A13" s="88"/>
      <c r="D13" s="89"/>
      <c r="E13" s="90" t="s">
        <v>153</v>
      </c>
      <c r="F13" s="193" t="s">
        <v>221</v>
      </c>
    </row>
    <row r="14" spans="1:17" ht="22.5" hidden="1">
      <c r="A14" s="88"/>
      <c r="D14" s="89"/>
      <c r="E14" s="90" t="s">
        <v>117</v>
      </c>
      <c r="F14" s="404" t="s">
        <v>670</v>
      </c>
    </row>
    <row r="15" spans="1:17" ht="9.9499999999999993" hidden="1" customHeight="1">
      <c r="A15" s="88"/>
      <c r="D15" s="89"/>
      <c r="E15" s="87"/>
      <c r="F15" s="93"/>
    </row>
    <row r="16" spans="1:17" ht="33.75" hidden="1" customHeight="1">
      <c r="A16" s="88"/>
      <c r="D16" s="89"/>
      <c r="E16" s="137" t="s">
        <v>575</v>
      </c>
      <c r="F16" s="158"/>
    </row>
    <row r="17" spans="1:9" ht="33.75" hidden="1" customHeight="1">
      <c r="A17" s="88"/>
      <c r="D17" s="89"/>
      <c r="E17" s="137" t="s">
        <v>576</v>
      </c>
      <c r="F17" s="159"/>
    </row>
    <row r="18" spans="1:9" ht="3" customHeight="1">
      <c r="A18" s="88"/>
      <c r="D18" s="89"/>
      <c r="E18" s="87"/>
      <c r="F18" s="93"/>
    </row>
    <row r="19" spans="1:9" s="263" customFormat="1" ht="5.25" hidden="1">
      <c r="A19" s="256"/>
      <c r="B19" s="257"/>
      <c r="C19" s="265"/>
      <c r="D19" s="259"/>
      <c r="E19" s="260"/>
      <c r="F19" s="262"/>
      <c r="G19" s="262"/>
      <c r="I19" s="264"/>
    </row>
    <row r="20" spans="1:9" ht="19.5" customHeight="1">
      <c r="A20" s="88"/>
      <c r="C20" s="186">
        <v>2022</v>
      </c>
      <c r="D20" s="89"/>
      <c r="E20" s="87" t="s">
        <v>325</v>
      </c>
      <c r="F20" s="165">
        <v>2022</v>
      </c>
    </row>
    <row r="21" spans="1:9" s="263" customFormat="1" ht="5.25" hidden="1">
      <c r="A21" s="256"/>
      <c r="B21" s="257"/>
      <c r="C21" s="258"/>
      <c r="D21" s="259"/>
      <c r="E21" s="260"/>
      <c r="F21" s="261"/>
      <c r="G21" s="262"/>
      <c r="I21" s="264"/>
    </row>
    <row r="22" spans="1:9" ht="9.9499999999999993" customHeight="1">
      <c r="A22" s="88"/>
      <c r="D22" s="89"/>
      <c r="E22" s="87"/>
      <c r="F22" s="93"/>
    </row>
    <row r="23" spans="1:9" ht="33.75" customHeight="1">
      <c r="E23" s="90" t="s">
        <v>27</v>
      </c>
      <c r="F23" s="432" t="s">
        <v>19</v>
      </c>
      <c r="G23" s="25"/>
    </row>
    <row r="24" spans="1:9" ht="3.6" customHeight="1">
      <c r="E24" s="87"/>
      <c r="F24" s="87"/>
      <c r="G24" s="87"/>
      <c r="H24" s="87"/>
    </row>
    <row r="25" spans="1:9" ht="30" customHeight="1">
      <c r="C25" s="91"/>
      <c r="D25" s="89"/>
      <c r="E25" s="87"/>
      <c r="F25" s="93"/>
      <c r="G25" s="97"/>
    </row>
    <row r="26" spans="1:9">
      <c r="C26" s="91"/>
      <c r="D26" s="89"/>
      <c r="E26" s="90" t="s">
        <v>321</v>
      </c>
      <c r="F26" s="54" t="s">
        <v>690</v>
      </c>
      <c r="G26" s="97"/>
    </row>
    <row r="27" spans="1:9" ht="19.5" hidden="1" customHeight="1">
      <c r="C27" s="91"/>
      <c r="D27" s="89"/>
      <c r="E27" s="90" t="s">
        <v>322</v>
      </c>
      <c r="F27" s="55"/>
      <c r="G27" s="97"/>
    </row>
    <row r="28" spans="1:9">
      <c r="C28" s="91"/>
      <c r="D28" s="89"/>
      <c r="E28" s="87" t="s">
        <v>4</v>
      </c>
      <c r="F28" s="54" t="s">
        <v>691</v>
      </c>
      <c r="G28" s="97"/>
    </row>
    <row r="29" spans="1:9">
      <c r="C29" s="91"/>
      <c r="D29" s="89"/>
      <c r="E29" s="87" t="s">
        <v>5</v>
      </c>
      <c r="F29" s="54" t="s">
        <v>692</v>
      </c>
      <c r="G29" s="97"/>
      <c r="H29" s="26"/>
    </row>
    <row r="30" spans="1:9" ht="19.5" hidden="1" customHeight="1">
      <c r="C30" s="91"/>
      <c r="D30" s="89"/>
      <c r="E30" s="87" t="s">
        <v>113</v>
      </c>
      <c r="F30" s="55"/>
      <c r="G30" s="97"/>
      <c r="H30" s="26"/>
    </row>
    <row r="31" spans="1:9" ht="9.75" customHeight="1">
      <c r="A31" s="88"/>
      <c r="D31" s="89"/>
      <c r="E31" s="87"/>
      <c r="F31" s="93"/>
    </row>
    <row r="32" spans="1:9" ht="33.75">
      <c r="A32" s="88"/>
      <c r="D32" s="89"/>
      <c r="E32" s="87" t="s">
        <v>326</v>
      </c>
      <c r="F32" s="432" t="s">
        <v>18</v>
      </c>
    </row>
    <row r="33" spans="1:6" ht="22.5">
      <c r="A33" s="88"/>
      <c r="D33" s="89"/>
      <c r="E33" s="87" t="s">
        <v>327</v>
      </c>
      <c r="F33" s="433" t="s">
        <v>828</v>
      </c>
    </row>
    <row r="34" spans="1:6" ht="3" customHeight="1">
      <c r="A34" s="88"/>
      <c r="D34" s="89"/>
      <c r="E34" s="87"/>
      <c r="F34" s="93"/>
    </row>
    <row r="35" spans="1:6" ht="33.75">
      <c r="A35" s="88"/>
      <c r="D35" s="89"/>
      <c r="E35" s="87" t="s">
        <v>328</v>
      </c>
      <c r="F35" s="432" t="s">
        <v>18</v>
      </c>
    </row>
    <row r="36" spans="1:6" ht="3" customHeight="1">
      <c r="A36" s="88"/>
      <c r="D36" s="89"/>
      <c r="E36" s="87"/>
      <c r="F36" s="93"/>
    </row>
    <row r="37" spans="1:6" ht="22.5">
      <c r="A37" s="88"/>
      <c r="D37" s="89"/>
      <c r="E37" s="87" t="s">
        <v>329</v>
      </c>
      <c r="F37" s="432" t="s">
        <v>19</v>
      </c>
    </row>
    <row r="38" spans="1:6" ht="33.75" hidden="1">
      <c r="A38" s="88"/>
      <c r="D38" s="89"/>
      <c r="E38" s="87" t="s">
        <v>573</v>
      </c>
      <c r="F38" s="431" t="s">
        <v>19</v>
      </c>
    </row>
    <row r="39" spans="1:6" ht="9.75" customHeight="1">
      <c r="A39" s="88"/>
      <c r="D39" s="89"/>
      <c r="E39" s="87"/>
      <c r="F39" s="93"/>
    </row>
    <row r="40" spans="1:6" ht="19.5" customHeight="1">
      <c r="B40" s="27"/>
      <c r="D40" s="49"/>
      <c r="E40" s="92" t="s">
        <v>101</v>
      </c>
      <c r="F40" s="60" t="s">
        <v>829</v>
      </c>
    </row>
    <row r="41" spans="1:6" ht="19.5" customHeight="1">
      <c r="B41" s="27"/>
      <c r="D41" s="49"/>
      <c r="E41" s="92" t="s">
        <v>108</v>
      </c>
      <c r="F41" s="60" t="s">
        <v>830</v>
      </c>
    </row>
    <row r="42" spans="1:6" ht="3" customHeight="1">
      <c r="B42" s="27"/>
      <c r="D42" s="49"/>
      <c r="E42" s="92"/>
      <c r="F42" s="92"/>
    </row>
    <row r="43" spans="1:6" ht="19.5" customHeight="1">
      <c r="E43" s="62"/>
      <c r="F43" s="93" t="s">
        <v>197</v>
      </c>
    </row>
    <row r="44" spans="1:6" ht="19.5" customHeight="1">
      <c r="E44" s="92" t="s">
        <v>21</v>
      </c>
      <c r="F44" s="60" t="s">
        <v>831</v>
      </c>
    </row>
    <row r="45" spans="1:6" ht="19.5" customHeight="1">
      <c r="E45" s="92" t="s">
        <v>22</v>
      </c>
      <c r="F45" s="60" t="s">
        <v>832</v>
      </c>
    </row>
    <row r="46" spans="1:6" ht="19.5" customHeight="1">
      <c r="E46" s="92" t="s">
        <v>28</v>
      </c>
      <c r="F46" s="60" t="s">
        <v>833</v>
      </c>
    </row>
    <row r="47" spans="1:6" ht="19.5" customHeight="1">
      <c r="E47" s="92" t="s">
        <v>23</v>
      </c>
      <c r="F47" s="60" t="s">
        <v>834</v>
      </c>
    </row>
    <row r="48" spans="1:6" ht="3" customHeight="1">
      <c r="E48" s="92"/>
      <c r="F48" s="49"/>
    </row>
    <row r="49" spans="5:6" ht="30" customHeight="1">
      <c r="E49" s="92"/>
      <c r="F49" s="49"/>
    </row>
    <row r="50" spans="5:6" ht="9.9499999999999993" customHeight="1"/>
  </sheetData>
  <sheetProtection algorithmName="SHA-512" hashValue="1XCuATm1QmI2ms60xZYB01vdKukhbK57QgvEX6KXci7PBU2A4iPVzwPcgKgWmUFxihiuCcPmcL6c3ujrVdnsGQ==" saltValue="6HfH4qeBM/CDO1iS0JyD+A==" spinCount="100000" sheet="1" objects="1" scenarios="1" formatColumns="0" formatRows="0"/>
  <dataConsolidate link="1"/>
  <mergeCells count="1">
    <mergeCell ref="E5:F5"/>
  </mergeCells>
  <phoneticPr fontId="9" type="noConversion"/>
  <dataValidations xWindow="529" yWindow="632" count="7">
    <dataValidation type="textLength" operator="lessThanOrEqual" allowBlank="1" showInputMessage="1" showErrorMessage="1" errorTitle="Ошибка" error="Допускается ввод не более 900 символов!" sqref="F27 F44:F47 F40:F41" xr:uid="{00000000-0002-0000-0400-000000000000}">
      <formula1>900</formula1>
    </dataValidation>
    <dataValidation type="list" allowBlank="1" showInputMessage="1" showErrorMessage="1" errorTitle="Ошибка" error="Выберите значение из списка" prompt="Выберите значение из списка" sqref="F13" xr:uid="{00000000-0002-0000-0400-000001000000}">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xr:uid="{00000000-0002-0000-0400-000002000000}"/>
    <dataValidation type="whole" allowBlank="1" showInputMessage="1" showErrorMessage="1" errorTitle="Ошибка" error="Допускается ввод чисел от 2 до 99!" prompt="Введите число от 2 до 99" sqref="F17" xr:uid="{00000000-0002-0000-0400-000003000000}">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xr:uid="{00000000-0002-0000-0400-000004000000}"/>
    <dataValidation type="list" allowBlank="1" showInputMessage="1" showErrorMessage="1" sqref="F20" xr:uid="{00000000-0002-0000-0400-000005000000}">
      <formula1>year_list</formula1>
    </dataValidation>
    <dataValidation allowBlank="1" showInputMessage="1" showErrorMessage="1" prompt="Для выбора выполните двойной щелчок левой клавиши мыши по соответствующей ячейке." sqref="F38" xr:uid="{00000000-0002-0000-0400-000006000000}"/>
  </dataValidations>
  <pageMargins left="0.75" right="0.75" top="1" bottom="1" header="0.5" footer="0.5"/>
  <pageSetup paperSize="8" orientation="portrait"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modComm">
    <tabColor indexed="47"/>
  </sheetPr>
  <dimension ref="A1"/>
  <sheetViews>
    <sheetView showGridLines="0" zoomScaleNormal="100" workbookViewId="0"/>
  </sheetViews>
  <sheetFormatPr defaultRowHeight="11.25"/>
  <sheetData/>
  <phoneticPr fontId="9" type="noConversion"/>
  <pageMargins left="0.7" right="0.7" top="0.75" bottom="0.75" header="0.3" footer="0.3"/>
  <pageSetup paperSize="9"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modThisWorkbook">
    <tabColor indexed="47"/>
  </sheetPr>
  <dimension ref="A1"/>
  <sheetViews>
    <sheetView showGridLines="0" zoomScaleNormal="100" workbookViewId="0"/>
  </sheetViews>
  <sheetFormatPr defaultRowHeight="11.25"/>
  <sheetData/>
  <phoneticPr fontId="9" type="noConversion"/>
  <pageMargins left="0.7" right="0.7" top="0.75" bottom="0.75" header="0.3" footer="0.3"/>
  <pageSetup paperSize="9" orientation="portrait"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SH_REESTR_MO">
    <tabColor indexed="47"/>
  </sheetPr>
  <dimension ref="A1:D251"/>
  <sheetViews>
    <sheetView showGridLines="0" zoomScaleNormal="100" workbookViewId="0"/>
  </sheetViews>
  <sheetFormatPr defaultRowHeight="11.25"/>
  <sheetData>
    <row r="1" spans="1:4">
      <c r="A1" t="s">
        <v>826</v>
      </c>
      <c r="B1" t="s">
        <v>147</v>
      </c>
      <c r="C1" t="s">
        <v>148</v>
      </c>
      <c r="D1" t="s">
        <v>1325</v>
      </c>
    </row>
    <row r="2" spans="1:4">
      <c r="A2">
        <v>1</v>
      </c>
      <c r="B2" t="s">
        <v>836</v>
      </c>
      <c r="C2" t="s">
        <v>838</v>
      </c>
      <c r="D2" t="s">
        <v>839</v>
      </c>
    </row>
    <row r="3" spans="1:4">
      <c r="A3">
        <v>2</v>
      </c>
      <c r="B3" t="s">
        <v>836</v>
      </c>
      <c r="C3" t="s">
        <v>840</v>
      </c>
      <c r="D3" t="s">
        <v>841</v>
      </c>
    </row>
    <row r="4" spans="1:4">
      <c r="A4">
        <v>3</v>
      </c>
      <c r="B4" t="s">
        <v>836</v>
      </c>
      <c r="C4" t="s">
        <v>836</v>
      </c>
      <c r="D4" t="s">
        <v>837</v>
      </c>
    </row>
    <row r="5" spans="1:4">
      <c r="A5">
        <v>4</v>
      </c>
      <c r="B5" t="s">
        <v>836</v>
      </c>
      <c r="C5" t="s">
        <v>842</v>
      </c>
      <c r="D5" t="s">
        <v>843</v>
      </c>
    </row>
    <row r="6" spans="1:4">
      <c r="A6">
        <v>5</v>
      </c>
      <c r="B6" t="s">
        <v>836</v>
      </c>
      <c r="C6" t="s">
        <v>844</v>
      </c>
      <c r="D6" t="s">
        <v>845</v>
      </c>
    </row>
    <row r="7" spans="1:4">
      <c r="A7">
        <v>6</v>
      </c>
      <c r="B7" t="s">
        <v>836</v>
      </c>
      <c r="C7" t="s">
        <v>846</v>
      </c>
      <c r="D7" t="s">
        <v>847</v>
      </c>
    </row>
    <row r="8" spans="1:4">
      <c r="A8">
        <v>7</v>
      </c>
      <c r="B8" t="s">
        <v>836</v>
      </c>
      <c r="C8" t="s">
        <v>848</v>
      </c>
      <c r="D8" t="s">
        <v>849</v>
      </c>
    </row>
    <row r="9" spans="1:4">
      <c r="A9">
        <v>8</v>
      </c>
      <c r="B9" t="s">
        <v>836</v>
      </c>
      <c r="C9" t="s">
        <v>850</v>
      </c>
      <c r="D9" t="s">
        <v>851</v>
      </c>
    </row>
    <row r="10" spans="1:4">
      <c r="A10">
        <v>9</v>
      </c>
      <c r="B10" t="s">
        <v>836</v>
      </c>
      <c r="C10" t="s">
        <v>852</v>
      </c>
      <c r="D10" t="s">
        <v>853</v>
      </c>
    </row>
    <row r="11" spans="1:4">
      <c r="A11">
        <v>10</v>
      </c>
      <c r="B11" t="s">
        <v>836</v>
      </c>
      <c r="C11" t="s">
        <v>854</v>
      </c>
      <c r="D11" t="s">
        <v>855</v>
      </c>
    </row>
    <row r="12" spans="1:4">
      <c r="A12">
        <v>11</v>
      </c>
      <c r="B12" t="s">
        <v>836</v>
      </c>
      <c r="C12" t="s">
        <v>856</v>
      </c>
      <c r="D12" t="s">
        <v>857</v>
      </c>
    </row>
    <row r="13" spans="1:4">
      <c r="A13">
        <v>12</v>
      </c>
      <c r="B13" t="s">
        <v>836</v>
      </c>
      <c r="C13" t="s">
        <v>858</v>
      </c>
      <c r="D13" t="s">
        <v>859</v>
      </c>
    </row>
    <row r="14" spans="1:4">
      <c r="A14">
        <v>13</v>
      </c>
      <c r="B14" t="s">
        <v>836</v>
      </c>
      <c r="C14" t="s">
        <v>860</v>
      </c>
      <c r="D14" t="s">
        <v>861</v>
      </c>
    </row>
    <row r="15" spans="1:4">
      <c r="A15">
        <v>14</v>
      </c>
      <c r="B15" t="s">
        <v>836</v>
      </c>
      <c r="C15" t="s">
        <v>862</v>
      </c>
      <c r="D15" t="s">
        <v>863</v>
      </c>
    </row>
    <row r="16" spans="1:4">
      <c r="A16">
        <v>15</v>
      </c>
      <c r="B16" t="s">
        <v>836</v>
      </c>
      <c r="C16" t="s">
        <v>864</v>
      </c>
      <c r="D16" t="s">
        <v>865</v>
      </c>
    </row>
    <row r="17" spans="1:4">
      <c r="A17">
        <v>16</v>
      </c>
      <c r="B17" t="s">
        <v>866</v>
      </c>
      <c r="C17" t="s">
        <v>868</v>
      </c>
      <c r="D17" t="s">
        <v>869</v>
      </c>
    </row>
    <row r="18" spans="1:4">
      <c r="A18">
        <v>17</v>
      </c>
      <c r="B18" t="s">
        <v>866</v>
      </c>
      <c r="C18" t="s">
        <v>866</v>
      </c>
      <c r="D18" t="s">
        <v>867</v>
      </c>
    </row>
    <row r="19" spans="1:4">
      <c r="A19">
        <v>18</v>
      </c>
      <c r="B19" t="s">
        <v>866</v>
      </c>
      <c r="C19" t="s">
        <v>870</v>
      </c>
      <c r="D19" t="s">
        <v>871</v>
      </c>
    </row>
    <row r="20" spans="1:4">
      <c r="A20">
        <v>19</v>
      </c>
      <c r="B20" t="s">
        <v>866</v>
      </c>
      <c r="C20" t="s">
        <v>872</v>
      </c>
      <c r="D20" t="s">
        <v>873</v>
      </c>
    </row>
    <row r="21" spans="1:4">
      <c r="A21">
        <v>20</v>
      </c>
      <c r="B21" t="s">
        <v>866</v>
      </c>
      <c r="C21" t="s">
        <v>874</v>
      </c>
      <c r="D21" t="s">
        <v>875</v>
      </c>
    </row>
    <row r="22" spans="1:4">
      <c r="A22">
        <v>21</v>
      </c>
      <c r="B22" t="s">
        <v>866</v>
      </c>
      <c r="C22" t="s">
        <v>876</v>
      </c>
      <c r="D22" t="s">
        <v>877</v>
      </c>
    </row>
    <row r="23" spans="1:4">
      <c r="A23">
        <v>22</v>
      </c>
      <c r="B23" t="s">
        <v>866</v>
      </c>
      <c r="C23" t="s">
        <v>878</v>
      </c>
      <c r="D23" t="s">
        <v>879</v>
      </c>
    </row>
    <row r="24" spans="1:4">
      <c r="A24">
        <v>23</v>
      </c>
      <c r="B24" t="s">
        <v>866</v>
      </c>
      <c r="C24" t="s">
        <v>880</v>
      </c>
      <c r="D24" t="s">
        <v>881</v>
      </c>
    </row>
    <row r="25" spans="1:4">
      <c r="A25">
        <v>24</v>
      </c>
      <c r="B25" t="s">
        <v>866</v>
      </c>
      <c r="C25" t="s">
        <v>882</v>
      </c>
      <c r="D25" t="s">
        <v>883</v>
      </c>
    </row>
    <row r="26" spans="1:4">
      <c r="A26">
        <v>25</v>
      </c>
      <c r="B26" t="s">
        <v>866</v>
      </c>
      <c r="C26" t="s">
        <v>884</v>
      </c>
      <c r="D26" t="s">
        <v>885</v>
      </c>
    </row>
    <row r="27" spans="1:4">
      <c r="A27">
        <v>26</v>
      </c>
      <c r="B27" t="s">
        <v>866</v>
      </c>
      <c r="C27" t="s">
        <v>886</v>
      </c>
      <c r="D27" t="s">
        <v>887</v>
      </c>
    </row>
    <row r="28" spans="1:4">
      <c r="A28">
        <v>27</v>
      </c>
      <c r="B28" t="s">
        <v>866</v>
      </c>
      <c r="C28" t="s">
        <v>888</v>
      </c>
      <c r="D28" t="s">
        <v>889</v>
      </c>
    </row>
    <row r="29" spans="1:4">
      <c r="A29">
        <v>28</v>
      </c>
      <c r="B29" t="s">
        <v>890</v>
      </c>
      <c r="C29" t="s">
        <v>892</v>
      </c>
      <c r="D29" t="s">
        <v>893</v>
      </c>
    </row>
    <row r="30" spans="1:4">
      <c r="A30">
        <v>29</v>
      </c>
      <c r="B30" t="s">
        <v>890</v>
      </c>
      <c r="C30" t="s">
        <v>894</v>
      </c>
      <c r="D30" t="s">
        <v>895</v>
      </c>
    </row>
    <row r="31" spans="1:4">
      <c r="A31">
        <v>30</v>
      </c>
      <c r="B31" t="s">
        <v>890</v>
      </c>
      <c r="C31" t="s">
        <v>890</v>
      </c>
      <c r="D31" t="s">
        <v>891</v>
      </c>
    </row>
    <row r="32" spans="1:4">
      <c r="A32">
        <v>31</v>
      </c>
      <c r="B32" t="s">
        <v>890</v>
      </c>
      <c r="C32" t="s">
        <v>896</v>
      </c>
      <c r="D32" t="s">
        <v>897</v>
      </c>
    </row>
    <row r="33" spans="1:4">
      <c r="A33">
        <v>32</v>
      </c>
      <c r="B33" t="s">
        <v>890</v>
      </c>
      <c r="C33" t="s">
        <v>898</v>
      </c>
      <c r="D33" t="s">
        <v>899</v>
      </c>
    </row>
    <row r="34" spans="1:4">
      <c r="A34">
        <v>33</v>
      </c>
      <c r="B34" t="s">
        <v>890</v>
      </c>
      <c r="C34" t="s">
        <v>900</v>
      </c>
      <c r="D34" t="s">
        <v>901</v>
      </c>
    </row>
    <row r="35" spans="1:4">
      <c r="A35">
        <v>34</v>
      </c>
      <c r="B35" t="s">
        <v>890</v>
      </c>
      <c r="C35" t="s">
        <v>902</v>
      </c>
      <c r="D35" t="s">
        <v>903</v>
      </c>
    </row>
    <row r="36" spans="1:4">
      <c r="A36">
        <v>35</v>
      </c>
      <c r="B36" t="s">
        <v>890</v>
      </c>
      <c r="C36" t="s">
        <v>904</v>
      </c>
      <c r="D36" t="s">
        <v>905</v>
      </c>
    </row>
    <row r="37" spans="1:4">
      <c r="A37">
        <v>36</v>
      </c>
      <c r="B37" t="s">
        <v>890</v>
      </c>
      <c r="C37" t="s">
        <v>906</v>
      </c>
      <c r="D37" t="s">
        <v>907</v>
      </c>
    </row>
    <row r="38" spans="1:4">
      <c r="A38">
        <v>37</v>
      </c>
      <c r="B38" t="s">
        <v>908</v>
      </c>
      <c r="C38" t="s">
        <v>908</v>
      </c>
      <c r="D38" t="s">
        <v>909</v>
      </c>
    </row>
    <row r="39" spans="1:4">
      <c r="A39">
        <v>38</v>
      </c>
      <c r="B39" t="s">
        <v>910</v>
      </c>
      <c r="C39" t="s">
        <v>910</v>
      </c>
      <c r="D39" t="s">
        <v>911</v>
      </c>
    </row>
    <row r="40" spans="1:4">
      <c r="A40">
        <v>39</v>
      </c>
      <c r="B40" t="s">
        <v>912</v>
      </c>
      <c r="C40" t="s">
        <v>912</v>
      </c>
      <c r="D40" t="s">
        <v>913</v>
      </c>
    </row>
    <row r="41" spans="1:4">
      <c r="A41">
        <v>40</v>
      </c>
      <c r="B41" t="s">
        <v>914</v>
      </c>
      <c r="C41" t="s">
        <v>916</v>
      </c>
      <c r="D41" t="s">
        <v>917</v>
      </c>
    </row>
    <row r="42" spans="1:4">
      <c r="A42">
        <v>41</v>
      </c>
      <c r="B42" t="s">
        <v>914</v>
      </c>
      <c r="C42" t="s">
        <v>918</v>
      </c>
      <c r="D42" t="s">
        <v>919</v>
      </c>
    </row>
    <row r="43" spans="1:4">
      <c r="A43">
        <v>42</v>
      </c>
      <c r="B43" t="s">
        <v>914</v>
      </c>
      <c r="C43" t="s">
        <v>920</v>
      </c>
      <c r="D43" t="s">
        <v>921</v>
      </c>
    </row>
    <row r="44" spans="1:4">
      <c r="A44">
        <v>43</v>
      </c>
      <c r="B44" t="s">
        <v>914</v>
      </c>
      <c r="C44" t="s">
        <v>922</v>
      </c>
      <c r="D44" t="s">
        <v>923</v>
      </c>
    </row>
    <row r="45" spans="1:4">
      <c r="A45">
        <v>44</v>
      </c>
      <c r="B45" t="s">
        <v>914</v>
      </c>
      <c r="C45" t="s">
        <v>924</v>
      </c>
      <c r="D45" t="s">
        <v>925</v>
      </c>
    </row>
    <row r="46" spans="1:4">
      <c r="A46">
        <v>45</v>
      </c>
      <c r="B46" t="s">
        <v>914</v>
      </c>
      <c r="C46" t="s">
        <v>914</v>
      </c>
      <c r="D46" t="s">
        <v>915</v>
      </c>
    </row>
    <row r="47" spans="1:4">
      <c r="A47">
        <v>46</v>
      </c>
      <c r="B47" t="s">
        <v>914</v>
      </c>
      <c r="C47" t="s">
        <v>926</v>
      </c>
      <c r="D47" t="s">
        <v>927</v>
      </c>
    </row>
    <row r="48" spans="1:4">
      <c r="A48">
        <v>47</v>
      </c>
      <c r="B48" t="s">
        <v>914</v>
      </c>
      <c r="C48" t="s">
        <v>928</v>
      </c>
      <c r="D48" t="s">
        <v>929</v>
      </c>
    </row>
    <row r="49" spans="1:4">
      <c r="A49">
        <v>48</v>
      </c>
      <c r="B49" t="s">
        <v>914</v>
      </c>
      <c r="C49" t="s">
        <v>930</v>
      </c>
      <c r="D49" t="s">
        <v>931</v>
      </c>
    </row>
    <row r="50" spans="1:4">
      <c r="A50">
        <v>49</v>
      </c>
      <c r="B50" t="s">
        <v>914</v>
      </c>
      <c r="C50" t="s">
        <v>932</v>
      </c>
      <c r="D50" t="s">
        <v>933</v>
      </c>
    </row>
    <row r="51" spans="1:4">
      <c r="A51">
        <v>50</v>
      </c>
      <c r="B51" t="s">
        <v>914</v>
      </c>
      <c r="C51" t="s">
        <v>934</v>
      </c>
      <c r="D51" t="s">
        <v>935</v>
      </c>
    </row>
    <row r="52" spans="1:4">
      <c r="A52">
        <v>51</v>
      </c>
      <c r="B52" t="s">
        <v>914</v>
      </c>
      <c r="C52" t="s">
        <v>936</v>
      </c>
      <c r="D52" t="s">
        <v>937</v>
      </c>
    </row>
    <row r="53" spans="1:4">
      <c r="A53">
        <v>52</v>
      </c>
      <c r="B53" t="s">
        <v>914</v>
      </c>
      <c r="C53" t="s">
        <v>938</v>
      </c>
      <c r="D53" t="s">
        <v>939</v>
      </c>
    </row>
    <row r="54" spans="1:4">
      <c r="A54">
        <v>53</v>
      </c>
      <c r="B54" t="s">
        <v>914</v>
      </c>
      <c r="C54" t="s">
        <v>940</v>
      </c>
      <c r="D54" t="s">
        <v>941</v>
      </c>
    </row>
    <row r="55" spans="1:4">
      <c r="A55">
        <v>54</v>
      </c>
      <c r="B55" t="s">
        <v>942</v>
      </c>
      <c r="C55" t="s">
        <v>944</v>
      </c>
      <c r="D55" t="s">
        <v>945</v>
      </c>
    </row>
    <row r="56" spans="1:4">
      <c r="A56">
        <v>55</v>
      </c>
      <c r="B56" t="s">
        <v>942</v>
      </c>
      <c r="C56" t="s">
        <v>946</v>
      </c>
      <c r="D56" t="s">
        <v>947</v>
      </c>
    </row>
    <row r="57" spans="1:4">
      <c r="A57">
        <v>56</v>
      </c>
      <c r="B57" t="s">
        <v>942</v>
      </c>
      <c r="C57" t="s">
        <v>942</v>
      </c>
      <c r="D57" t="s">
        <v>943</v>
      </c>
    </row>
    <row r="58" spans="1:4">
      <c r="A58">
        <v>57</v>
      </c>
      <c r="B58" t="s">
        <v>942</v>
      </c>
      <c r="C58" t="s">
        <v>948</v>
      </c>
      <c r="D58" t="s">
        <v>949</v>
      </c>
    </row>
    <row r="59" spans="1:4">
      <c r="A59">
        <v>58</v>
      </c>
      <c r="B59" t="s">
        <v>942</v>
      </c>
      <c r="C59" t="s">
        <v>950</v>
      </c>
      <c r="D59" t="s">
        <v>951</v>
      </c>
    </row>
    <row r="60" spans="1:4">
      <c r="A60">
        <v>59</v>
      </c>
      <c r="B60" t="s">
        <v>942</v>
      </c>
      <c r="C60" t="s">
        <v>952</v>
      </c>
      <c r="D60" t="s">
        <v>953</v>
      </c>
    </row>
    <row r="61" spans="1:4">
      <c r="A61">
        <v>60</v>
      </c>
      <c r="B61" t="s">
        <v>942</v>
      </c>
      <c r="C61" t="s">
        <v>954</v>
      </c>
      <c r="D61" t="s">
        <v>955</v>
      </c>
    </row>
    <row r="62" spans="1:4">
      <c r="A62">
        <v>61</v>
      </c>
      <c r="B62" t="s">
        <v>942</v>
      </c>
      <c r="C62" t="s">
        <v>956</v>
      </c>
      <c r="D62" t="s">
        <v>957</v>
      </c>
    </row>
    <row r="63" spans="1:4">
      <c r="A63">
        <v>62</v>
      </c>
      <c r="B63" t="s">
        <v>942</v>
      </c>
      <c r="C63" t="s">
        <v>958</v>
      </c>
      <c r="D63" t="s">
        <v>959</v>
      </c>
    </row>
    <row r="64" spans="1:4">
      <c r="A64">
        <v>63</v>
      </c>
      <c r="B64" t="s">
        <v>960</v>
      </c>
      <c r="C64" t="s">
        <v>962</v>
      </c>
      <c r="D64" t="s">
        <v>963</v>
      </c>
    </row>
    <row r="65" spans="1:4">
      <c r="A65">
        <v>64</v>
      </c>
      <c r="B65" t="s">
        <v>960</v>
      </c>
      <c r="C65" t="s">
        <v>964</v>
      </c>
      <c r="D65" t="s">
        <v>965</v>
      </c>
    </row>
    <row r="66" spans="1:4">
      <c r="A66">
        <v>65</v>
      </c>
      <c r="B66" t="s">
        <v>960</v>
      </c>
      <c r="C66" t="s">
        <v>966</v>
      </c>
      <c r="D66" t="s">
        <v>967</v>
      </c>
    </row>
    <row r="67" spans="1:4">
      <c r="A67">
        <v>66</v>
      </c>
      <c r="B67" t="s">
        <v>960</v>
      </c>
      <c r="C67" t="s">
        <v>960</v>
      </c>
      <c r="D67" t="s">
        <v>961</v>
      </c>
    </row>
    <row r="68" spans="1:4">
      <c r="A68">
        <v>67</v>
      </c>
      <c r="B68" t="s">
        <v>960</v>
      </c>
      <c r="C68" t="s">
        <v>968</v>
      </c>
      <c r="D68" t="s">
        <v>969</v>
      </c>
    </row>
    <row r="69" spans="1:4">
      <c r="A69">
        <v>68</v>
      </c>
      <c r="B69" t="s">
        <v>960</v>
      </c>
      <c r="C69" t="s">
        <v>970</v>
      </c>
      <c r="D69" t="s">
        <v>971</v>
      </c>
    </row>
    <row r="70" spans="1:4">
      <c r="A70">
        <v>69</v>
      </c>
      <c r="B70" t="s">
        <v>960</v>
      </c>
      <c r="C70" t="s">
        <v>972</v>
      </c>
      <c r="D70" t="s">
        <v>973</v>
      </c>
    </row>
    <row r="71" spans="1:4">
      <c r="A71">
        <v>70</v>
      </c>
      <c r="B71" t="s">
        <v>960</v>
      </c>
      <c r="C71" t="s">
        <v>974</v>
      </c>
      <c r="D71" t="s">
        <v>975</v>
      </c>
    </row>
    <row r="72" spans="1:4">
      <c r="A72">
        <v>71</v>
      </c>
      <c r="B72" t="s">
        <v>960</v>
      </c>
      <c r="C72" t="s">
        <v>976</v>
      </c>
      <c r="D72" t="s">
        <v>977</v>
      </c>
    </row>
    <row r="73" spans="1:4">
      <c r="A73">
        <v>72</v>
      </c>
      <c r="B73" t="s">
        <v>960</v>
      </c>
      <c r="C73" t="s">
        <v>978</v>
      </c>
      <c r="D73" t="s">
        <v>979</v>
      </c>
    </row>
    <row r="74" spans="1:4">
      <c r="A74">
        <v>73</v>
      </c>
      <c r="B74" t="s">
        <v>960</v>
      </c>
      <c r="C74" t="s">
        <v>980</v>
      </c>
      <c r="D74" t="s">
        <v>981</v>
      </c>
    </row>
    <row r="75" spans="1:4">
      <c r="A75">
        <v>74</v>
      </c>
      <c r="B75" t="s">
        <v>960</v>
      </c>
      <c r="C75" t="s">
        <v>982</v>
      </c>
      <c r="D75" t="s">
        <v>983</v>
      </c>
    </row>
    <row r="76" spans="1:4">
      <c r="A76">
        <v>75</v>
      </c>
      <c r="B76" t="s">
        <v>984</v>
      </c>
      <c r="C76" t="s">
        <v>986</v>
      </c>
      <c r="D76" t="s">
        <v>987</v>
      </c>
    </row>
    <row r="77" spans="1:4">
      <c r="A77">
        <v>76</v>
      </c>
      <c r="B77" t="s">
        <v>984</v>
      </c>
      <c r="C77" t="s">
        <v>988</v>
      </c>
      <c r="D77" t="s">
        <v>989</v>
      </c>
    </row>
    <row r="78" spans="1:4">
      <c r="A78">
        <v>77</v>
      </c>
      <c r="B78" t="s">
        <v>984</v>
      </c>
      <c r="C78" t="s">
        <v>984</v>
      </c>
      <c r="D78" t="s">
        <v>985</v>
      </c>
    </row>
    <row r="79" spans="1:4">
      <c r="A79">
        <v>78</v>
      </c>
      <c r="B79" t="s">
        <v>984</v>
      </c>
      <c r="C79" t="s">
        <v>990</v>
      </c>
      <c r="D79" t="s">
        <v>991</v>
      </c>
    </row>
    <row r="80" spans="1:4">
      <c r="A80">
        <v>79</v>
      </c>
      <c r="B80" t="s">
        <v>984</v>
      </c>
      <c r="C80" t="s">
        <v>992</v>
      </c>
      <c r="D80" t="s">
        <v>993</v>
      </c>
    </row>
    <row r="81" spans="1:4">
      <c r="A81">
        <v>80</v>
      </c>
      <c r="B81" t="s">
        <v>984</v>
      </c>
      <c r="C81" t="s">
        <v>994</v>
      </c>
      <c r="D81" t="s">
        <v>995</v>
      </c>
    </row>
    <row r="82" spans="1:4">
      <c r="A82">
        <v>81</v>
      </c>
      <c r="B82" t="s">
        <v>984</v>
      </c>
      <c r="C82" t="s">
        <v>996</v>
      </c>
      <c r="D82" t="s">
        <v>997</v>
      </c>
    </row>
    <row r="83" spans="1:4">
      <c r="A83">
        <v>82</v>
      </c>
      <c r="B83" t="s">
        <v>984</v>
      </c>
      <c r="C83" t="s">
        <v>998</v>
      </c>
      <c r="D83" t="s">
        <v>999</v>
      </c>
    </row>
    <row r="84" spans="1:4">
      <c r="A84">
        <v>83</v>
      </c>
      <c r="B84" t="s">
        <v>1000</v>
      </c>
      <c r="C84" t="s">
        <v>1002</v>
      </c>
      <c r="D84" t="s">
        <v>1003</v>
      </c>
    </row>
    <row r="85" spans="1:4">
      <c r="A85">
        <v>84</v>
      </c>
      <c r="B85" t="s">
        <v>1000</v>
      </c>
      <c r="C85" t="s">
        <v>1004</v>
      </c>
      <c r="D85" t="s">
        <v>1005</v>
      </c>
    </row>
    <row r="86" spans="1:4">
      <c r="A86">
        <v>85</v>
      </c>
      <c r="B86" t="s">
        <v>1000</v>
      </c>
      <c r="C86" t="s">
        <v>990</v>
      </c>
      <c r="D86" t="s">
        <v>1006</v>
      </c>
    </row>
    <row r="87" spans="1:4">
      <c r="A87">
        <v>86</v>
      </c>
      <c r="B87" t="s">
        <v>1000</v>
      </c>
      <c r="C87" t="s">
        <v>1007</v>
      </c>
      <c r="D87" t="s">
        <v>1008</v>
      </c>
    </row>
    <row r="88" spans="1:4">
      <c r="A88">
        <v>87</v>
      </c>
      <c r="B88" t="s">
        <v>1000</v>
      </c>
      <c r="C88" t="s">
        <v>1009</v>
      </c>
      <c r="D88" t="s">
        <v>1010</v>
      </c>
    </row>
    <row r="89" spans="1:4">
      <c r="A89">
        <v>88</v>
      </c>
      <c r="B89" t="s">
        <v>1000</v>
      </c>
      <c r="C89" t="s">
        <v>1000</v>
      </c>
      <c r="D89" t="s">
        <v>1001</v>
      </c>
    </row>
    <row r="90" spans="1:4">
      <c r="A90">
        <v>89</v>
      </c>
      <c r="B90" t="s">
        <v>1000</v>
      </c>
      <c r="C90" t="s">
        <v>1011</v>
      </c>
      <c r="D90" t="s">
        <v>1012</v>
      </c>
    </row>
    <row r="91" spans="1:4">
      <c r="A91">
        <v>90</v>
      </c>
      <c r="B91" t="s">
        <v>1000</v>
      </c>
      <c r="C91" t="s">
        <v>1013</v>
      </c>
      <c r="D91" t="s">
        <v>1014</v>
      </c>
    </row>
    <row r="92" spans="1:4">
      <c r="A92">
        <v>91</v>
      </c>
      <c r="B92" t="s">
        <v>1000</v>
      </c>
      <c r="C92" t="s">
        <v>1015</v>
      </c>
      <c r="D92" t="s">
        <v>1016</v>
      </c>
    </row>
    <row r="93" spans="1:4">
      <c r="A93">
        <v>92</v>
      </c>
      <c r="B93" t="s">
        <v>1000</v>
      </c>
      <c r="C93" t="s">
        <v>1017</v>
      </c>
      <c r="D93" t="s">
        <v>1018</v>
      </c>
    </row>
    <row r="94" spans="1:4">
      <c r="A94">
        <v>93</v>
      </c>
      <c r="B94" t="s">
        <v>1000</v>
      </c>
      <c r="C94" t="s">
        <v>1019</v>
      </c>
      <c r="D94" t="s">
        <v>1020</v>
      </c>
    </row>
    <row r="95" spans="1:4">
      <c r="A95">
        <v>94</v>
      </c>
      <c r="B95" t="s">
        <v>1021</v>
      </c>
      <c r="C95" t="s">
        <v>1023</v>
      </c>
      <c r="D95" t="s">
        <v>1024</v>
      </c>
    </row>
    <row r="96" spans="1:4">
      <c r="A96">
        <v>95</v>
      </c>
      <c r="B96" t="s">
        <v>1021</v>
      </c>
      <c r="C96" t="s">
        <v>1021</v>
      </c>
      <c r="D96" t="s">
        <v>1022</v>
      </c>
    </row>
    <row r="97" spans="1:4">
      <c r="A97">
        <v>96</v>
      </c>
      <c r="B97" t="s">
        <v>1021</v>
      </c>
      <c r="C97" t="s">
        <v>1025</v>
      </c>
      <c r="D97" t="s">
        <v>1026</v>
      </c>
    </row>
    <row r="98" spans="1:4">
      <c r="A98">
        <v>97</v>
      </c>
      <c r="B98" t="s">
        <v>1021</v>
      </c>
      <c r="C98" t="s">
        <v>1027</v>
      </c>
      <c r="D98" t="s">
        <v>1028</v>
      </c>
    </row>
    <row r="99" spans="1:4">
      <c r="A99">
        <v>98</v>
      </c>
      <c r="B99" t="s">
        <v>1021</v>
      </c>
      <c r="C99" t="s">
        <v>1029</v>
      </c>
      <c r="D99" t="s">
        <v>1030</v>
      </c>
    </row>
    <row r="100" spans="1:4">
      <c r="A100">
        <v>99</v>
      </c>
      <c r="B100" t="s">
        <v>1021</v>
      </c>
      <c r="C100" t="s">
        <v>1031</v>
      </c>
      <c r="D100" t="s">
        <v>1032</v>
      </c>
    </row>
    <row r="101" spans="1:4">
      <c r="A101">
        <v>100</v>
      </c>
      <c r="B101" t="s">
        <v>1021</v>
      </c>
      <c r="C101" t="s">
        <v>1033</v>
      </c>
      <c r="D101" t="s">
        <v>1034</v>
      </c>
    </row>
    <row r="102" spans="1:4">
      <c r="A102">
        <v>101</v>
      </c>
      <c r="B102" t="s">
        <v>1021</v>
      </c>
      <c r="C102" t="s">
        <v>1035</v>
      </c>
      <c r="D102" t="s">
        <v>1036</v>
      </c>
    </row>
    <row r="103" spans="1:4">
      <c r="A103">
        <v>102</v>
      </c>
      <c r="B103" t="s">
        <v>1037</v>
      </c>
      <c r="C103" t="s">
        <v>1037</v>
      </c>
      <c r="D103" t="s">
        <v>1038</v>
      </c>
    </row>
    <row r="104" spans="1:4">
      <c r="A104">
        <v>103</v>
      </c>
      <c r="B104" t="s">
        <v>1037</v>
      </c>
      <c r="C104" t="s">
        <v>1039</v>
      </c>
      <c r="D104" t="s">
        <v>1040</v>
      </c>
    </row>
    <row r="105" spans="1:4">
      <c r="A105">
        <v>104</v>
      </c>
      <c r="B105" t="s">
        <v>1037</v>
      </c>
      <c r="C105" t="s">
        <v>1041</v>
      </c>
      <c r="D105" t="s">
        <v>1042</v>
      </c>
    </row>
    <row r="106" spans="1:4">
      <c r="A106">
        <v>105</v>
      </c>
      <c r="B106" t="s">
        <v>1037</v>
      </c>
      <c r="C106" t="s">
        <v>1043</v>
      </c>
      <c r="D106" t="s">
        <v>1044</v>
      </c>
    </row>
    <row r="107" spans="1:4">
      <c r="A107">
        <v>106</v>
      </c>
      <c r="B107" t="s">
        <v>1037</v>
      </c>
      <c r="C107" t="s">
        <v>1045</v>
      </c>
      <c r="D107" t="s">
        <v>1046</v>
      </c>
    </row>
    <row r="108" spans="1:4">
      <c r="A108">
        <v>107</v>
      </c>
      <c r="B108" t="s">
        <v>1037</v>
      </c>
      <c r="C108" t="s">
        <v>958</v>
      </c>
      <c r="D108" t="s">
        <v>1047</v>
      </c>
    </row>
    <row r="109" spans="1:4">
      <c r="A109">
        <v>108</v>
      </c>
      <c r="B109" t="s">
        <v>1048</v>
      </c>
      <c r="C109" t="s">
        <v>1050</v>
      </c>
      <c r="D109" t="s">
        <v>1051</v>
      </c>
    </row>
    <row r="110" spans="1:4">
      <c r="A110">
        <v>109</v>
      </c>
      <c r="B110" t="s">
        <v>1048</v>
      </c>
      <c r="C110" t="s">
        <v>1052</v>
      </c>
      <c r="D110" t="s">
        <v>1053</v>
      </c>
    </row>
    <row r="111" spans="1:4">
      <c r="A111">
        <v>110</v>
      </c>
      <c r="B111" t="s">
        <v>1048</v>
      </c>
      <c r="C111" t="s">
        <v>1054</v>
      </c>
      <c r="D111" t="s">
        <v>1055</v>
      </c>
    </row>
    <row r="112" spans="1:4">
      <c r="A112">
        <v>111</v>
      </c>
      <c r="B112" t="s">
        <v>1048</v>
      </c>
      <c r="C112" t="s">
        <v>1056</v>
      </c>
      <c r="D112" t="s">
        <v>1057</v>
      </c>
    </row>
    <row r="113" spans="1:4">
      <c r="A113">
        <v>112</v>
      </c>
      <c r="B113" t="s">
        <v>1048</v>
      </c>
      <c r="C113" t="s">
        <v>1058</v>
      </c>
      <c r="D113" t="s">
        <v>1059</v>
      </c>
    </row>
    <row r="114" spans="1:4">
      <c r="A114">
        <v>113</v>
      </c>
      <c r="B114" t="s">
        <v>1048</v>
      </c>
      <c r="C114" t="s">
        <v>1060</v>
      </c>
      <c r="D114" t="s">
        <v>1061</v>
      </c>
    </row>
    <row r="115" spans="1:4">
      <c r="A115">
        <v>114</v>
      </c>
      <c r="B115" t="s">
        <v>1048</v>
      </c>
      <c r="C115" t="s">
        <v>1062</v>
      </c>
      <c r="D115" t="s">
        <v>1063</v>
      </c>
    </row>
    <row r="116" spans="1:4">
      <c r="A116">
        <v>115</v>
      </c>
      <c r="B116" t="s">
        <v>1048</v>
      </c>
      <c r="C116" t="s">
        <v>994</v>
      </c>
      <c r="D116" t="s">
        <v>1064</v>
      </c>
    </row>
    <row r="117" spans="1:4">
      <c r="A117">
        <v>116</v>
      </c>
      <c r="B117" t="s">
        <v>1048</v>
      </c>
      <c r="C117" t="s">
        <v>1065</v>
      </c>
      <c r="D117" t="s">
        <v>1066</v>
      </c>
    </row>
    <row r="118" spans="1:4">
      <c r="A118">
        <v>117</v>
      </c>
      <c r="B118" t="s">
        <v>1048</v>
      </c>
      <c r="C118" t="s">
        <v>1048</v>
      </c>
      <c r="D118" t="s">
        <v>1049</v>
      </c>
    </row>
    <row r="119" spans="1:4">
      <c r="A119">
        <v>118</v>
      </c>
      <c r="B119" t="s">
        <v>1048</v>
      </c>
      <c r="C119" t="s">
        <v>1067</v>
      </c>
      <c r="D119" t="s">
        <v>1068</v>
      </c>
    </row>
    <row r="120" spans="1:4">
      <c r="A120">
        <v>119</v>
      </c>
      <c r="B120" t="s">
        <v>1048</v>
      </c>
      <c r="C120" t="s">
        <v>1069</v>
      </c>
      <c r="D120" t="s">
        <v>1070</v>
      </c>
    </row>
    <row r="121" spans="1:4">
      <c r="A121">
        <v>120</v>
      </c>
      <c r="B121" t="s">
        <v>1048</v>
      </c>
      <c r="C121" t="s">
        <v>1071</v>
      </c>
      <c r="D121" t="s">
        <v>1072</v>
      </c>
    </row>
    <row r="122" spans="1:4">
      <c r="A122">
        <v>121</v>
      </c>
      <c r="B122" t="s">
        <v>1048</v>
      </c>
      <c r="C122" t="s">
        <v>1073</v>
      </c>
      <c r="D122" t="s">
        <v>1074</v>
      </c>
    </row>
    <row r="123" spans="1:4">
      <c r="A123">
        <v>122</v>
      </c>
      <c r="B123" t="s">
        <v>1075</v>
      </c>
      <c r="C123" t="s">
        <v>1077</v>
      </c>
      <c r="D123" t="s">
        <v>1078</v>
      </c>
    </row>
    <row r="124" spans="1:4">
      <c r="A124">
        <v>123</v>
      </c>
      <c r="B124" t="s">
        <v>1075</v>
      </c>
      <c r="C124" t="s">
        <v>1079</v>
      </c>
      <c r="D124" t="s">
        <v>1080</v>
      </c>
    </row>
    <row r="125" spans="1:4">
      <c r="A125">
        <v>124</v>
      </c>
      <c r="B125" t="s">
        <v>1075</v>
      </c>
      <c r="C125" t="s">
        <v>1081</v>
      </c>
      <c r="D125" t="s">
        <v>1082</v>
      </c>
    </row>
    <row r="126" spans="1:4">
      <c r="A126">
        <v>125</v>
      </c>
      <c r="B126" t="s">
        <v>1075</v>
      </c>
      <c r="C126" t="s">
        <v>1083</v>
      </c>
      <c r="D126" t="s">
        <v>1084</v>
      </c>
    </row>
    <row r="127" spans="1:4">
      <c r="A127">
        <v>126</v>
      </c>
      <c r="B127" t="s">
        <v>1075</v>
      </c>
      <c r="C127" t="s">
        <v>1085</v>
      </c>
      <c r="D127" t="s">
        <v>1086</v>
      </c>
    </row>
    <row r="128" spans="1:4">
      <c r="A128">
        <v>127</v>
      </c>
      <c r="B128" t="s">
        <v>1075</v>
      </c>
      <c r="C128" t="s">
        <v>1087</v>
      </c>
      <c r="D128" t="s">
        <v>1088</v>
      </c>
    </row>
    <row r="129" spans="1:4">
      <c r="A129">
        <v>128</v>
      </c>
      <c r="B129" t="s">
        <v>1075</v>
      </c>
      <c r="C129" t="s">
        <v>1089</v>
      </c>
      <c r="D129" t="s">
        <v>1090</v>
      </c>
    </row>
    <row r="130" spans="1:4">
      <c r="A130">
        <v>129</v>
      </c>
      <c r="B130" t="s">
        <v>1075</v>
      </c>
      <c r="C130" t="s">
        <v>1091</v>
      </c>
      <c r="D130" t="s">
        <v>1092</v>
      </c>
    </row>
    <row r="131" spans="1:4">
      <c r="A131">
        <v>130</v>
      </c>
      <c r="B131" t="s">
        <v>1075</v>
      </c>
      <c r="C131" t="s">
        <v>1013</v>
      </c>
      <c r="D131" t="s">
        <v>1093</v>
      </c>
    </row>
    <row r="132" spans="1:4">
      <c r="A132">
        <v>131</v>
      </c>
      <c r="B132" t="s">
        <v>1075</v>
      </c>
      <c r="C132" t="s">
        <v>1075</v>
      </c>
      <c r="D132" t="s">
        <v>1076</v>
      </c>
    </row>
    <row r="133" spans="1:4">
      <c r="A133">
        <v>132</v>
      </c>
      <c r="B133" t="s">
        <v>1075</v>
      </c>
      <c r="C133" t="s">
        <v>1094</v>
      </c>
      <c r="D133" t="s">
        <v>1095</v>
      </c>
    </row>
    <row r="134" spans="1:4">
      <c r="A134">
        <v>133</v>
      </c>
      <c r="B134" t="s">
        <v>1075</v>
      </c>
      <c r="C134" t="s">
        <v>1096</v>
      </c>
      <c r="D134" t="s">
        <v>1097</v>
      </c>
    </row>
    <row r="135" spans="1:4">
      <c r="A135">
        <v>134</v>
      </c>
      <c r="B135" t="s">
        <v>1075</v>
      </c>
      <c r="C135" t="s">
        <v>1098</v>
      </c>
      <c r="D135" t="s">
        <v>1099</v>
      </c>
    </row>
    <row r="136" spans="1:4">
      <c r="A136">
        <v>135</v>
      </c>
      <c r="B136" t="s">
        <v>1075</v>
      </c>
      <c r="C136" t="s">
        <v>1100</v>
      </c>
      <c r="D136" t="s">
        <v>1101</v>
      </c>
    </row>
    <row r="137" spans="1:4">
      <c r="A137">
        <v>136</v>
      </c>
      <c r="B137" t="s">
        <v>1075</v>
      </c>
      <c r="C137" t="s">
        <v>1102</v>
      </c>
      <c r="D137" t="s">
        <v>1103</v>
      </c>
    </row>
    <row r="138" spans="1:4">
      <c r="A138">
        <v>137</v>
      </c>
      <c r="B138" t="s">
        <v>1075</v>
      </c>
      <c r="C138" t="s">
        <v>1104</v>
      </c>
      <c r="D138" t="s">
        <v>1105</v>
      </c>
    </row>
    <row r="139" spans="1:4">
      <c r="A139">
        <v>138</v>
      </c>
      <c r="B139" t="s">
        <v>1075</v>
      </c>
      <c r="C139" t="s">
        <v>1106</v>
      </c>
      <c r="D139" t="s">
        <v>1107</v>
      </c>
    </row>
    <row r="140" spans="1:4">
      <c r="A140">
        <v>139</v>
      </c>
      <c r="B140" t="s">
        <v>1108</v>
      </c>
      <c r="C140" t="s">
        <v>1110</v>
      </c>
      <c r="D140" t="s">
        <v>1111</v>
      </c>
    </row>
    <row r="141" spans="1:4">
      <c r="A141">
        <v>140</v>
      </c>
      <c r="B141" t="s">
        <v>1108</v>
      </c>
      <c r="C141" t="s">
        <v>1112</v>
      </c>
      <c r="D141" t="s">
        <v>1113</v>
      </c>
    </row>
    <row r="142" spans="1:4">
      <c r="A142">
        <v>141</v>
      </c>
      <c r="B142" t="s">
        <v>1108</v>
      </c>
      <c r="C142" t="s">
        <v>1114</v>
      </c>
      <c r="D142" t="s">
        <v>1115</v>
      </c>
    </row>
    <row r="143" spans="1:4">
      <c r="A143">
        <v>142</v>
      </c>
      <c r="B143" t="s">
        <v>1108</v>
      </c>
      <c r="C143" t="s">
        <v>1116</v>
      </c>
      <c r="D143" t="s">
        <v>1117</v>
      </c>
    </row>
    <row r="144" spans="1:4">
      <c r="A144">
        <v>143</v>
      </c>
      <c r="B144" t="s">
        <v>1108</v>
      </c>
      <c r="C144" t="s">
        <v>1118</v>
      </c>
      <c r="D144" t="s">
        <v>1119</v>
      </c>
    </row>
    <row r="145" spans="1:4">
      <c r="A145">
        <v>144</v>
      </c>
      <c r="B145" t="s">
        <v>1108</v>
      </c>
      <c r="C145" t="s">
        <v>1108</v>
      </c>
      <c r="D145" t="s">
        <v>1109</v>
      </c>
    </row>
    <row r="146" spans="1:4">
      <c r="A146">
        <v>145</v>
      </c>
      <c r="B146" t="s">
        <v>1108</v>
      </c>
      <c r="C146" t="s">
        <v>980</v>
      </c>
      <c r="D146" t="s">
        <v>1120</v>
      </c>
    </row>
    <row r="147" spans="1:4">
      <c r="A147">
        <v>146</v>
      </c>
      <c r="B147" t="s">
        <v>1108</v>
      </c>
      <c r="C147" t="s">
        <v>1121</v>
      </c>
      <c r="D147" t="s">
        <v>1122</v>
      </c>
    </row>
    <row r="148" spans="1:4">
      <c r="A148">
        <v>147</v>
      </c>
      <c r="B148" t="s">
        <v>1108</v>
      </c>
      <c r="C148" t="s">
        <v>1123</v>
      </c>
      <c r="D148" t="s">
        <v>1124</v>
      </c>
    </row>
    <row r="149" spans="1:4">
      <c r="A149">
        <v>148</v>
      </c>
      <c r="B149" t="s">
        <v>1125</v>
      </c>
      <c r="C149" t="s">
        <v>1127</v>
      </c>
      <c r="D149" t="s">
        <v>1128</v>
      </c>
    </row>
    <row r="150" spans="1:4">
      <c r="A150">
        <v>149</v>
      </c>
      <c r="B150" t="s">
        <v>1125</v>
      </c>
      <c r="C150" t="s">
        <v>1129</v>
      </c>
      <c r="D150" t="s">
        <v>1130</v>
      </c>
    </row>
    <row r="151" spans="1:4">
      <c r="A151">
        <v>150</v>
      </c>
      <c r="B151" t="s">
        <v>1125</v>
      </c>
      <c r="C151" t="s">
        <v>1131</v>
      </c>
      <c r="D151" t="s">
        <v>1132</v>
      </c>
    </row>
    <row r="152" spans="1:4">
      <c r="A152">
        <v>151</v>
      </c>
      <c r="B152" t="s">
        <v>1125</v>
      </c>
      <c r="C152" t="s">
        <v>1133</v>
      </c>
      <c r="D152" t="s">
        <v>1134</v>
      </c>
    </row>
    <row r="153" spans="1:4">
      <c r="A153">
        <v>152</v>
      </c>
      <c r="B153" t="s">
        <v>1125</v>
      </c>
      <c r="C153" t="s">
        <v>1135</v>
      </c>
      <c r="D153" t="s">
        <v>1136</v>
      </c>
    </row>
    <row r="154" spans="1:4">
      <c r="A154">
        <v>153</v>
      </c>
      <c r="B154" t="s">
        <v>1125</v>
      </c>
      <c r="C154" t="s">
        <v>1137</v>
      </c>
      <c r="D154" t="s">
        <v>1138</v>
      </c>
    </row>
    <row r="155" spans="1:4">
      <c r="A155">
        <v>154</v>
      </c>
      <c r="B155" t="s">
        <v>1125</v>
      </c>
      <c r="C155" t="s">
        <v>1125</v>
      </c>
      <c r="D155" t="s">
        <v>1126</v>
      </c>
    </row>
    <row r="156" spans="1:4">
      <c r="A156">
        <v>155</v>
      </c>
      <c r="B156" t="s">
        <v>1125</v>
      </c>
      <c r="C156" t="s">
        <v>1139</v>
      </c>
      <c r="D156" t="s">
        <v>1140</v>
      </c>
    </row>
    <row r="157" spans="1:4">
      <c r="A157">
        <v>156</v>
      </c>
      <c r="B157" t="s">
        <v>1125</v>
      </c>
      <c r="C157" t="s">
        <v>1141</v>
      </c>
      <c r="D157" t="s">
        <v>1142</v>
      </c>
    </row>
    <row r="158" spans="1:4">
      <c r="A158">
        <v>157</v>
      </c>
      <c r="B158" t="s">
        <v>1125</v>
      </c>
      <c r="C158" t="s">
        <v>1143</v>
      </c>
      <c r="D158" t="s">
        <v>1144</v>
      </c>
    </row>
    <row r="159" spans="1:4">
      <c r="A159">
        <v>158</v>
      </c>
      <c r="B159" t="s">
        <v>1125</v>
      </c>
      <c r="C159" t="s">
        <v>1145</v>
      </c>
      <c r="D159" t="s">
        <v>1146</v>
      </c>
    </row>
    <row r="160" spans="1:4">
      <c r="A160">
        <v>159</v>
      </c>
      <c r="B160" t="s">
        <v>1125</v>
      </c>
      <c r="C160" t="s">
        <v>1147</v>
      </c>
      <c r="D160" t="s">
        <v>1148</v>
      </c>
    </row>
    <row r="161" spans="1:4">
      <c r="A161">
        <v>160</v>
      </c>
      <c r="B161" t="s">
        <v>1125</v>
      </c>
      <c r="C161" t="s">
        <v>1149</v>
      </c>
      <c r="D161" t="s">
        <v>1150</v>
      </c>
    </row>
    <row r="162" spans="1:4">
      <c r="A162">
        <v>161</v>
      </c>
      <c r="B162" t="s">
        <v>1125</v>
      </c>
      <c r="C162" t="s">
        <v>1151</v>
      </c>
      <c r="D162" t="s">
        <v>1152</v>
      </c>
    </row>
    <row r="163" spans="1:4">
      <c r="A163">
        <v>162</v>
      </c>
      <c r="B163" t="s">
        <v>1125</v>
      </c>
      <c r="C163" t="s">
        <v>1153</v>
      </c>
      <c r="D163" t="s">
        <v>1154</v>
      </c>
    </row>
    <row r="164" spans="1:4">
      <c r="A164">
        <v>163</v>
      </c>
      <c r="B164" t="s">
        <v>1155</v>
      </c>
      <c r="C164" t="s">
        <v>1157</v>
      </c>
      <c r="D164" t="s">
        <v>1158</v>
      </c>
    </row>
    <row r="165" spans="1:4">
      <c r="A165">
        <v>164</v>
      </c>
      <c r="B165" t="s">
        <v>1155</v>
      </c>
      <c r="C165" t="s">
        <v>1159</v>
      </c>
      <c r="D165" t="s">
        <v>1160</v>
      </c>
    </row>
    <row r="166" spans="1:4">
      <c r="A166">
        <v>165</v>
      </c>
      <c r="B166" t="s">
        <v>1155</v>
      </c>
      <c r="C166" t="s">
        <v>1155</v>
      </c>
      <c r="D166" t="s">
        <v>1156</v>
      </c>
    </row>
    <row r="167" spans="1:4">
      <c r="A167">
        <v>166</v>
      </c>
      <c r="B167" t="s">
        <v>1155</v>
      </c>
      <c r="C167" t="s">
        <v>1161</v>
      </c>
      <c r="D167" t="s">
        <v>1162</v>
      </c>
    </row>
    <row r="168" spans="1:4">
      <c r="A168">
        <v>167</v>
      </c>
      <c r="B168" t="s">
        <v>1155</v>
      </c>
      <c r="C168" t="s">
        <v>1163</v>
      </c>
      <c r="D168" t="s">
        <v>1164</v>
      </c>
    </row>
    <row r="169" spans="1:4">
      <c r="A169">
        <v>168</v>
      </c>
      <c r="B169" t="s">
        <v>1155</v>
      </c>
      <c r="C169" t="s">
        <v>1165</v>
      </c>
      <c r="D169" t="s">
        <v>1166</v>
      </c>
    </row>
    <row r="170" spans="1:4">
      <c r="A170">
        <v>169</v>
      </c>
      <c r="B170" t="s">
        <v>1155</v>
      </c>
      <c r="C170" t="s">
        <v>1167</v>
      </c>
      <c r="D170" t="s">
        <v>1168</v>
      </c>
    </row>
    <row r="171" spans="1:4">
      <c r="A171">
        <v>170</v>
      </c>
      <c r="B171" t="s">
        <v>1155</v>
      </c>
      <c r="C171" t="s">
        <v>1169</v>
      </c>
      <c r="D171" t="s">
        <v>1170</v>
      </c>
    </row>
    <row r="172" spans="1:4">
      <c r="A172">
        <v>171</v>
      </c>
      <c r="B172" t="s">
        <v>1155</v>
      </c>
      <c r="C172" t="s">
        <v>1171</v>
      </c>
      <c r="D172" t="s">
        <v>1172</v>
      </c>
    </row>
    <row r="173" spans="1:4">
      <c r="A173">
        <v>172</v>
      </c>
      <c r="B173" t="s">
        <v>1173</v>
      </c>
      <c r="C173" t="s">
        <v>1175</v>
      </c>
      <c r="D173" t="s">
        <v>1176</v>
      </c>
    </row>
    <row r="174" spans="1:4">
      <c r="A174">
        <v>173</v>
      </c>
      <c r="B174" t="s">
        <v>1173</v>
      </c>
      <c r="C174" t="s">
        <v>1177</v>
      </c>
      <c r="D174" t="s">
        <v>1178</v>
      </c>
    </row>
    <row r="175" spans="1:4">
      <c r="A175">
        <v>174</v>
      </c>
      <c r="B175" t="s">
        <v>1173</v>
      </c>
      <c r="C175" t="s">
        <v>1179</v>
      </c>
      <c r="D175" t="s">
        <v>1180</v>
      </c>
    </row>
    <row r="176" spans="1:4">
      <c r="A176">
        <v>175</v>
      </c>
      <c r="B176" t="s">
        <v>1173</v>
      </c>
      <c r="C176" t="s">
        <v>1181</v>
      </c>
      <c r="D176" t="s">
        <v>1182</v>
      </c>
    </row>
    <row r="177" spans="1:4">
      <c r="A177">
        <v>176</v>
      </c>
      <c r="B177" t="s">
        <v>1173</v>
      </c>
      <c r="C177" t="s">
        <v>1183</v>
      </c>
      <c r="D177" t="s">
        <v>1184</v>
      </c>
    </row>
    <row r="178" spans="1:4">
      <c r="A178">
        <v>177</v>
      </c>
      <c r="B178" t="s">
        <v>1173</v>
      </c>
      <c r="C178" t="s">
        <v>1173</v>
      </c>
      <c r="D178" t="s">
        <v>1174</v>
      </c>
    </row>
    <row r="179" spans="1:4">
      <c r="A179">
        <v>178</v>
      </c>
      <c r="B179" t="s">
        <v>1173</v>
      </c>
      <c r="C179" t="s">
        <v>1185</v>
      </c>
      <c r="D179" t="s">
        <v>1186</v>
      </c>
    </row>
    <row r="180" spans="1:4">
      <c r="A180">
        <v>179</v>
      </c>
      <c r="B180" t="s">
        <v>1173</v>
      </c>
      <c r="C180" t="s">
        <v>1187</v>
      </c>
      <c r="D180" t="s">
        <v>1188</v>
      </c>
    </row>
    <row r="181" spans="1:4">
      <c r="A181">
        <v>180</v>
      </c>
      <c r="B181" t="s">
        <v>1173</v>
      </c>
      <c r="C181" t="s">
        <v>1189</v>
      </c>
      <c r="D181" t="s">
        <v>1190</v>
      </c>
    </row>
    <row r="182" spans="1:4">
      <c r="A182">
        <v>181</v>
      </c>
      <c r="B182" t="s">
        <v>1191</v>
      </c>
      <c r="C182" t="s">
        <v>1191</v>
      </c>
      <c r="D182" t="s">
        <v>1192</v>
      </c>
    </row>
    <row r="183" spans="1:4">
      <c r="A183">
        <v>182</v>
      </c>
      <c r="B183" t="s">
        <v>1193</v>
      </c>
      <c r="C183" t="s">
        <v>918</v>
      </c>
      <c r="D183" t="s">
        <v>1195</v>
      </c>
    </row>
    <row r="184" spans="1:4">
      <c r="A184">
        <v>183</v>
      </c>
      <c r="B184" t="s">
        <v>1193</v>
      </c>
      <c r="C184" t="s">
        <v>1196</v>
      </c>
      <c r="D184" t="s">
        <v>1197</v>
      </c>
    </row>
    <row r="185" spans="1:4">
      <c r="A185">
        <v>184</v>
      </c>
      <c r="B185" t="s">
        <v>1193</v>
      </c>
      <c r="C185" t="s">
        <v>1198</v>
      </c>
      <c r="D185" t="s">
        <v>1199</v>
      </c>
    </row>
    <row r="186" spans="1:4">
      <c r="A186">
        <v>185</v>
      </c>
      <c r="B186" t="s">
        <v>1193</v>
      </c>
      <c r="C186" t="s">
        <v>1200</v>
      </c>
      <c r="D186" t="s">
        <v>1201</v>
      </c>
    </row>
    <row r="187" spans="1:4">
      <c r="A187">
        <v>186</v>
      </c>
      <c r="B187" t="s">
        <v>1193</v>
      </c>
      <c r="C187" t="s">
        <v>1202</v>
      </c>
      <c r="D187" t="s">
        <v>1203</v>
      </c>
    </row>
    <row r="188" spans="1:4">
      <c r="A188">
        <v>187</v>
      </c>
      <c r="B188" t="s">
        <v>1193</v>
      </c>
      <c r="C188" t="s">
        <v>1204</v>
      </c>
      <c r="D188" t="s">
        <v>1205</v>
      </c>
    </row>
    <row r="189" spans="1:4">
      <c r="A189">
        <v>188</v>
      </c>
      <c r="B189" t="s">
        <v>1193</v>
      </c>
      <c r="C189" t="s">
        <v>1206</v>
      </c>
      <c r="D189" t="s">
        <v>1207</v>
      </c>
    </row>
    <row r="190" spans="1:4">
      <c r="A190">
        <v>189</v>
      </c>
      <c r="B190" t="s">
        <v>1193</v>
      </c>
      <c r="C190" t="s">
        <v>1208</v>
      </c>
      <c r="D190" t="s">
        <v>1209</v>
      </c>
    </row>
    <row r="191" spans="1:4">
      <c r="A191">
        <v>190</v>
      </c>
      <c r="B191" t="s">
        <v>1193</v>
      </c>
      <c r="C191" t="s">
        <v>1210</v>
      </c>
      <c r="D191" t="s">
        <v>1211</v>
      </c>
    </row>
    <row r="192" spans="1:4">
      <c r="A192">
        <v>191</v>
      </c>
      <c r="B192" t="s">
        <v>1193</v>
      </c>
      <c r="C192" t="s">
        <v>976</v>
      </c>
      <c r="D192" t="s">
        <v>1212</v>
      </c>
    </row>
    <row r="193" spans="1:4">
      <c r="A193">
        <v>192</v>
      </c>
      <c r="B193" t="s">
        <v>1193</v>
      </c>
      <c r="C193" t="s">
        <v>1193</v>
      </c>
      <c r="D193" t="s">
        <v>1194</v>
      </c>
    </row>
    <row r="194" spans="1:4">
      <c r="A194">
        <v>193</v>
      </c>
      <c r="B194" t="s">
        <v>1193</v>
      </c>
      <c r="C194" t="s">
        <v>1213</v>
      </c>
      <c r="D194" t="s">
        <v>1214</v>
      </c>
    </row>
    <row r="195" spans="1:4">
      <c r="A195">
        <v>194</v>
      </c>
      <c r="B195" t="s">
        <v>1193</v>
      </c>
      <c r="C195" t="s">
        <v>1215</v>
      </c>
      <c r="D195" t="s">
        <v>1216</v>
      </c>
    </row>
    <row r="196" spans="1:4">
      <c r="A196">
        <v>195</v>
      </c>
      <c r="B196" t="s">
        <v>1193</v>
      </c>
      <c r="C196" t="s">
        <v>1217</v>
      </c>
      <c r="D196" t="s">
        <v>1218</v>
      </c>
    </row>
    <row r="197" spans="1:4">
      <c r="A197">
        <v>196</v>
      </c>
      <c r="B197" t="s">
        <v>1193</v>
      </c>
      <c r="C197" t="s">
        <v>1219</v>
      </c>
      <c r="D197" t="s">
        <v>1220</v>
      </c>
    </row>
    <row r="198" spans="1:4">
      <c r="A198">
        <v>197</v>
      </c>
      <c r="B198" t="s">
        <v>1221</v>
      </c>
      <c r="C198" t="s">
        <v>1223</v>
      </c>
      <c r="D198" t="s">
        <v>1224</v>
      </c>
    </row>
    <row r="199" spans="1:4">
      <c r="A199">
        <v>198</v>
      </c>
      <c r="B199" t="s">
        <v>1221</v>
      </c>
      <c r="C199" t="s">
        <v>1225</v>
      </c>
      <c r="D199" t="s">
        <v>1226</v>
      </c>
    </row>
    <row r="200" spans="1:4">
      <c r="A200">
        <v>199</v>
      </c>
      <c r="B200" t="s">
        <v>1221</v>
      </c>
      <c r="C200" t="s">
        <v>1227</v>
      </c>
      <c r="D200" t="s">
        <v>1228</v>
      </c>
    </row>
    <row r="201" spans="1:4">
      <c r="A201">
        <v>200</v>
      </c>
      <c r="B201" t="s">
        <v>1221</v>
      </c>
      <c r="C201" t="s">
        <v>1229</v>
      </c>
      <c r="D201" t="s">
        <v>1230</v>
      </c>
    </row>
    <row r="202" spans="1:4">
      <c r="A202">
        <v>201</v>
      </c>
      <c r="B202" t="s">
        <v>1221</v>
      </c>
      <c r="C202" t="s">
        <v>1231</v>
      </c>
      <c r="D202" t="s">
        <v>1232</v>
      </c>
    </row>
    <row r="203" spans="1:4">
      <c r="A203">
        <v>202</v>
      </c>
      <c r="B203" t="s">
        <v>1221</v>
      </c>
      <c r="C203" t="s">
        <v>1098</v>
      </c>
      <c r="D203" t="s">
        <v>1233</v>
      </c>
    </row>
    <row r="204" spans="1:4">
      <c r="A204">
        <v>203</v>
      </c>
      <c r="B204" t="s">
        <v>1221</v>
      </c>
      <c r="C204" t="s">
        <v>1234</v>
      </c>
      <c r="D204" t="s">
        <v>1235</v>
      </c>
    </row>
    <row r="205" spans="1:4">
      <c r="A205">
        <v>204</v>
      </c>
      <c r="B205" t="s">
        <v>1221</v>
      </c>
      <c r="C205" t="s">
        <v>1221</v>
      </c>
      <c r="D205" t="s">
        <v>1222</v>
      </c>
    </row>
    <row r="206" spans="1:4">
      <c r="A206">
        <v>205</v>
      </c>
      <c r="B206" t="s">
        <v>1221</v>
      </c>
      <c r="C206" t="s">
        <v>1236</v>
      </c>
      <c r="D206" t="s">
        <v>1237</v>
      </c>
    </row>
    <row r="207" spans="1:4">
      <c r="A207">
        <v>206</v>
      </c>
      <c r="B207" t="s">
        <v>1238</v>
      </c>
      <c r="C207" t="s">
        <v>1240</v>
      </c>
      <c r="D207" t="s">
        <v>1241</v>
      </c>
    </row>
    <row r="208" spans="1:4">
      <c r="A208">
        <v>207</v>
      </c>
      <c r="B208" t="s">
        <v>1238</v>
      </c>
      <c r="C208" t="s">
        <v>1242</v>
      </c>
      <c r="D208" t="s">
        <v>1243</v>
      </c>
    </row>
    <row r="209" spans="1:4">
      <c r="A209">
        <v>208</v>
      </c>
      <c r="B209" t="s">
        <v>1238</v>
      </c>
      <c r="C209" t="s">
        <v>1244</v>
      </c>
      <c r="D209" t="s">
        <v>1245</v>
      </c>
    </row>
    <row r="210" spans="1:4">
      <c r="A210">
        <v>209</v>
      </c>
      <c r="B210" t="s">
        <v>1238</v>
      </c>
      <c r="C210" t="s">
        <v>1246</v>
      </c>
      <c r="D210" t="s">
        <v>1247</v>
      </c>
    </row>
    <row r="211" spans="1:4">
      <c r="A211">
        <v>210</v>
      </c>
      <c r="B211" t="s">
        <v>1238</v>
      </c>
      <c r="C211" t="s">
        <v>1248</v>
      </c>
      <c r="D211" t="s">
        <v>1249</v>
      </c>
    </row>
    <row r="212" spans="1:4">
      <c r="A212">
        <v>211</v>
      </c>
      <c r="B212" t="s">
        <v>1238</v>
      </c>
      <c r="C212" t="s">
        <v>1250</v>
      </c>
      <c r="D212" t="s">
        <v>1251</v>
      </c>
    </row>
    <row r="213" spans="1:4">
      <c r="A213">
        <v>212</v>
      </c>
      <c r="B213" t="s">
        <v>1238</v>
      </c>
      <c r="C213" t="s">
        <v>1238</v>
      </c>
      <c r="D213" t="s">
        <v>1239</v>
      </c>
    </row>
    <row r="214" spans="1:4">
      <c r="A214">
        <v>213</v>
      </c>
      <c r="B214" t="s">
        <v>1238</v>
      </c>
      <c r="C214" t="s">
        <v>1252</v>
      </c>
      <c r="D214" t="s">
        <v>1253</v>
      </c>
    </row>
    <row r="215" spans="1:4">
      <c r="A215">
        <v>214</v>
      </c>
      <c r="B215" t="s">
        <v>1254</v>
      </c>
      <c r="C215" t="s">
        <v>1256</v>
      </c>
      <c r="D215" t="s">
        <v>1257</v>
      </c>
    </row>
    <row r="216" spans="1:4">
      <c r="A216">
        <v>215</v>
      </c>
      <c r="B216" t="s">
        <v>1254</v>
      </c>
      <c r="C216" t="s">
        <v>1258</v>
      </c>
      <c r="D216" t="s">
        <v>1259</v>
      </c>
    </row>
    <row r="217" spans="1:4">
      <c r="A217">
        <v>216</v>
      </c>
      <c r="B217" t="s">
        <v>1254</v>
      </c>
      <c r="C217" t="s">
        <v>1260</v>
      </c>
      <c r="D217" t="s">
        <v>1261</v>
      </c>
    </row>
    <row r="218" spans="1:4">
      <c r="A218">
        <v>217</v>
      </c>
      <c r="B218" t="s">
        <v>1254</v>
      </c>
      <c r="C218" t="s">
        <v>1262</v>
      </c>
      <c r="D218" t="s">
        <v>1263</v>
      </c>
    </row>
    <row r="219" spans="1:4">
      <c r="A219">
        <v>218</v>
      </c>
      <c r="B219" t="s">
        <v>1254</v>
      </c>
      <c r="C219" t="s">
        <v>1264</v>
      </c>
      <c r="D219" t="s">
        <v>1265</v>
      </c>
    </row>
    <row r="220" spans="1:4">
      <c r="A220">
        <v>219</v>
      </c>
      <c r="B220" t="s">
        <v>1254</v>
      </c>
      <c r="C220" t="s">
        <v>1098</v>
      </c>
      <c r="D220" t="s">
        <v>1266</v>
      </c>
    </row>
    <row r="221" spans="1:4">
      <c r="A221">
        <v>220</v>
      </c>
      <c r="B221" t="s">
        <v>1254</v>
      </c>
      <c r="C221" t="s">
        <v>1267</v>
      </c>
      <c r="D221" t="s">
        <v>1268</v>
      </c>
    </row>
    <row r="222" spans="1:4">
      <c r="A222">
        <v>221</v>
      </c>
      <c r="B222" t="s">
        <v>1254</v>
      </c>
      <c r="C222" t="s">
        <v>1254</v>
      </c>
      <c r="D222" t="s">
        <v>1255</v>
      </c>
    </row>
    <row r="223" spans="1:4">
      <c r="A223">
        <v>222</v>
      </c>
      <c r="B223" t="s">
        <v>1254</v>
      </c>
      <c r="C223" t="s">
        <v>1269</v>
      </c>
      <c r="D223" t="s">
        <v>1270</v>
      </c>
    </row>
    <row r="224" spans="1:4">
      <c r="A224">
        <v>223</v>
      </c>
      <c r="B224" t="s">
        <v>1271</v>
      </c>
      <c r="C224" t="s">
        <v>1273</v>
      </c>
      <c r="D224" t="s">
        <v>1274</v>
      </c>
    </row>
    <row r="225" spans="1:4">
      <c r="A225">
        <v>224</v>
      </c>
      <c r="B225" t="s">
        <v>1271</v>
      </c>
      <c r="C225" t="s">
        <v>1275</v>
      </c>
      <c r="D225" t="s">
        <v>1276</v>
      </c>
    </row>
    <row r="226" spans="1:4">
      <c r="A226">
        <v>225</v>
      </c>
      <c r="B226" t="s">
        <v>1271</v>
      </c>
      <c r="C226" t="s">
        <v>1277</v>
      </c>
      <c r="D226" t="s">
        <v>1278</v>
      </c>
    </row>
    <row r="227" spans="1:4">
      <c r="A227">
        <v>226</v>
      </c>
      <c r="B227" t="s">
        <v>1271</v>
      </c>
      <c r="C227" t="s">
        <v>1279</v>
      </c>
      <c r="D227" t="s">
        <v>1280</v>
      </c>
    </row>
    <row r="228" spans="1:4">
      <c r="A228">
        <v>227</v>
      </c>
      <c r="B228" t="s">
        <v>1271</v>
      </c>
      <c r="C228" t="s">
        <v>1227</v>
      </c>
      <c r="D228" t="s">
        <v>1281</v>
      </c>
    </row>
    <row r="229" spans="1:4">
      <c r="A229">
        <v>228</v>
      </c>
      <c r="B229" t="s">
        <v>1271</v>
      </c>
      <c r="C229" t="s">
        <v>1282</v>
      </c>
      <c r="D229" t="s">
        <v>1283</v>
      </c>
    </row>
    <row r="230" spans="1:4">
      <c r="A230">
        <v>229</v>
      </c>
      <c r="B230" t="s">
        <v>1271</v>
      </c>
      <c r="C230" t="s">
        <v>1284</v>
      </c>
      <c r="D230" t="s">
        <v>1285</v>
      </c>
    </row>
    <row r="231" spans="1:4">
      <c r="A231">
        <v>230</v>
      </c>
      <c r="B231" t="s">
        <v>1271</v>
      </c>
      <c r="C231" t="s">
        <v>1286</v>
      </c>
      <c r="D231" t="s">
        <v>1287</v>
      </c>
    </row>
    <row r="232" spans="1:4">
      <c r="A232">
        <v>231</v>
      </c>
      <c r="B232" t="s">
        <v>1271</v>
      </c>
      <c r="C232" t="s">
        <v>1271</v>
      </c>
      <c r="D232" t="s">
        <v>1272</v>
      </c>
    </row>
    <row r="233" spans="1:4">
      <c r="A233">
        <v>232</v>
      </c>
      <c r="B233" t="s">
        <v>1288</v>
      </c>
      <c r="C233" t="s">
        <v>1290</v>
      </c>
      <c r="D233" t="s">
        <v>1291</v>
      </c>
    </row>
    <row r="234" spans="1:4">
      <c r="A234">
        <v>233</v>
      </c>
      <c r="B234" t="s">
        <v>1288</v>
      </c>
      <c r="C234" t="s">
        <v>1292</v>
      </c>
      <c r="D234" t="s">
        <v>1293</v>
      </c>
    </row>
    <row r="235" spans="1:4">
      <c r="A235">
        <v>234</v>
      </c>
      <c r="B235" t="s">
        <v>1288</v>
      </c>
      <c r="C235" t="s">
        <v>1294</v>
      </c>
      <c r="D235" t="s">
        <v>1295</v>
      </c>
    </row>
    <row r="236" spans="1:4">
      <c r="A236">
        <v>235</v>
      </c>
      <c r="B236" t="s">
        <v>1288</v>
      </c>
      <c r="C236" t="s">
        <v>1296</v>
      </c>
      <c r="D236" t="s">
        <v>1297</v>
      </c>
    </row>
    <row r="237" spans="1:4">
      <c r="A237">
        <v>236</v>
      </c>
      <c r="B237" t="s">
        <v>1288</v>
      </c>
      <c r="C237" t="s">
        <v>1298</v>
      </c>
      <c r="D237" t="s">
        <v>1299</v>
      </c>
    </row>
    <row r="238" spans="1:4">
      <c r="A238">
        <v>237</v>
      </c>
      <c r="B238" t="s">
        <v>1288</v>
      </c>
      <c r="C238" t="s">
        <v>1300</v>
      </c>
      <c r="D238" t="s">
        <v>1301</v>
      </c>
    </row>
    <row r="239" spans="1:4">
      <c r="A239">
        <v>238</v>
      </c>
      <c r="B239" t="s">
        <v>1288</v>
      </c>
      <c r="C239" t="s">
        <v>1302</v>
      </c>
      <c r="D239" t="s">
        <v>1303</v>
      </c>
    </row>
    <row r="240" spans="1:4">
      <c r="A240">
        <v>239</v>
      </c>
      <c r="B240" t="s">
        <v>1288</v>
      </c>
      <c r="C240" t="s">
        <v>1304</v>
      </c>
      <c r="D240" t="s">
        <v>1305</v>
      </c>
    </row>
    <row r="241" spans="1:4">
      <c r="A241">
        <v>240</v>
      </c>
      <c r="B241" t="s">
        <v>1288</v>
      </c>
      <c r="C241" t="s">
        <v>1306</v>
      </c>
      <c r="D241" t="s">
        <v>1307</v>
      </c>
    </row>
    <row r="242" spans="1:4">
      <c r="A242">
        <v>241</v>
      </c>
      <c r="B242" t="s">
        <v>1288</v>
      </c>
      <c r="C242" t="s">
        <v>1288</v>
      </c>
      <c r="D242" t="s">
        <v>1289</v>
      </c>
    </row>
    <row r="243" spans="1:4">
      <c r="A243">
        <v>242</v>
      </c>
      <c r="B243" t="s">
        <v>1308</v>
      </c>
      <c r="C243" t="s">
        <v>846</v>
      </c>
      <c r="D243" t="s">
        <v>1310</v>
      </c>
    </row>
    <row r="244" spans="1:4">
      <c r="A244">
        <v>243</v>
      </c>
      <c r="B244" t="s">
        <v>1308</v>
      </c>
      <c r="C244" t="s">
        <v>1311</v>
      </c>
      <c r="D244" t="s">
        <v>1312</v>
      </c>
    </row>
    <row r="245" spans="1:4">
      <c r="A245">
        <v>244</v>
      </c>
      <c r="B245" t="s">
        <v>1308</v>
      </c>
      <c r="C245" t="s">
        <v>1313</v>
      </c>
      <c r="D245" t="s">
        <v>1314</v>
      </c>
    </row>
    <row r="246" spans="1:4">
      <c r="A246">
        <v>245</v>
      </c>
      <c r="B246" t="s">
        <v>1308</v>
      </c>
      <c r="C246" t="s">
        <v>1315</v>
      </c>
      <c r="D246" t="s">
        <v>1316</v>
      </c>
    </row>
    <row r="247" spans="1:4">
      <c r="A247">
        <v>246</v>
      </c>
      <c r="B247" t="s">
        <v>1308</v>
      </c>
      <c r="C247" t="s">
        <v>1317</v>
      </c>
      <c r="D247" t="s">
        <v>1318</v>
      </c>
    </row>
    <row r="248" spans="1:4">
      <c r="A248">
        <v>247</v>
      </c>
      <c r="B248" t="s">
        <v>1308</v>
      </c>
      <c r="C248" t="s">
        <v>1319</v>
      </c>
      <c r="D248" t="s">
        <v>1320</v>
      </c>
    </row>
    <row r="249" spans="1:4">
      <c r="A249">
        <v>248</v>
      </c>
      <c r="B249" t="s">
        <v>1308</v>
      </c>
      <c r="C249" t="s">
        <v>1321</v>
      </c>
      <c r="D249" t="s">
        <v>1322</v>
      </c>
    </row>
    <row r="250" spans="1:4">
      <c r="A250">
        <v>249</v>
      </c>
      <c r="B250" t="s">
        <v>1308</v>
      </c>
      <c r="C250" t="s">
        <v>1323</v>
      </c>
      <c r="D250" t="s">
        <v>1324</v>
      </c>
    </row>
    <row r="251" spans="1:4">
      <c r="A251">
        <v>250</v>
      </c>
      <c r="B251" t="s">
        <v>1308</v>
      </c>
      <c r="C251" t="s">
        <v>1308</v>
      </c>
      <c r="D251" t="s">
        <v>1309</v>
      </c>
    </row>
  </sheetData>
  <dataConsolidate link="1"/>
  <phoneticPr fontId="9" type="noConversion"/>
  <pageMargins left="0.7" right="0.7" top="0.75" bottom="0.75" header="0.3" footer="0.3"/>
  <pageSetup paperSize="9" orientation="portrait" verticalDpi="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SH_REESTR_MO_FILTER">
    <tabColor rgb="FFFFCC99"/>
  </sheetPr>
  <dimension ref="A1"/>
  <sheetViews>
    <sheetView showGridLines="0" zoomScaleNormal="100" workbookViewId="0"/>
  </sheetViews>
  <sheetFormatPr defaultRowHeight="11.25"/>
  <cols>
    <col min="1" max="16384" width="9.140625" style="220"/>
  </cols>
  <sheetData/>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modfrmReestrMR">
    <tabColor indexed="47"/>
  </sheetPr>
  <dimension ref="A1"/>
  <sheetViews>
    <sheetView showGridLines="0" zoomScaleNormal="100" workbookViewId="0"/>
  </sheetViews>
  <sheetFormatPr defaultRowHeight="11.25"/>
  <sheetData/>
  <phoneticPr fontId="9" type="noConversion"/>
  <pageMargins left="0.7" right="0.7" top="0.75" bottom="0.75" header="0.3" footer="0.3"/>
  <pageSetup paperSize="9" orientation="portrait"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modfrmCheckUpdates">
    <tabColor indexed="47"/>
  </sheetPr>
  <dimension ref="A1"/>
  <sheetViews>
    <sheetView showGridLines="0" zoomScaleNormal="100" workbookViewId="0"/>
  </sheetViews>
  <sheetFormatPr defaultRowHeight="11.25"/>
  <sheetData/>
  <phoneticPr fontId="9" type="noConversion"/>
  <pageMargins left="0.7" right="0.7" top="0.75" bottom="0.75" header="0.3" footer="0.3"/>
  <pageSetup paperSize="9" orientation="portrait"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REESTR_DS">
    <tabColor rgb="FFFFCC99"/>
  </sheetPr>
  <dimension ref="B3"/>
  <sheetViews>
    <sheetView showGridLines="0" zoomScaleNormal="100" workbookViewId="0"/>
  </sheetViews>
  <sheetFormatPr defaultRowHeight="11.25"/>
  <sheetData>
    <row r="3" spans="2:2">
      <c r="B3" t="s">
        <v>1326</v>
      </c>
    </row>
  </sheetData>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REESTR_CHS">
    <tabColor rgb="FFFFCC99"/>
  </sheetPr>
  <dimension ref="A1"/>
  <sheetViews>
    <sheetView showGridLines="0" zoomScaleNormal="100" workbookViewId="0"/>
  </sheetViews>
  <sheetFormatPr defaultRowHeight="11.25"/>
  <cols>
    <col min="1" max="16384" width="9.140625" style="99"/>
  </cols>
  <sheetData/>
  <sheetProtection formatColumns="0" formatRows="0"/>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REESTR_LINK">
    <tabColor rgb="FFFFCC99"/>
  </sheetPr>
  <dimension ref="A1:C3"/>
  <sheetViews>
    <sheetView showGridLines="0" zoomScaleNormal="100" workbookViewId="0"/>
  </sheetViews>
  <sheetFormatPr defaultRowHeight="11.25"/>
  <cols>
    <col min="1" max="1" width="9.140625" style="99"/>
    <col min="2" max="2" width="66.7109375" style="99" bestFit="1" customWidth="1"/>
    <col min="3" max="16384" width="9.140625" style="99"/>
  </cols>
  <sheetData>
    <row r="1" spans="1:3">
      <c r="A1" s="99" t="s">
        <v>130</v>
      </c>
      <c r="B1" s="99" t="s">
        <v>131</v>
      </c>
      <c r="C1" s="99" t="s">
        <v>132</v>
      </c>
    </row>
    <row r="2" spans="1:3">
      <c r="A2" s="99">
        <v>4189678</v>
      </c>
      <c r="B2" s="99" t="s">
        <v>671</v>
      </c>
      <c r="C2" s="99" t="s">
        <v>193</v>
      </c>
    </row>
    <row r="3" spans="1:3">
      <c r="A3" s="99">
        <v>4190415</v>
      </c>
      <c r="B3" s="99" t="s">
        <v>672</v>
      </c>
      <c r="C3" s="99" t="s">
        <v>193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09">
    <pageSetUpPr fitToPage="1"/>
  </sheetPr>
  <dimension ref="A1:IV22"/>
  <sheetViews>
    <sheetView showGridLines="0" topLeftCell="C3" zoomScaleNormal="100" workbookViewId="0">
      <selection activeCell="E12" sqref="E12:E16"/>
    </sheetView>
  </sheetViews>
  <sheetFormatPr defaultRowHeight="14.25"/>
  <cols>
    <col min="1" max="1" width="9.140625" style="442" hidden="1" customWidth="1"/>
    <col min="2" max="2" width="9.140625" style="443" hidden="1" customWidth="1"/>
    <col min="3" max="3" width="3.7109375" style="444" customWidth="1"/>
    <col min="4" max="4" width="6.28515625" style="443" customWidth="1"/>
    <col min="5" max="5" width="46.42578125" style="443" customWidth="1"/>
    <col min="6" max="6" width="3.7109375" style="443" customWidth="1"/>
    <col min="7" max="7" width="5.7109375" style="443" customWidth="1"/>
    <col min="8" max="8" width="41.42578125" style="443" bestFit="1" customWidth="1"/>
    <col min="9" max="9" width="3.7109375" style="443" customWidth="1"/>
    <col min="10" max="10" width="5.7109375" style="443" customWidth="1"/>
    <col min="11" max="11" width="32.5703125" style="443" customWidth="1"/>
    <col min="12" max="12" width="14.85546875" style="443" customWidth="1"/>
    <col min="13" max="13" width="13.140625" style="446" hidden="1" customWidth="1"/>
    <col min="14" max="16" width="9.140625" style="446" hidden="1" customWidth="1"/>
    <col min="17" max="17" width="25.7109375" style="446" hidden="1" customWidth="1"/>
    <col min="18" max="18" width="14.42578125" style="446" hidden="1" customWidth="1"/>
    <col min="19" max="22" width="9.140625" style="447"/>
    <col min="23" max="16384" width="9.140625" style="443"/>
  </cols>
  <sheetData>
    <row r="1" spans="1:256" s="434" customFormat="1" ht="16.5" hidden="1" customHeight="1">
      <c r="C1" s="435"/>
      <c r="H1" s="435"/>
      <c r="I1" s="435"/>
      <c r="J1" s="435"/>
      <c r="K1" s="435" t="s">
        <v>148</v>
      </c>
      <c r="L1" s="436" t="s">
        <v>139</v>
      </c>
      <c r="M1" s="437" t="s">
        <v>147</v>
      </c>
      <c r="N1" s="437"/>
      <c r="O1" s="437"/>
      <c r="P1" s="437"/>
      <c r="Q1" s="437"/>
      <c r="R1" s="437"/>
      <c r="S1" s="437"/>
      <c r="T1" s="437"/>
      <c r="U1" s="437"/>
      <c r="V1" s="437"/>
      <c r="W1" s="436"/>
      <c r="X1" s="436"/>
      <c r="Y1" s="436"/>
      <c r="Z1" s="436"/>
      <c r="AA1" s="436"/>
      <c r="AB1" s="436"/>
      <c r="AC1" s="436"/>
      <c r="AD1" s="436"/>
      <c r="AE1" s="436"/>
      <c r="AF1" s="436"/>
      <c r="AG1" s="436"/>
      <c r="AH1" s="436"/>
      <c r="AI1" s="436"/>
      <c r="AJ1" s="436"/>
      <c r="AK1" s="436"/>
      <c r="AL1" s="436"/>
      <c r="AM1" s="436"/>
      <c r="AN1" s="436"/>
      <c r="AO1" s="436"/>
      <c r="AP1" s="436"/>
      <c r="AQ1" s="436"/>
      <c r="AR1" s="436"/>
      <c r="AS1" s="436"/>
      <c r="AT1" s="436"/>
      <c r="AU1" s="436"/>
      <c r="AV1" s="436"/>
      <c r="AW1" s="436"/>
      <c r="AX1" s="436"/>
      <c r="AY1" s="436"/>
      <c r="AZ1" s="436"/>
      <c r="BA1" s="436"/>
      <c r="BB1" s="436"/>
      <c r="BC1" s="436"/>
      <c r="BD1" s="436"/>
      <c r="BE1" s="436"/>
      <c r="BF1" s="436"/>
      <c r="BG1" s="436"/>
      <c r="BH1" s="436"/>
      <c r="BI1" s="436"/>
      <c r="BJ1" s="436"/>
      <c r="BK1" s="436"/>
      <c r="BL1" s="436"/>
      <c r="BM1" s="436"/>
      <c r="BN1" s="436"/>
      <c r="BO1" s="436"/>
      <c r="BP1" s="436"/>
      <c r="BQ1" s="436"/>
      <c r="BR1" s="436"/>
      <c r="BS1" s="436"/>
      <c r="BT1" s="436"/>
      <c r="BU1" s="436"/>
      <c r="BV1" s="436"/>
      <c r="BW1" s="436"/>
      <c r="BX1" s="436"/>
      <c r="BY1" s="436"/>
      <c r="BZ1" s="436"/>
      <c r="CA1" s="436"/>
      <c r="CB1" s="436"/>
      <c r="CC1" s="436"/>
      <c r="CD1" s="436"/>
      <c r="CE1" s="436"/>
      <c r="CF1" s="436"/>
      <c r="CG1" s="436"/>
      <c r="CH1" s="436"/>
      <c r="CI1" s="436"/>
      <c r="CJ1" s="436"/>
      <c r="CK1" s="436"/>
      <c r="CL1" s="436"/>
      <c r="CM1" s="436"/>
      <c r="CN1" s="436"/>
      <c r="CO1" s="436"/>
      <c r="CP1" s="436"/>
      <c r="CQ1" s="436"/>
      <c r="CR1" s="436"/>
      <c r="CS1" s="436"/>
      <c r="CT1" s="436"/>
      <c r="CU1" s="436"/>
      <c r="CV1" s="436"/>
      <c r="CW1" s="436"/>
      <c r="CX1" s="436"/>
      <c r="CY1" s="436"/>
      <c r="CZ1" s="436"/>
      <c r="DA1" s="436"/>
      <c r="DB1" s="436"/>
      <c r="DC1" s="436"/>
      <c r="DD1" s="436"/>
      <c r="DE1" s="436"/>
      <c r="DF1" s="436"/>
      <c r="DG1" s="436"/>
      <c r="DH1" s="436"/>
      <c r="DI1" s="436"/>
      <c r="DJ1" s="436"/>
      <c r="DK1" s="436"/>
      <c r="DL1" s="436"/>
      <c r="DM1" s="436"/>
      <c r="DN1" s="436"/>
      <c r="DO1" s="436"/>
      <c r="DP1" s="436"/>
      <c r="DQ1" s="436"/>
      <c r="DR1" s="436"/>
      <c r="DS1" s="436"/>
      <c r="DT1" s="436"/>
      <c r="DU1" s="436"/>
      <c r="DV1" s="436"/>
      <c r="DW1" s="436"/>
      <c r="DX1" s="436"/>
      <c r="DY1" s="436"/>
      <c r="DZ1" s="436"/>
      <c r="EA1" s="436"/>
      <c r="EB1" s="436"/>
      <c r="EC1" s="436"/>
      <c r="ED1" s="436"/>
      <c r="EE1" s="436"/>
      <c r="EF1" s="436"/>
      <c r="EG1" s="436"/>
      <c r="EH1" s="436"/>
      <c r="EI1" s="436"/>
      <c r="EJ1" s="436"/>
      <c r="EK1" s="436"/>
      <c r="EL1" s="436"/>
      <c r="EM1" s="436"/>
      <c r="EN1" s="436"/>
      <c r="EO1" s="436"/>
      <c r="EP1" s="436"/>
      <c r="EQ1" s="436"/>
      <c r="ER1" s="436"/>
      <c r="ES1" s="436"/>
      <c r="ET1" s="436"/>
      <c r="EU1" s="436"/>
      <c r="EV1" s="436"/>
      <c r="EW1" s="436"/>
      <c r="EX1" s="436"/>
      <c r="EY1" s="436"/>
      <c r="EZ1" s="436"/>
      <c r="FA1" s="436"/>
      <c r="FB1" s="436"/>
      <c r="FC1" s="436"/>
      <c r="FD1" s="436"/>
      <c r="FE1" s="436"/>
      <c r="FF1" s="436"/>
      <c r="FG1" s="436"/>
      <c r="FH1" s="436"/>
      <c r="FI1" s="436"/>
      <c r="FJ1" s="436"/>
      <c r="FK1" s="436"/>
      <c r="FL1" s="436"/>
      <c r="FM1" s="436"/>
      <c r="FN1" s="436"/>
      <c r="FO1" s="436"/>
      <c r="FP1" s="436"/>
      <c r="FQ1" s="436"/>
      <c r="FR1" s="436"/>
      <c r="FS1" s="436"/>
      <c r="FT1" s="436"/>
      <c r="FU1" s="436"/>
      <c r="FV1" s="436"/>
      <c r="FW1" s="436"/>
      <c r="FX1" s="436"/>
      <c r="FY1" s="436"/>
      <c r="FZ1" s="436"/>
      <c r="GA1" s="436"/>
      <c r="GB1" s="436"/>
      <c r="GC1" s="436"/>
      <c r="GD1" s="436"/>
      <c r="GE1" s="436"/>
      <c r="GF1" s="436"/>
      <c r="GG1" s="436"/>
      <c r="GH1" s="436"/>
      <c r="GI1" s="436"/>
      <c r="GJ1" s="436"/>
      <c r="GK1" s="436"/>
      <c r="GL1" s="436"/>
      <c r="GM1" s="436"/>
      <c r="GN1" s="436"/>
      <c r="GO1" s="436"/>
      <c r="GP1" s="436"/>
      <c r="GQ1" s="436"/>
      <c r="GR1" s="436"/>
      <c r="GS1" s="436"/>
      <c r="GT1" s="436"/>
      <c r="GU1" s="436"/>
      <c r="GV1" s="436"/>
      <c r="GW1" s="436"/>
      <c r="GX1" s="436"/>
      <c r="GY1" s="436"/>
      <c r="GZ1" s="436"/>
      <c r="HA1" s="436"/>
      <c r="HB1" s="436"/>
      <c r="HC1" s="436"/>
      <c r="HD1" s="436"/>
      <c r="HE1" s="436"/>
      <c r="HF1" s="436"/>
      <c r="HG1" s="436"/>
      <c r="HH1" s="436"/>
      <c r="HI1" s="436"/>
      <c r="HJ1" s="436"/>
      <c r="HK1" s="436"/>
      <c r="HL1" s="436"/>
      <c r="HM1" s="436"/>
      <c r="HN1" s="436"/>
      <c r="HO1" s="436"/>
      <c r="HP1" s="436"/>
      <c r="HQ1" s="436"/>
      <c r="HR1" s="436"/>
      <c r="HS1" s="436"/>
      <c r="HT1" s="436"/>
      <c r="HU1" s="436"/>
      <c r="HV1" s="436"/>
      <c r="HW1" s="436"/>
      <c r="HX1" s="436"/>
      <c r="HY1" s="436"/>
      <c r="HZ1" s="436"/>
      <c r="IA1" s="436"/>
      <c r="IB1" s="436"/>
      <c r="IC1" s="436"/>
      <c r="ID1" s="436"/>
      <c r="IE1" s="436"/>
      <c r="IF1" s="436"/>
      <c r="IG1" s="436"/>
      <c r="IH1" s="436"/>
      <c r="II1" s="436"/>
      <c r="IJ1" s="436"/>
      <c r="IK1" s="436"/>
      <c r="IL1" s="436"/>
      <c r="IM1" s="436"/>
      <c r="IN1" s="436"/>
      <c r="IO1" s="436"/>
      <c r="IP1" s="436"/>
      <c r="IQ1" s="436"/>
      <c r="IR1" s="436"/>
      <c r="IS1" s="436"/>
      <c r="IT1" s="436"/>
      <c r="IU1" s="436"/>
      <c r="IV1" s="436"/>
    </row>
    <row r="2" spans="1:256" s="441" customFormat="1" ht="16.5" hidden="1" customHeight="1">
      <c r="A2" s="438"/>
      <c r="B2" s="438"/>
      <c r="C2" s="439"/>
      <c r="D2" s="438"/>
      <c r="E2" s="438"/>
      <c r="F2" s="438"/>
      <c r="G2" s="438"/>
      <c r="H2" s="438"/>
      <c r="I2" s="438"/>
      <c r="J2" s="438"/>
      <c r="K2" s="438"/>
      <c r="L2" s="438"/>
      <c r="M2" s="437"/>
      <c r="N2" s="437"/>
      <c r="O2" s="437"/>
      <c r="P2" s="437"/>
      <c r="Q2" s="437"/>
      <c r="R2" s="437"/>
      <c r="S2" s="440"/>
      <c r="T2" s="440"/>
      <c r="U2" s="440"/>
      <c r="V2" s="440"/>
      <c r="W2" s="439"/>
      <c r="X2" s="439"/>
      <c r="Y2" s="439"/>
      <c r="Z2" s="439"/>
      <c r="AA2" s="439"/>
      <c r="AB2" s="439"/>
      <c r="AC2" s="439"/>
      <c r="AD2" s="439"/>
      <c r="AE2" s="439"/>
      <c r="AF2" s="439"/>
      <c r="AG2" s="439"/>
      <c r="AH2" s="439"/>
      <c r="AI2" s="439"/>
      <c r="AJ2" s="439"/>
      <c r="AK2" s="439"/>
      <c r="AL2" s="439"/>
      <c r="AM2" s="439"/>
      <c r="AN2" s="439"/>
      <c r="AO2" s="439"/>
      <c r="AP2" s="439"/>
      <c r="AQ2" s="439"/>
      <c r="AR2" s="439"/>
      <c r="AS2" s="439"/>
      <c r="AT2" s="439"/>
      <c r="AU2" s="439"/>
      <c r="AV2" s="439"/>
      <c r="AW2" s="439"/>
      <c r="AX2" s="439"/>
      <c r="AY2" s="439"/>
      <c r="AZ2" s="439"/>
      <c r="BA2" s="439"/>
      <c r="BB2" s="439"/>
      <c r="BC2" s="439"/>
      <c r="BD2" s="439"/>
      <c r="BE2" s="439"/>
      <c r="BF2" s="439"/>
      <c r="BG2" s="439"/>
      <c r="BH2" s="439"/>
      <c r="BI2" s="439"/>
      <c r="BJ2" s="439"/>
      <c r="BK2" s="439"/>
      <c r="BL2" s="439"/>
      <c r="BM2" s="439"/>
      <c r="BN2" s="439"/>
      <c r="BO2" s="439"/>
      <c r="BP2" s="439"/>
      <c r="BQ2" s="439"/>
      <c r="BR2" s="439"/>
      <c r="BS2" s="439"/>
      <c r="BT2" s="439"/>
      <c r="BU2" s="439"/>
      <c r="BV2" s="439"/>
      <c r="BW2" s="439"/>
      <c r="BX2" s="439"/>
      <c r="BY2" s="439"/>
      <c r="BZ2" s="439"/>
      <c r="CA2" s="439"/>
      <c r="CB2" s="439"/>
      <c r="CC2" s="439"/>
      <c r="CD2" s="439"/>
      <c r="CE2" s="439"/>
      <c r="CF2" s="439"/>
      <c r="CG2" s="439"/>
      <c r="CH2" s="439"/>
      <c r="CI2" s="439"/>
      <c r="CJ2" s="439"/>
      <c r="CK2" s="439"/>
      <c r="CL2" s="439"/>
      <c r="CM2" s="439"/>
      <c r="CN2" s="439"/>
      <c r="CO2" s="439"/>
      <c r="CP2" s="439"/>
      <c r="CQ2" s="439"/>
      <c r="CR2" s="439"/>
      <c r="CS2" s="439"/>
      <c r="CT2" s="439"/>
      <c r="CU2" s="439"/>
      <c r="CV2" s="439"/>
      <c r="CW2" s="439"/>
      <c r="CX2" s="439"/>
      <c r="CY2" s="439"/>
      <c r="CZ2" s="439"/>
      <c r="DA2" s="439"/>
      <c r="DB2" s="439"/>
      <c r="DC2" s="439"/>
      <c r="DD2" s="439"/>
      <c r="DE2" s="439"/>
      <c r="DF2" s="439"/>
      <c r="DG2" s="439"/>
      <c r="DH2" s="439"/>
      <c r="DI2" s="439"/>
      <c r="DJ2" s="439"/>
      <c r="DK2" s="439"/>
      <c r="DL2" s="439"/>
      <c r="DM2" s="439"/>
      <c r="DN2" s="439"/>
      <c r="DO2" s="439"/>
      <c r="DP2" s="439"/>
      <c r="DQ2" s="439"/>
      <c r="DR2" s="439"/>
      <c r="DS2" s="439"/>
      <c r="DT2" s="439"/>
      <c r="DU2" s="439"/>
      <c r="DV2" s="439"/>
      <c r="DW2" s="439"/>
      <c r="DX2" s="439"/>
      <c r="DY2" s="439"/>
      <c r="DZ2" s="439"/>
      <c r="EA2" s="439"/>
      <c r="EB2" s="439"/>
      <c r="EC2" s="439"/>
      <c r="ED2" s="439"/>
      <c r="EE2" s="439"/>
      <c r="EF2" s="439"/>
      <c r="EG2" s="439"/>
      <c r="EH2" s="439"/>
      <c r="EI2" s="439"/>
      <c r="EJ2" s="439"/>
      <c r="EK2" s="439"/>
      <c r="EL2" s="439"/>
      <c r="EM2" s="439"/>
      <c r="EN2" s="439"/>
      <c r="EO2" s="439"/>
      <c r="EP2" s="439"/>
      <c r="EQ2" s="439"/>
      <c r="ER2" s="439"/>
      <c r="ES2" s="439"/>
      <c r="ET2" s="439"/>
    </row>
    <row r="3" spans="1:256" s="448" customFormat="1" ht="3" customHeight="1">
      <c r="A3" s="442"/>
      <c r="B3" s="443"/>
      <c r="C3" s="444"/>
      <c r="D3" s="443"/>
      <c r="E3" s="443"/>
      <c r="F3" s="443"/>
      <c r="G3" s="443"/>
      <c r="H3" s="443"/>
      <c r="I3" s="443"/>
      <c r="J3" s="443"/>
      <c r="K3" s="443"/>
      <c r="L3" s="445"/>
      <c r="M3" s="446"/>
      <c r="N3" s="446"/>
      <c r="O3" s="446"/>
      <c r="P3" s="446"/>
      <c r="Q3" s="446"/>
      <c r="R3" s="446"/>
      <c r="S3" s="447"/>
      <c r="T3" s="447"/>
      <c r="U3" s="447"/>
      <c r="V3" s="447"/>
    </row>
    <row r="4" spans="1:256" s="448" customFormat="1" ht="22.5">
      <c r="A4" s="442"/>
      <c r="B4" s="443"/>
      <c r="C4" s="444"/>
      <c r="D4" s="576" t="s">
        <v>330</v>
      </c>
      <c r="E4" s="577"/>
      <c r="F4" s="577"/>
      <c r="G4" s="577"/>
      <c r="H4" s="578"/>
      <c r="I4" s="449"/>
      <c r="M4" s="446"/>
      <c r="N4" s="446"/>
      <c r="O4" s="446"/>
      <c r="P4" s="446"/>
      <c r="Q4" s="446"/>
      <c r="R4" s="446"/>
      <c r="S4" s="447"/>
      <c r="T4" s="447"/>
      <c r="U4" s="447"/>
      <c r="V4" s="447"/>
    </row>
    <row r="5" spans="1:256" s="448" customFormat="1" ht="3" hidden="1" customHeight="1">
      <c r="A5" s="442"/>
      <c r="B5" s="443"/>
      <c r="C5" s="444"/>
      <c r="D5" s="443"/>
      <c r="E5" s="443"/>
      <c r="F5" s="443"/>
      <c r="G5" s="443"/>
      <c r="H5" s="450"/>
      <c r="I5" s="450"/>
      <c r="J5" s="450"/>
      <c r="K5" s="450"/>
      <c r="L5" s="451"/>
      <c r="M5" s="446"/>
      <c r="N5" s="446"/>
      <c r="O5" s="446"/>
      <c r="P5" s="446"/>
      <c r="Q5" s="446"/>
      <c r="R5" s="446"/>
      <c r="S5" s="447"/>
      <c r="T5" s="447"/>
      <c r="U5" s="447"/>
      <c r="V5" s="447"/>
    </row>
    <row r="6" spans="1:256" s="448" customFormat="1" ht="20.100000000000001" hidden="1" customHeight="1">
      <c r="A6" s="452"/>
      <c r="B6" s="452"/>
      <c r="C6" s="444"/>
      <c r="D6" s="579"/>
      <c r="E6" s="579"/>
      <c r="F6" s="580" t="s">
        <v>18</v>
      </c>
      <c r="G6" s="580"/>
      <c r="H6" s="450"/>
      <c r="I6" s="450"/>
      <c r="J6" s="453"/>
      <c r="K6" s="454"/>
      <c r="L6" s="454"/>
      <c r="M6" s="446"/>
      <c r="N6" s="446"/>
      <c r="O6" s="446"/>
      <c r="P6" s="446"/>
      <c r="Q6" s="446"/>
      <c r="R6" s="446"/>
      <c r="S6" s="447"/>
      <c r="T6" s="447"/>
      <c r="U6" s="447"/>
      <c r="V6" s="447"/>
    </row>
    <row r="7" spans="1:256" ht="45.75" customHeight="1">
      <c r="E7" s="582"/>
      <c r="F7" s="582"/>
      <c r="G7" s="582"/>
      <c r="H7" s="582"/>
      <c r="I7" s="582"/>
      <c r="J7" s="582"/>
      <c r="K7" s="582"/>
      <c r="L7" s="582"/>
    </row>
    <row r="8" spans="1:256" s="448" customFormat="1">
      <c r="A8" s="442"/>
      <c r="B8" s="443"/>
      <c r="C8" s="444"/>
      <c r="D8" s="565" t="s">
        <v>331</v>
      </c>
      <c r="E8" s="565"/>
      <c r="F8" s="565" t="s">
        <v>137</v>
      </c>
      <c r="G8" s="565"/>
      <c r="H8" s="565"/>
      <c r="I8" s="581" t="s">
        <v>138</v>
      </c>
      <c r="J8" s="581"/>
      <c r="K8" s="581"/>
      <c r="L8" s="581"/>
      <c r="M8" s="446"/>
      <c r="N8" s="446"/>
      <c r="O8" s="446"/>
      <c r="P8" s="446"/>
      <c r="Q8" s="446"/>
      <c r="R8" s="446"/>
      <c r="S8" s="447"/>
      <c r="T8" s="447"/>
      <c r="U8" s="447"/>
      <c r="V8" s="447"/>
    </row>
    <row r="9" spans="1:256" s="448" customFormat="1" ht="20.25" customHeight="1">
      <c r="A9" s="442"/>
      <c r="B9" s="443"/>
      <c r="C9" s="444"/>
      <c r="D9" s="455" t="s">
        <v>25</v>
      </c>
      <c r="E9" s="455" t="s">
        <v>145</v>
      </c>
      <c r="F9" s="572" t="s">
        <v>25</v>
      </c>
      <c r="G9" s="573"/>
      <c r="H9" s="456" t="s">
        <v>145</v>
      </c>
      <c r="I9" s="574" t="s">
        <v>25</v>
      </c>
      <c r="J9" s="574"/>
      <c r="K9" s="456" t="s">
        <v>145</v>
      </c>
      <c r="L9" s="456" t="s">
        <v>139</v>
      </c>
      <c r="M9" s="457"/>
      <c r="N9" s="457"/>
      <c r="O9" s="457"/>
      <c r="P9" s="457"/>
      <c r="Q9" s="457"/>
      <c r="R9" s="457"/>
      <c r="S9" s="447"/>
      <c r="T9" s="447"/>
      <c r="U9" s="447"/>
      <c r="V9" s="447"/>
    </row>
    <row r="10" spans="1:256" ht="12" customHeight="1">
      <c r="C10" s="458"/>
      <c r="D10" s="459" t="s">
        <v>26</v>
      </c>
      <c r="E10" s="459" t="s">
        <v>0</v>
      </c>
      <c r="F10" s="575" t="s">
        <v>1</v>
      </c>
      <c r="G10" s="575"/>
      <c r="H10" s="459" t="s">
        <v>2</v>
      </c>
      <c r="I10" s="575" t="s">
        <v>12</v>
      </c>
      <c r="J10" s="575"/>
      <c r="K10" s="459" t="s">
        <v>13</v>
      </c>
      <c r="L10" s="459" t="s">
        <v>31</v>
      </c>
      <c r="M10" s="457"/>
      <c r="N10" s="457"/>
      <c r="O10" s="457"/>
      <c r="P10" s="457"/>
      <c r="Q10" s="457"/>
      <c r="R10" s="457"/>
      <c r="S10" s="460"/>
      <c r="T10" s="460"/>
      <c r="U10" s="460"/>
      <c r="V10" s="460"/>
    </row>
    <row r="11" spans="1:256" s="448" customFormat="1" hidden="1">
      <c r="A11" s="443"/>
      <c r="B11" s="443"/>
      <c r="C11" s="444"/>
      <c r="D11" s="461">
        <v>0</v>
      </c>
      <c r="E11" s="462"/>
      <c r="F11" s="463" t="s">
        <v>141</v>
      </c>
      <c r="G11" s="463"/>
      <c r="H11" s="464"/>
      <c r="I11" s="465" t="s">
        <v>141</v>
      </c>
      <c r="J11" s="463"/>
      <c r="K11" s="464"/>
      <c r="L11" s="466"/>
      <c r="M11" s="467" t="s">
        <v>238</v>
      </c>
      <c r="N11" s="457"/>
      <c r="O11" s="457"/>
      <c r="P11" s="457" t="s">
        <v>239</v>
      </c>
      <c r="Q11" s="457" t="s">
        <v>240</v>
      </c>
      <c r="R11" s="457" t="s">
        <v>241</v>
      </c>
      <c r="S11" s="447"/>
      <c r="T11" s="447"/>
      <c r="U11" s="447"/>
      <c r="V11" s="447"/>
    </row>
    <row r="12" spans="1:256" s="480" customFormat="1" ht="15.75" hidden="1" customHeight="1">
      <c r="A12" s="468"/>
      <c r="B12" s="469" t="s">
        <v>146</v>
      </c>
      <c r="C12" s="563"/>
      <c r="D12" s="565">
        <v>1</v>
      </c>
      <c r="E12" s="566" t="s">
        <v>1326</v>
      </c>
      <c r="F12" s="470" t="s">
        <v>141</v>
      </c>
      <c r="G12" s="471">
        <v>0</v>
      </c>
      <c r="H12" s="472"/>
      <c r="I12" s="473" t="s">
        <v>141</v>
      </c>
      <c r="J12" s="474" t="s">
        <v>242</v>
      </c>
      <c r="K12" s="475"/>
      <c r="L12" s="476"/>
      <c r="M12" s="446">
        <f>mergeValue(H12)</f>
        <v>0</v>
      </c>
      <c r="N12" s="434"/>
      <c r="O12" s="434"/>
      <c r="P12" s="446" t="str">
        <f t="array" ref="P12">IF(ISERROR(MATCH(MID(Q12,1,250),MID(note_ter,1,250),0)),"n","y")</f>
        <v>y</v>
      </c>
      <c r="Q12" s="434" t="s">
        <v>1326</v>
      </c>
      <c r="R12" s="446" t="str">
        <f>K12&amp;"("&amp;L12&amp;")"</f>
        <v>()</v>
      </c>
      <c r="S12" s="469"/>
      <c r="T12" s="469"/>
      <c r="U12" s="477"/>
      <c r="V12" s="469"/>
      <c r="W12" s="469"/>
      <c r="X12" s="469"/>
      <c r="Y12" s="478"/>
      <c r="Z12" s="478"/>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79"/>
      <c r="AY12" s="479"/>
      <c r="AZ12" s="479"/>
      <c r="BA12" s="479"/>
      <c r="BB12" s="479"/>
      <c r="BC12" s="479"/>
      <c r="BD12" s="479"/>
      <c r="BE12" s="479"/>
      <c r="BF12" s="479"/>
      <c r="BG12" s="479"/>
      <c r="BH12" s="479"/>
      <c r="BI12" s="479"/>
      <c r="BJ12" s="479"/>
      <c r="BK12" s="479"/>
      <c r="BL12" s="479"/>
      <c r="BM12" s="479"/>
      <c r="BN12" s="479"/>
      <c r="BO12" s="479"/>
      <c r="BP12" s="479"/>
      <c r="BQ12" s="479"/>
      <c r="BR12" s="479"/>
      <c r="BS12" s="479"/>
      <c r="BT12" s="479"/>
      <c r="BU12" s="479"/>
      <c r="BV12" s="478"/>
      <c r="BW12" s="478"/>
      <c r="BX12" s="478"/>
      <c r="BY12" s="478"/>
      <c r="BZ12" s="478"/>
      <c r="CA12" s="478"/>
      <c r="CB12" s="478"/>
      <c r="CC12" s="478"/>
      <c r="CD12" s="478"/>
      <c r="CE12" s="478"/>
    </row>
    <row r="13" spans="1:256" s="480" customFormat="1" ht="15" hidden="1" customHeight="1">
      <c r="A13" s="468"/>
      <c r="B13" s="469" t="s">
        <v>146</v>
      </c>
      <c r="C13" s="563"/>
      <c r="D13" s="565"/>
      <c r="E13" s="567"/>
      <c r="F13" s="569" t="s">
        <v>141</v>
      </c>
      <c r="G13" s="565">
        <v>1</v>
      </c>
      <c r="H13" s="562" t="s">
        <v>912</v>
      </c>
      <c r="I13" s="473" t="s">
        <v>141</v>
      </c>
      <c r="J13" s="474" t="s">
        <v>242</v>
      </c>
      <c r="K13" s="475"/>
      <c r="L13" s="476"/>
      <c r="M13" s="446" t="str">
        <f>mergeValue(H13)</f>
        <v>Город Орёл</v>
      </c>
      <c r="N13" s="434"/>
      <c r="O13" s="434"/>
      <c r="P13" s="434"/>
      <c r="Q13" s="434"/>
      <c r="R13" s="446" t="str">
        <f>K13&amp;"("&amp;L13&amp;")"</f>
        <v>()</v>
      </c>
      <c r="S13" s="469"/>
      <c r="T13" s="469"/>
      <c r="U13" s="477"/>
      <c r="V13" s="469"/>
      <c r="W13" s="469"/>
      <c r="X13" s="469"/>
      <c r="Y13" s="478"/>
      <c r="Z13" s="478"/>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79"/>
      <c r="AY13" s="479"/>
      <c r="AZ13" s="479"/>
      <c r="BA13" s="479"/>
      <c r="BB13" s="479"/>
      <c r="BC13" s="479"/>
      <c r="BD13" s="479"/>
      <c r="BE13" s="479"/>
      <c r="BF13" s="479"/>
      <c r="BG13" s="479"/>
      <c r="BH13" s="479"/>
      <c r="BI13" s="479"/>
      <c r="BJ13" s="479"/>
      <c r="BK13" s="479"/>
      <c r="BL13" s="479"/>
      <c r="BM13" s="479"/>
      <c r="BN13" s="479"/>
      <c r="BO13" s="479"/>
      <c r="BP13" s="479"/>
      <c r="BQ13" s="479"/>
      <c r="BR13" s="479"/>
      <c r="BS13" s="479"/>
      <c r="BT13" s="479"/>
      <c r="BU13" s="479"/>
      <c r="BV13" s="478"/>
      <c r="BW13" s="478"/>
      <c r="BX13" s="478"/>
      <c r="BY13" s="478"/>
      <c r="BZ13" s="478"/>
      <c r="CA13" s="478"/>
      <c r="CB13" s="478"/>
      <c r="CC13" s="478"/>
      <c r="CD13" s="478"/>
      <c r="CE13" s="478"/>
    </row>
    <row r="14" spans="1:256" s="480" customFormat="1" ht="45" customHeight="1">
      <c r="A14" s="468"/>
      <c r="B14" s="469" t="s">
        <v>146</v>
      </c>
      <c r="C14" s="563"/>
      <c r="D14" s="565"/>
      <c r="E14" s="567"/>
      <c r="F14" s="570"/>
      <c r="G14" s="565"/>
      <c r="H14" s="562"/>
      <c r="I14" s="481" t="s">
        <v>141</v>
      </c>
      <c r="J14" s="471">
        <v>1</v>
      </c>
      <c r="K14" s="482" t="s">
        <v>912</v>
      </c>
      <c r="L14" s="483" t="s">
        <v>913</v>
      </c>
      <c r="M14" s="446" t="str">
        <f>mergeValue(H14)</f>
        <v>Город Орёл</v>
      </c>
      <c r="N14" s="434"/>
      <c r="O14" s="434"/>
      <c r="P14" s="434"/>
      <c r="Q14" s="434"/>
      <c r="R14" s="446" t="str">
        <f>K14&amp;" ("&amp;L14&amp;")"</f>
        <v>Город Орёл (54701000)</v>
      </c>
      <c r="S14" s="469"/>
      <c r="T14" s="469"/>
      <c r="U14" s="477"/>
      <c r="V14" s="469"/>
      <c r="W14" s="469"/>
      <c r="X14" s="469"/>
      <c r="Y14" s="478"/>
      <c r="Z14" s="478"/>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79"/>
      <c r="AY14" s="479"/>
      <c r="AZ14" s="479"/>
      <c r="BA14" s="479"/>
      <c r="BB14" s="479"/>
      <c r="BC14" s="479"/>
      <c r="BD14" s="479"/>
      <c r="BE14" s="479"/>
      <c r="BF14" s="479"/>
      <c r="BG14" s="479"/>
      <c r="BH14" s="479"/>
      <c r="BI14" s="479"/>
      <c r="BJ14" s="479"/>
      <c r="BK14" s="479"/>
      <c r="BL14" s="479"/>
      <c r="BM14" s="479"/>
      <c r="BN14" s="479"/>
      <c r="BO14" s="479"/>
      <c r="BP14" s="479"/>
      <c r="BQ14" s="479"/>
      <c r="BR14" s="479"/>
      <c r="BS14" s="479"/>
      <c r="BT14" s="479"/>
      <c r="BU14" s="479"/>
      <c r="BV14" s="478"/>
      <c r="BW14" s="478"/>
      <c r="BX14" s="478"/>
      <c r="BY14" s="478"/>
      <c r="BZ14" s="478"/>
      <c r="CA14" s="478"/>
      <c r="CB14" s="478"/>
      <c r="CC14" s="478"/>
      <c r="CD14" s="478"/>
      <c r="CE14" s="478"/>
    </row>
    <row r="15" spans="1:256" s="480" customFormat="1" ht="0.95" customHeight="1">
      <c r="A15" s="468"/>
      <c r="B15" s="468"/>
      <c r="C15" s="563"/>
      <c r="D15" s="565"/>
      <c r="E15" s="567"/>
      <c r="F15" s="571"/>
      <c r="G15" s="565"/>
      <c r="H15" s="562"/>
      <c r="I15" s="484" t="s">
        <v>141</v>
      </c>
      <c r="J15" s="484"/>
      <c r="K15" s="475" t="s">
        <v>141</v>
      </c>
      <c r="L15" s="476"/>
      <c r="M15" s="434"/>
      <c r="N15" s="434"/>
      <c r="O15" s="434"/>
      <c r="P15" s="434"/>
      <c r="Q15" s="446"/>
      <c r="R15" s="434"/>
      <c r="S15" s="469"/>
      <c r="T15" s="469"/>
      <c r="U15" s="477"/>
      <c r="V15" s="469"/>
      <c r="W15" s="469"/>
      <c r="X15" s="469"/>
      <c r="Y15" s="478"/>
      <c r="Z15" s="478"/>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8"/>
      <c r="BW15" s="478"/>
      <c r="BX15" s="478"/>
      <c r="BY15" s="478"/>
      <c r="BZ15" s="478"/>
      <c r="CA15" s="478"/>
      <c r="CB15" s="478"/>
      <c r="CC15" s="478"/>
      <c r="CD15" s="478"/>
      <c r="CE15" s="478"/>
    </row>
    <row r="16" spans="1:256" s="480" customFormat="1" ht="0.95" customHeight="1">
      <c r="A16" s="468"/>
      <c r="B16" s="468"/>
      <c r="C16" s="564"/>
      <c r="D16" s="565"/>
      <c r="E16" s="568"/>
      <c r="F16" s="473" t="s">
        <v>141</v>
      </c>
      <c r="G16" s="484" t="s">
        <v>141</v>
      </c>
      <c r="H16" s="475" t="s">
        <v>141</v>
      </c>
      <c r="I16" s="484" t="s">
        <v>141</v>
      </c>
      <c r="J16" s="484"/>
      <c r="K16" s="485"/>
      <c r="L16" s="476"/>
      <c r="M16" s="434"/>
      <c r="N16" s="434"/>
      <c r="O16" s="434"/>
      <c r="P16" s="434"/>
      <c r="Q16" s="446"/>
      <c r="R16" s="434"/>
      <c r="S16" s="469"/>
      <c r="T16" s="469"/>
      <c r="U16" s="477"/>
      <c r="V16" s="469"/>
      <c r="W16" s="469"/>
      <c r="X16" s="469"/>
      <c r="Y16" s="478"/>
      <c r="Z16" s="478"/>
      <c r="AA16" s="479"/>
      <c r="AB16" s="479"/>
      <c r="AC16" s="479"/>
      <c r="AD16" s="479"/>
      <c r="AE16" s="479"/>
      <c r="AF16" s="479"/>
      <c r="AG16" s="479"/>
      <c r="AH16" s="479"/>
      <c r="AI16" s="479"/>
      <c r="AJ16" s="479"/>
      <c r="AK16" s="479"/>
      <c r="AL16" s="479"/>
      <c r="AM16" s="479"/>
      <c r="AN16" s="479"/>
      <c r="AO16" s="479"/>
      <c r="AP16" s="479"/>
      <c r="AQ16" s="479"/>
      <c r="AR16" s="479"/>
      <c r="AS16" s="479"/>
      <c r="AT16" s="479"/>
      <c r="AU16" s="479"/>
      <c r="AV16" s="479"/>
      <c r="AW16" s="479"/>
      <c r="AX16" s="479"/>
      <c r="AY16" s="479"/>
      <c r="AZ16" s="479"/>
      <c r="BA16" s="479"/>
      <c r="BB16" s="479"/>
      <c r="BC16" s="479"/>
      <c r="BD16" s="479"/>
      <c r="BE16" s="479"/>
      <c r="BF16" s="479"/>
      <c r="BG16" s="479"/>
      <c r="BH16" s="479"/>
      <c r="BI16" s="479"/>
      <c r="BJ16" s="479"/>
      <c r="BK16" s="479"/>
      <c r="BL16" s="479"/>
      <c r="BM16" s="479"/>
      <c r="BN16" s="479"/>
      <c r="BO16" s="479"/>
      <c r="BP16" s="479"/>
      <c r="BQ16" s="479"/>
      <c r="BR16" s="479"/>
      <c r="BS16" s="479"/>
      <c r="BT16" s="479"/>
      <c r="BU16" s="479"/>
      <c r="BV16" s="478"/>
      <c r="BW16" s="478"/>
      <c r="BX16" s="478"/>
      <c r="BY16" s="478"/>
      <c r="BZ16" s="478"/>
      <c r="CA16" s="478"/>
      <c r="CB16" s="478"/>
      <c r="CC16" s="478"/>
      <c r="CD16" s="478"/>
      <c r="CE16" s="478"/>
    </row>
    <row r="17" spans="1:22" s="448" customFormat="1" hidden="1">
      <c r="A17" s="443"/>
      <c r="B17" s="443" t="s">
        <v>159</v>
      </c>
      <c r="C17" s="444"/>
      <c r="D17" s="473"/>
      <c r="E17" s="486" t="s">
        <v>141</v>
      </c>
      <c r="F17" s="487" t="s">
        <v>141</v>
      </c>
      <c r="G17" s="487"/>
      <c r="H17" s="487"/>
      <c r="I17" s="487" t="s">
        <v>141</v>
      </c>
      <c r="J17" s="487"/>
      <c r="K17" s="487"/>
      <c r="L17" s="488"/>
      <c r="M17" s="467"/>
      <c r="N17" s="457"/>
      <c r="O17" s="457"/>
      <c r="P17" s="457"/>
      <c r="Q17" s="457" t="s">
        <v>332</v>
      </c>
      <c r="R17" s="457"/>
      <c r="S17" s="447"/>
      <c r="T17" s="447"/>
      <c r="U17" s="447"/>
      <c r="V17" s="447"/>
    </row>
    <row r="18" spans="1:22" s="448" customFormat="1" ht="21" customHeight="1">
      <c r="A18" s="442"/>
      <c r="B18" s="443"/>
      <c r="C18" s="444"/>
      <c r="D18" s="489"/>
      <c r="E18" s="489"/>
      <c r="F18" s="489"/>
      <c r="G18" s="489"/>
      <c r="H18" s="489"/>
      <c r="I18" s="489"/>
      <c r="J18" s="489"/>
      <c r="K18" s="489"/>
      <c r="L18" s="489"/>
      <c r="M18" s="457"/>
      <c r="N18" s="457"/>
      <c r="O18" s="457"/>
      <c r="P18" s="457"/>
      <c r="Q18" s="457"/>
      <c r="R18" s="457"/>
      <c r="S18" s="447"/>
      <c r="T18" s="447"/>
      <c r="U18" s="447"/>
      <c r="V18" s="447"/>
    </row>
    <row r="19" spans="1:22" s="448" customFormat="1">
      <c r="A19" s="442"/>
      <c r="B19" s="443"/>
      <c r="C19" s="444"/>
      <c r="D19" s="443"/>
      <c r="E19" s="443"/>
      <c r="F19" s="443"/>
      <c r="G19" s="443"/>
      <c r="H19" s="443"/>
      <c r="I19" s="443"/>
      <c r="J19" s="443"/>
      <c r="K19" s="443"/>
      <c r="L19" s="443"/>
      <c r="M19" s="446"/>
      <c r="N19" s="446"/>
      <c r="O19" s="446"/>
      <c r="P19" s="446"/>
      <c r="Q19" s="446"/>
      <c r="R19" s="446"/>
      <c r="S19" s="447"/>
      <c r="T19" s="447"/>
      <c r="U19" s="447"/>
      <c r="V19" s="447"/>
    </row>
    <row r="20" spans="1:22" s="448" customFormat="1" ht="0.75" customHeight="1">
      <c r="A20" s="442"/>
      <c r="B20" s="443"/>
      <c r="C20" s="444"/>
      <c r="D20" s="443"/>
      <c r="E20" s="443"/>
      <c r="F20" s="443"/>
      <c r="G20" s="443"/>
      <c r="H20" s="443"/>
      <c r="I20" s="443"/>
      <c r="J20" s="443"/>
      <c r="K20" s="443"/>
      <c r="L20" s="443"/>
      <c r="M20" s="446"/>
      <c r="N20" s="446"/>
      <c r="O20" s="446"/>
      <c r="P20" s="446"/>
      <c r="Q20" s="446"/>
      <c r="R20" s="446"/>
      <c r="S20" s="447"/>
      <c r="T20" s="447"/>
      <c r="U20" s="447"/>
      <c r="V20" s="447"/>
    </row>
    <row r="21" spans="1:22" s="491" customFormat="1" ht="10.5">
      <c r="A21" s="490"/>
      <c r="C21" s="492"/>
      <c r="D21" s="493"/>
      <c r="E21" s="493"/>
      <c r="M21" s="446"/>
      <c r="N21" s="446"/>
      <c r="O21" s="446"/>
      <c r="P21" s="446"/>
      <c r="Q21" s="446"/>
      <c r="R21" s="446"/>
      <c r="S21" s="447"/>
      <c r="T21" s="447"/>
      <c r="U21" s="447"/>
      <c r="V21" s="447"/>
    </row>
    <row r="22" spans="1:22" s="491" customFormat="1" ht="10.5">
      <c r="A22" s="490"/>
      <c r="C22" s="492"/>
      <c r="D22" s="493"/>
      <c r="E22" s="493"/>
      <c r="M22" s="446"/>
      <c r="N22" s="446"/>
      <c r="O22" s="446"/>
      <c r="P22" s="446"/>
      <c r="Q22" s="446"/>
      <c r="R22" s="446"/>
      <c r="S22" s="447"/>
      <c r="T22" s="447"/>
      <c r="U22" s="447"/>
      <c r="V22" s="447"/>
    </row>
  </sheetData>
  <sheetProtection algorithmName="SHA-512" hashValue="eSl4QsZFPM/7ZDvSPoUQUU4A7gvAR5lO23+1C7lTuF30dxPiTvg/VCr460R7MhmzwlzMOGRjz/NWDRqEb/mQTw==" saltValue="BFEX2BM1RtRFonc7+Mno1Q==" spinCount="100000" sheet="1" objects="1" scenarios="1" formatColumns="0" formatRows="0"/>
  <mergeCells count="17">
    <mergeCell ref="F9:G9"/>
    <mergeCell ref="I9:J9"/>
    <mergeCell ref="F10:G10"/>
    <mergeCell ref="I10:J10"/>
    <mergeCell ref="D4:H4"/>
    <mergeCell ref="D6:E6"/>
    <mergeCell ref="F6:G6"/>
    <mergeCell ref="D8:E8"/>
    <mergeCell ref="F8:H8"/>
    <mergeCell ref="I8:L8"/>
    <mergeCell ref="E7:L7"/>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xr:uid="{B3662538-3048-4E2E-8F1B-873FDA7FE6AA}">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07"/>
  <dimension ref="A1:AL33"/>
  <sheetViews>
    <sheetView showGridLines="0" topLeftCell="C3" zoomScaleNormal="100" workbookViewId="0">
      <selection activeCell="I22" sqref="I22:I23"/>
    </sheetView>
  </sheetViews>
  <sheetFormatPr defaultRowHeight="15"/>
  <cols>
    <col min="1" max="1" width="6.42578125" style="494" hidden="1" customWidth="1"/>
    <col min="2" max="2" width="2" style="494" hidden="1" customWidth="1"/>
    <col min="3" max="3" width="3.7109375" style="494" customWidth="1"/>
    <col min="4" max="4" width="4.28515625" style="494" customWidth="1"/>
    <col min="5" max="5" width="45" style="494" customWidth="1"/>
    <col min="6" max="6" width="6.42578125" style="494" bestFit="1" customWidth="1"/>
    <col min="7" max="7" width="4.42578125" style="494" customWidth="1"/>
    <col min="8" max="8" width="5.5703125" style="494" customWidth="1"/>
    <col min="9" max="9" width="52.85546875" style="494" customWidth="1"/>
    <col min="10" max="10" width="7" style="494" bestFit="1" customWidth="1"/>
    <col min="11" max="11" width="3.7109375" style="494" bestFit="1" customWidth="1"/>
    <col min="12" max="12" width="6.28515625" style="494" bestFit="1" customWidth="1"/>
    <col min="13" max="13" width="61" style="494" customWidth="1"/>
    <col min="14" max="15" width="9.140625" style="495"/>
    <col min="16" max="16" width="9.140625" style="496"/>
    <col min="17" max="38" width="9.140625" style="495"/>
    <col min="39" max="16384" width="9.140625" style="494"/>
  </cols>
  <sheetData>
    <row r="1" spans="1:38" hidden="1"/>
    <row r="2" spans="1:38" hidden="1"/>
    <row r="3" spans="1:38" ht="10.5" customHeight="1"/>
    <row r="4" spans="1:38" ht="27" customHeight="1">
      <c r="A4" s="497"/>
      <c r="B4" s="497"/>
      <c r="D4" s="60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горячего водоснабжения</v>
      </c>
      <c r="E4" s="602"/>
      <c r="F4" s="602"/>
      <c r="G4" s="602"/>
      <c r="H4" s="602"/>
      <c r="I4" s="603"/>
      <c r="J4" s="495"/>
      <c r="K4" s="495"/>
      <c r="L4" s="495"/>
      <c r="M4" s="495"/>
    </row>
    <row r="5" spans="1:38" s="500" customFormat="1" ht="15.75">
      <c r="A5" s="497"/>
      <c r="B5" s="497"/>
      <c r="C5" s="497"/>
      <c r="D5" s="604" t="str">
        <f>IF(org=0,"Не определено",org)</f>
        <v>АО "Орелгортеплоэнерго"</v>
      </c>
      <c r="E5" s="605"/>
      <c r="F5" s="605"/>
      <c r="G5" s="605"/>
      <c r="H5" s="605"/>
      <c r="I5" s="606"/>
      <c r="J5" s="498"/>
      <c r="K5" s="498"/>
      <c r="L5" s="498"/>
      <c r="M5" s="498"/>
      <c r="N5" s="498"/>
      <c r="O5" s="498"/>
      <c r="P5" s="499"/>
      <c r="Q5" s="498"/>
      <c r="R5" s="498"/>
      <c r="S5" s="498"/>
      <c r="T5" s="498"/>
      <c r="U5" s="498"/>
      <c r="V5" s="498"/>
      <c r="W5" s="498"/>
      <c r="X5" s="498"/>
      <c r="Y5" s="498"/>
      <c r="Z5" s="498"/>
      <c r="AA5" s="498"/>
      <c r="AB5" s="498"/>
      <c r="AC5" s="498"/>
      <c r="AD5" s="498"/>
      <c r="AE5" s="498"/>
      <c r="AF5" s="498"/>
      <c r="AG5" s="498"/>
      <c r="AH5" s="498"/>
      <c r="AI5" s="498"/>
      <c r="AJ5" s="498"/>
      <c r="AK5" s="498"/>
      <c r="AL5" s="498"/>
    </row>
    <row r="6" spans="1:38" s="502" customFormat="1" ht="3" customHeight="1">
      <c r="A6" s="608"/>
      <c r="B6" s="608"/>
      <c r="C6" s="608"/>
      <c r="D6" s="608"/>
      <c r="E6" s="608"/>
      <c r="F6" s="608"/>
      <c r="G6" s="501"/>
      <c r="H6" s="501"/>
      <c r="I6" s="501"/>
      <c r="J6" s="501"/>
      <c r="K6" s="501"/>
      <c r="N6" s="503"/>
      <c r="O6" s="503"/>
      <c r="P6" s="504"/>
      <c r="Q6" s="503"/>
      <c r="R6" s="503"/>
      <c r="S6" s="503"/>
      <c r="T6" s="503"/>
      <c r="U6" s="503"/>
      <c r="V6" s="503"/>
      <c r="W6" s="503"/>
      <c r="X6" s="503"/>
      <c r="Y6" s="503"/>
      <c r="Z6" s="503"/>
      <c r="AA6" s="503"/>
      <c r="AB6" s="503"/>
      <c r="AC6" s="503"/>
      <c r="AD6" s="503"/>
      <c r="AE6" s="503"/>
      <c r="AF6" s="503"/>
      <c r="AG6" s="503"/>
      <c r="AH6" s="503"/>
      <c r="AI6" s="503"/>
      <c r="AJ6" s="503"/>
      <c r="AK6" s="503"/>
      <c r="AL6" s="503"/>
    </row>
    <row r="7" spans="1:38" ht="3.75" customHeight="1">
      <c r="A7" s="608"/>
      <c r="B7" s="608"/>
      <c r="C7" s="608"/>
      <c r="D7" s="608"/>
      <c r="E7" s="608"/>
      <c r="F7" s="608"/>
    </row>
    <row r="8" spans="1:38" ht="0.2" customHeight="1">
      <c r="B8" s="590"/>
      <c r="C8" s="590"/>
      <c r="D8" s="590"/>
      <c r="E8" s="607"/>
      <c r="F8" s="607"/>
    </row>
    <row r="9" spans="1:38" ht="0.2" customHeight="1">
      <c r="B9" s="590"/>
      <c r="C9" s="590"/>
      <c r="D9" s="590"/>
      <c r="E9" s="607"/>
      <c r="F9" s="607"/>
    </row>
    <row r="10" spans="1:38" ht="0.2" customHeight="1">
      <c r="B10" s="590"/>
      <c r="C10" s="590"/>
      <c r="D10" s="590"/>
      <c r="E10" s="607"/>
      <c r="F10" s="607"/>
    </row>
    <row r="11" spans="1:38" ht="6" hidden="1" customHeight="1">
      <c r="B11" s="590"/>
      <c r="C11" s="590"/>
      <c r="D11" s="590"/>
      <c r="E11" s="607"/>
      <c r="F11" s="607"/>
    </row>
    <row r="12" spans="1:38" ht="20.25" hidden="1" customHeight="1">
      <c r="A12" s="505"/>
      <c r="B12" s="590"/>
      <c r="C12" s="590"/>
      <c r="D12" s="590"/>
      <c r="E12" s="506"/>
      <c r="F12" s="505"/>
      <c r="G12" s="506"/>
      <c r="H12" s="506"/>
      <c r="I12" s="505"/>
      <c r="J12" s="505"/>
      <c r="K12" s="506"/>
    </row>
    <row r="13" spans="1:38" ht="51" customHeight="1">
      <c r="B13" s="590"/>
      <c r="C13" s="590"/>
      <c r="D13" s="590"/>
      <c r="E13" s="506"/>
      <c r="F13" s="507"/>
      <c r="G13" s="505"/>
      <c r="H13" s="505"/>
      <c r="I13" s="505"/>
      <c r="J13" s="505"/>
      <c r="K13" s="506"/>
    </row>
    <row r="14" spans="1:38" s="508" customFormat="1" ht="132.75" hidden="1" customHeight="1">
      <c r="B14" s="609"/>
      <c r="C14" s="609"/>
      <c r="D14" s="609"/>
      <c r="E14" s="509"/>
      <c r="F14" s="509"/>
      <c r="G14" s="509"/>
      <c r="H14" s="509"/>
      <c r="I14" s="509"/>
      <c r="J14" s="509"/>
      <c r="K14" s="510"/>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row>
    <row r="15" spans="1:38" ht="3" customHeight="1"/>
    <row r="16" spans="1:38" ht="0.2" customHeight="1"/>
    <row r="17" spans="1:38" s="500" customFormat="1" ht="0.2" customHeight="1">
      <c r="A17" s="512"/>
      <c r="B17" s="512"/>
      <c r="C17" s="512"/>
      <c r="D17" s="512"/>
      <c r="E17" s="512"/>
      <c r="F17" s="512"/>
      <c r="G17" s="512"/>
      <c r="H17" s="512"/>
      <c r="I17" s="512"/>
      <c r="J17" s="512"/>
      <c r="K17" s="512"/>
      <c r="L17" s="512"/>
      <c r="M17" s="502"/>
      <c r="N17" s="498"/>
      <c r="O17" s="498"/>
      <c r="P17" s="499"/>
      <c r="Q17" s="498"/>
      <c r="R17" s="498"/>
      <c r="S17" s="498"/>
      <c r="T17" s="498"/>
      <c r="U17" s="498"/>
      <c r="V17" s="498"/>
      <c r="W17" s="498"/>
      <c r="X17" s="498"/>
      <c r="Y17" s="498"/>
      <c r="Z17" s="498"/>
      <c r="AA17" s="498"/>
      <c r="AB17" s="498"/>
      <c r="AC17" s="498"/>
      <c r="AD17" s="498"/>
      <c r="AE17" s="498"/>
      <c r="AF17" s="498"/>
      <c r="AG17" s="498"/>
      <c r="AH17" s="498"/>
      <c r="AI17" s="498"/>
      <c r="AJ17" s="498"/>
      <c r="AK17" s="498"/>
      <c r="AL17" s="498"/>
    </row>
    <row r="18" spans="1:38" ht="23.25" customHeight="1">
      <c r="A18" s="599"/>
      <c r="B18" s="505"/>
      <c r="C18" s="505"/>
      <c r="D18" s="600" t="s">
        <v>113</v>
      </c>
      <c r="E18" s="600"/>
      <c r="F18" s="585" t="s">
        <v>194</v>
      </c>
      <c r="G18" s="585"/>
      <c r="H18" s="585"/>
      <c r="I18" s="585"/>
      <c r="J18" s="585" t="s">
        <v>319</v>
      </c>
      <c r="K18" s="585"/>
      <c r="L18" s="585"/>
      <c r="M18" s="585"/>
    </row>
    <row r="19" spans="1:38" ht="23.25" customHeight="1">
      <c r="A19" s="599"/>
      <c r="B19" s="513"/>
      <c r="C19" s="514"/>
      <c r="D19" s="515" t="s">
        <v>25</v>
      </c>
      <c r="E19" s="515" t="s">
        <v>145</v>
      </c>
      <c r="F19" s="515" t="s">
        <v>140</v>
      </c>
      <c r="G19" s="588" t="s">
        <v>25</v>
      </c>
      <c r="H19" s="589"/>
      <c r="I19" s="515" t="s">
        <v>145</v>
      </c>
      <c r="J19" s="515" t="s">
        <v>140</v>
      </c>
      <c r="K19" s="588" t="s">
        <v>25</v>
      </c>
      <c r="L19" s="589"/>
      <c r="M19" s="515" t="s">
        <v>145</v>
      </c>
    </row>
    <row r="20" spans="1:38" ht="14.25" customHeight="1">
      <c r="A20" s="516"/>
      <c r="B20" s="516"/>
      <c r="C20" s="516"/>
      <c r="D20" s="517" t="s">
        <v>26</v>
      </c>
      <c r="E20" s="517" t="s">
        <v>0</v>
      </c>
      <c r="F20" s="517" t="s">
        <v>1</v>
      </c>
      <c r="G20" s="586" t="s">
        <v>2</v>
      </c>
      <c r="H20" s="587"/>
      <c r="I20" s="517" t="s">
        <v>12</v>
      </c>
      <c r="J20" s="517" t="s">
        <v>13</v>
      </c>
      <c r="K20" s="586" t="s">
        <v>31</v>
      </c>
      <c r="L20" s="587"/>
      <c r="M20" s="517" t="s">
        <v>32</v>
      </c>
    </row>
    <row r="21" spans="1:38" hidden="1">
      <c r="A21" s="518"/>
      <c r="B21" s="519"/>
      <c r="C21" s="519"/>
      <c r="D21" s="520"/>
      <c r="E21" s="463"/>
      <c r="F21" s="521"/>
      <c r="G21" s="463"/>
      <c r="H21" s="463"/>
      <c r="I21" s="521"/>
      <c r="J21" s="521"/>
      <c r="K21" s="465"/>
      <c r="L21" s="463"/>
      <c r="M21" s="522"/>
    </row>
    <row r="22" spans="1:38" ht="45" customHeight="1">
      <c r="A22" s="480"/>
      <c r="B22" s="480"/>
      <c r="C22" s="444"/>
      <c r="D22" s="594" t="s">
        <v>26</v>
      </c>
      <c r="E22" s="591" t="s">
        <v>673</v>
      </c>
      <c r="F22" s="583" t="s">
        <v>18</v>
      </c>
      <c r="G22" s="595"/>
      <c r="H22" s="565">
        <v>1</v>
      </c>
      <c r="I22" s="597" t="s">
        <v>1326</v>
      </c>
      <c r="J22" s="583" t="s">
        <v>19</v>
      </c>
      <c r="K22" s="523" t="s">
        <v>141</v>
      </c>
      <c r="L22" s="524" t="s">
        <v>26</v>
      </c>
      <c r="M22" s="525" t="s">
        <v>141</v>
      </c>
      <c r="X22" s="495">
        <v>4189706</v>
      </c>
      <c r="Y22" s="495" t="s">
        <v>142</v>
      </c>
      <c r="Z22" s="495">
        <v>1705000</v>
      </c>
    </row>
    <row r="23" spans="1:38" ht="15" hidden="1" customHeight="1">
      <c r="A23" s="480"/>
      <c r="B23" s="480"/>
      <c r="C23" s="458"/>
      <c r="D23" s="594"/>
      <c r="E23" s="592"/>
      <c r="F23" s="584"/>
      <c r="G23" s="596"/>
      <c r="H23" s="565"/>
      <c r="I23" s="598"/>
      <c r="J23" s="584"/>
      <c r="K23" s="473" t="s">
        <v>141</v>
      </c>
      <c r="L23" s="484"/>
      <c r="M23" s="526" t="s">
        <v>141</v>
      </c>
    </row>
    <row r="24" spans="1:38" ht="15" hidden="1" customHeight="1">
      <c r="A24" s="480"/>
      <c r="B24" s="480"/>
      <c r="C24" s="458"/>
      <c r="D24" s="594"/>
      <c r="E24" s="593"/>
      <c r="F24" s="584"/>
      <c r="G24" s="473"/>
      <c r="H24" s="484"/>
      <c r="I24" s="486" t="s">
        <v>141</v>
      </c>
      <c r="J24" s="484"/>
      <c r="K24" s="484" t="s">
        <v>141</v>
      </c>
      <c r="L24" s="484"/>
      <c r="M24" s="527"/>
    </row>
    <row r="25" spans="1:38" ht="15" hidden="1" customHeight="1">
      <c r="A25" s="528"/>
      <c r="B25" s="529"/>
      <c r="C25" s="580"/>
      <c r="D25" s="473"/>
      <c r="E25" s="530" t="s">
        <v>141</v>
      </c>
      <c r="F25" s="484"/>
      <c r="G25" s="484"/>
      <c r="H25" s="484"/>
      <c r="I25" s="484"/>
      <c r="J25" s="484"/>
      <c r="K25" s="484" t="s">
        <v>141</v>
      </c>
      <c r="L25" s="484"/>
      <c r="M25" s="527"/>
    </row>
    <row r="26" spans="1:38" ht="15" customHeight="1">
      <c r="C26" s="580"/>
      <c r="D26" s="531"/>
      <c r="E26" s="531"/>
      <c r="F26" s="531"/>
      <c r="G26" s="531"/>
      <c r="H26" s="531"/>
      <c r="I26" s="531"/>
      <c r="J26" s="531"/>
      <c r="K26" s="531" t="s">
        <v>141</v>
      </c>
      <c r="L26" s="531"/>
      <c r="M26" s="531"/>
    </row>
    <row r="27" spans="1:38" ht="37.5" customHeight="1"/>
    <row r="33" spans="12:12">
      <c r="L33" s="532"/>
    </row>
  </sheetData>
  <sheetProtection algorithmName="SHA-512" hashValue="sZ3wI7J2X3qMKG4Xg4FrllVERbiSH1PbrQ5e3wJ6WnEVDi0Nb27+T3Y+L4JYN70pLaucdBDg8kTGQm529iuXEw==" saltValue="zLq3SsPJBY3+rJ26Df8jOg==" spinCount="100000" sheet="1" objects="1" scenarios="1" formatColumns="0" formatRows="0"/>
  <dataConsolidate leftLabels="1" link="1"/>
  <mergeCells count="30">
    <mergeCell ref="A18:A19"/>
    <mergeCell ref="D18:E18"/>
    <mergeCell ref="D4:I4"/>
    <mergeCell ref="D5:I5"/>
    <mergeCell ref="E8:F8"/>
    <mergeCell ref="B9:D9"/>
    <mergeCell ref="A6:F7"/>
    <mergeCell ref="B8:D8"/>
    <mergeCell ref="E9:F9"/>
    <mergeCell ref="B10:D10"/>
    <mergeCell ref="E10:F10"/>
    <mergeCell ref="B14:D14"/>
    <mergeCell ref="E11:F11"/>
    <mergeCell ref="B11:D11"/>
    <mergeCell ref="C25:C26"/>
    <mergeCell ref="B12:D12"/>
    <mergeCell ref="B13:D13"/>
    <mergeCell ref="E22:E24"/>
    <mergeCell ref="F22:F24"/>
    <mergeCell ref="D22:D24"/>
    <mergeCell ref="F18:I18"/>
    <mergeCell ref="G22:G23"/>
    <mergeCell ref="H22:H23"/>
    <mergeCell ref="I22:I23"/>
    <mergeCell ref="J22:J23"/>
    <mergeCell ref="J18:M18"/>
    <mergeCell ref="G20:H20"/>
    <mergeCell ref="K20:L20"/>
    <mergeCell ref="K19:L19"/>
    <mergeCell ref="G19:H19"/>
  </mergeCells>
  <dataValidations count="3">
    <dataValidation type="textLength" operator="lessThanOrEqual" allowBlank="1" showInputMessage="1" showErrorMessage="1" errorTitle="Ошибка" error="Допускается ввод не более 900 символов!" sqref="E12" xr:uid="{00000000-0002-0000-0600-000000000000}">
      <formula1>900</formula1>
    </dataValidation>
    <dataValidation type="textLength" operator="lessThan" allowBlank="1" showInputMessage="1" showErrorMessage="1" error="Допускается ввод не более 900 символов!" sqref="M22" xr:uid="{00000000-0002-0000-0600-000001000000}">
      <formula1>900</formula1>
    </dataValidation>
    <dataValidation type="list" showInputMessage="1" showErrorMessage="1" errorTitle="Ошибка" error="Выберите значение из списка" prompt="Выберите значение из списка" sqref="I22" xr:uid="{00000000-0002-0000-0600-000002000000}">
      <formula1>DESCRIPTION_TERRITORY</formula1>
    </dataValidation>
  </dataValidations>
  <pageMargins left="0.7" right="0.7" top="0.75" bottom="0.75" header="0.3" footer="0.3"/>
  <pageSetup paperSize="9" orientation="portrait"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02">
    <tabColor theme="0" tint="-0.249977111117893"/>
  </sheetPr>
  <dimension ref="A1:U20"/>
  <sheetViews>
    <sheetView showGridLines="0" topLeftCell="C4" zoomScaleNormal="100" workbookViewId="0"/>
  </sheetViews>
  <sheetFormatPr defaultColWidth="10.5703125" defaultRowHeight="15"/>
  <cols>
    <col min="1" max="1" width="9.140625" style="13" hidden="1" customWidth="1"/>
    <col min="2" max="2" width="9.140625" style="29" hidden="1" customWidth="1"/>
    <col min="3" max="3" width="3.7109375" style="45" customWidth="1"/>
    <col min="4" max="4" width="9.7109375" style="29" customWidth="1"/>
    <col min="5" max="5" width="37.7109375" style="29" customWidth="1"/>
    <col min="6" max="6" width="66.85546875" style="29" customWidth="1"/>
    <col min="7" max="7" width="116" style="29" customWidth="1"/>
    <col min="8" max="8" width="93.42578125" style="146" customWidth="1"/>
    <col min="9" max="17" width="10.5703125" style="29"/>
    <col min="18" max="18" width="10.5703125" style="177"/>
    <col min="19" max="16384" width="10.5703125" style="29"/>
  </cols>
  <sheetData>
    <row r="1" spans="1:21" s="146" customFormat="1" ht="15" hidden="1" customHeight="1">
      <c r="C1" s="168"/>
      <c r="G1" s="146">
        <v>4</v>
      </c>
      <c r="R1" s="178"/>
    </row>
    <row r="2" spans="1:21" s="146" customFormat="1" ht="15" hidden="1" customHeight="1">
      <c r="C2" s="168"/>
      <c r="R2" s="178"/>
    </row>
    <row r="3" spans="1:21" s="146" customFormat="1" ht="15" hidden="1" customHeight="1">
      <c r="C3" s="168"/>
      <c r="R3" s="178"/>
    </row>
    <row r="4" spans="1:21" ht="11.25" customHeight="1"/>
    <row r="5" spans="1:21">
      <c r="D5" s="611" t="s">
        <v>244</v>
      </c>
      <c r="E5" s="611"/>
      <c r="F5" s="611"/>
      <c r="G5" s="611"/>
    </row>
    <row r="6" spans="1:21" ht="15" customHeight="1">
      <c r="D6" s="612" t="str">
        <f>IF(org=0,"Не определено",org)</f>
        <v>АО "Орелгортеплоэнерго"</v>
      </c>
      <c r="E6" s="612"/>
      <c r="F6" s="612"/>
      <c r="G6" s="612"/>
    </row>
    <row r="7" spans="1:21" s="79" customFormat="1">
      <c r="D7" s="249"/>
      <c r="E7" s="221"/>
      <c r="F7" s="221"/>
      <c r="G7" s="221"/>
      <c r="U7" s="180"/>
    </row>
    <row r="8" spans="1:21" customFormat="1">
      <c r="C8" s="106">
        <v>22</v>
      </c>
      <c r="D8" s="613" t="s">
        <v>236</v>
      </c>
      <c r="E8" s="614"/>
      <c r="F8" s="614"/>
      <c r="G8" s="615"/>
      <c r="U8" s="184"/>
    </row>
    <row r="9" spans="1:21" ht="11.25" customHeight="1">
      <c r="D9" s="616" t="s">
        <v>225</v>
      </c>
      <c r="E9" s="616"/>
      <c r="F9" s="616"/>
      <c r="G9" s="617" t="s">
        <v>226</v>
      </c>
    </row>
    <row r="10" spans="1:21" ht="11.25" customHeight="1">
      <c r="A10" s="13" t="s">
        <v>474</v>
      </c>
      <c r="D10" s="232" t="s">
        <v>25</v>
      </c>
      <c r="E10" s="149"/>
      <c r="F10" s="233" t="s">
        <v>215</v>
      </c>
      <c r="G10" s="618"/>
    </row>
    <row r="11" spans="1:21" ht="12" customHeight="1">
      <c r="D11" s="248" t="s">
        <v>26</v>
      </c>
      <c r="E11" s="234">
        <v>2</v>
      </c>
      <c r="F11" s="235">
        <v>3</v>
      </c>
      <c r="G11" s="236">
        <v>4</v>
      </c>
    </row>
    <row r="12" spans="1:21">
      <c r="D12" s="231">
        <v>1</v>
      </c>
      <c r="E12" s="237" t="s">
        <v>245</v>
      </c>
      <c r="F12" s="251" t="str">
        <f>IF(form_up_date="","",form_up_date)</f>
        <v>24.04.2023</v>
      </c>
      <c r="G12" s="253" t="s">
        <v>246</v>
      </c>
    </row>
    <row r="13" spans="1:21" ht="45">
      <c r="D13" s="231" t="s">
        <v>257</v>
      </c>
      <c r="E13" s="237" t="s">
        <v>247</v>
      </c>
      <c r="F13" s="251" t="s">
        <v>1328</v>
      </c>
      <c r="G13" s="227" t="s">
        <v>318</v>
      </c>
    </row>
    <row r="14" spans="1:21" ht="22.5">
      <c r="D14" s="231" t="s">
        <v>258</v>
      </c>
      <c r="E14" s="237" t="s">
        <v>248</v>
      </c>
      <c r="F14" s="251" t="s">
        <v>673</v>
      </c>
      <c r="G14" s="253" t="s">
        <v>249</v>
      </c>
    </row>
    <row r="15" spans="1:21" ht="22.5">
      <c r="D15" s="231" t="s">
        <v>259</v>
      </c>
      <c r="E15" s="237" t="s">
        <v>250</v>
      </c>
      <c r="F15" s="252" t="s">
        <v>251</v>
      </c>
      <c r="G15" s="227"/>
    </row>
    <row r="16" spans="1:21">
      <c r="D16" s="191" t="str">
        <f>D15&amp;".1"</f>
        <v>4.1.1</v>
      </c>
      <c r="E16" s="238" t="s">
        <v>3</v>
      </c>
      <c r="F16" s="251" t="str">
        <f>IF(region_name="","",region_name)</f>
        <v>Орловская область</v>
      </c>
      <c r="G16" s="253" t="s">
        <v>252</v>
      </c>
    </row>
    <row r="17" spans="4:7" ht="22.5">
      <c r="D17" s="231" t="s">
        <v>260</v>
      </c>
      <c r="E17" s="239" t="s">
        <v>253</v>
      </c>
      <c r="F17" s="251" t="s">
        <v>912</v>
      </c>
      <c r="G17" s="254" t="s">
        <v>254</v>
      </c>
    </row>
    <row r="18" spans="4:7" ht="56.25">
      <c r="D18" s="231" t="s">
        <v>261</v>
      </c>
      <c r="E18" s="240" t="s">
        <v>255</v>
      </c>
      <c r="F18" s="251" t="s">
        <v>1329</v>
      </c>
      <c r="G18" s="247" t="s">
        <v>317</v>
      </c>
    </row>
    <row r="19" spans="4:7">
      <c r="D19" s="241"/>
      <c r="E19" s="242"/>
      <c r="F19" s="243"/>
      <c r="G19" s="244"/>
    </row>
    <row r="20" spans="4:7">
      <c r="D20" s="245"/>
      <c r="E20" s="610" t="s">
        <v>256</v>
      </c>
      <c r="F20" s="610"/>
      <c r="G20" s="246"/>
    </row>
  </sheetData>
  <sheetProtection algorithmName="SHA-512" hashValue="vaRRcddtaGFVcC2W4CgzToN3v5T/STOCpK4vlad6Fme6WK0iONg0xQ1o5UfTv8b/k5FPMjkQZbkRw5UpmIGbgw==" saltValue="H4FfDDw0pKpyduX9xFh1cw=="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xr:uid="{00000000-0002-0000-0700-000000000000}">
      <formula1>900</formula1>
    </dataValidation>
  </dataValidations>
  <pageMargins left="0.7" right="0.7" top="0.75" bottom="0.75" header="0.3" footer="0.3"/>
  <pageSetup paperSize="9" orientation="portrait" horizontalDpi="4294967293" verticalDpi="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01">
    <pageSetUpPr fitToPage="1"/>
  </sheetPr>
  <dimension ref="A1:AC234"/>
  <sheetViews>
    <sheetView showGridLines="0" topLeftCell="C48" zoomScaleNormal="100" workbookViewId="0">
      <selection activeCell="G66" sqref="G66"/>
    </sheetView>
  </sheetViews>
  <sheetFormatPr defaultRowHeight="10.5" customHeight="1"/>
  <cols>
    <col min="1" max="1" width="19.140625" style="14" hidden="1" customWidth="1"/>
    <col min="2" max="2" width="16.85546875" style="146" hidden="1" customWidth="1"/>
    <col min="3" max="3" width="3.7109375" style="29" customWidth="1"/>
    <col min="4" max="4" width="7.7109375" style="29" customWidth="1"/>
    <col min="5" max="5" width="54.5703125" style="29" customWidth="1"/>
    <col min="6" max="6" width="10.42578125" style="29" customWidth="1"/>
    <col min="7" max="7" width="40.7109375" style="29" customWidth="1"/>
    <col min="8" max="8" width="93.42578125" style="29" customWidth="1"/>
    <col min="9" max="10" width="3.7109375" style="146" customWidth="1"/>
    <col min="11" max="11" width="3.7109375" style="217" customWidth="1"/>
    <col min="12" max="15" width="3.7109375" style="146" customWidth="1"/>
    <col min="16" max="16" width="10.5703125" style="217" customWidth="1"/>
    <col min="17" max="17" width="34.7109375" style="146" customWidth="1"/>
    <col min="18" max="18" width="9.42578125" style="146" customWidth="1"/>
    <col min="19" max="19" width="9.140625" style="330"/>
    <col min="20" max="24" width="9.140625" style="146"/>
    <col min="25" max="29" width="9.140625" style="13"/>
    <col min="30" max="16384" width="9.140625" style="29"/>
  </cols>
  <sheetData>
    <row r="1" spans="1:29" s="146" customFormat="1" ht="10.5" hidden="1" customHeight="1">
      <c r="A1" s="14"/>
      <c r="G1" s="146">
        <v>4</v>
      </c>
      <c r="K1" s="217"/>
      <c r="P1" s="217"/>
    </row>
    <row r="2" spans="1:29" s="146" customFormat="1" ht="22.5" hidden="1">
      <c r="A2" s="14"/>
      <c r="C2" s="375"/>
      <c r="D2" s="231"/>
      <c r="E2" s="327"/>
      <c r="F2" s="191" t="s">
        <v>417</v>
      </c>
      <c r="G2" s="371"/>
      <c r="H2" s="376" t="s">
        <v>446</v>
      </c>
      <c r="I2" s="320"/>
      <c r="K2" s="217"/>
      <c r="P2" s="217"/>
      <c r="S2" s="330"/>
      <c r="Y2" s="13"/>
      <c r="Z2" s="13"/>
      <c r="AA2" s="13"/>
      <c r="AB2" s="13"/>
      <c r="AC2" s="13"/>
    </row>
    <row r="3" spans="1:29" ht="10.5" hidden="1" customHeight="1"/>
    <row r="4" spans="1:29" ht="22.5" hidden="1">
      <c r="C4" s="375"/>
      <c r="D4" s="231"/>
      <c r="E4" s="327"/>
      <c r="F4" s="191" t="s">
        <v>388</v>
      </c>
      <c r="G4" s="371"/>
      <c r="H4" s="377" t="s">
        <v>461</v>
      </c>
      <c r="I4" s="320"/>
    </row>
    <row r="5" spans="1:29" ht="10.5" hidden="1" customHeight="1"/>
    <row r="6" spans="1:29" ht="10.5" hidden="1" customHeight="1"/>
    <row r="7" spans="1:29" s="13" customFormat="1" ht="10.5" hidden="1" customHeight="1">
      <c r="A7" s="14"/>
      <c r="B7" s="146"/>
      <c r="H7" s="13">
        <v>4</v>
      </c>
      <c r="I7" s="146"/>
      <c r="J7" s="146"/>
      <c r="K7" s="217"/>
      <c r="L7" s="146"/>
      <c r="M7" s="146"/>
      <c r="N7" s="146"/>
      <c r="O7" s="146"/>
      <c r="P7" s="217"/>
      <c r="Q7" s="146"/>
      <c r="R7" s="146"/>
      <c r="S7" s="330"/>
      <c r="T7" s="146"/>
      <c r="U7" s="146"/>
      <c r="V7" s="146"/>
      <c r="W7" s="146"/>
      <c r="X7" s="146"/>
    </row>
    <row r="8" spans="1:29" ht="3" customHeight="1"/>
    <row r="9" spans="1:29" ht="39" customHeight="1">
      <c r="D9" s="621" t="s">
        <v>592</v>
      </c>
      <c r="E9" s="622"/>
      <c r="F9" s="623"/>
      <c r="G9" s="12"/>
      <c r="H9" s="12"/>
    </row>
    <row r="10" spans="1:29" ht="10.5" hidden="1" customHeight="1"/>
    <row r="11" spans="1:29" ht="3" customHeight="1">
      <c r="G11" s="218">
        <v>22</v>
      </c>
    </row>
    <row r="12" spans="1:29" ht="18" customHeight="1">
      <c r="D12" s="620" t="s">
        <v>225</v>
      </c>
      <c r="E12" s="620"/>
      <c r="F12" s="620"/>
      <c r="G12" s="620"/>
      <c r="H12" s="620" t="s">
        <v>226</v>
      </c>
    </row>
    <row r="13" spans="1:29" ht="101.25">
      <c r="D13" s="620" t="s">
        <v>25</v>
      </c>
      <c r="E13" s="625" t="s">
        <v>243</v>
      </c>
      <c r="F13" s="625" t="s">
        <v>154</v>
      </c>
      <c r="G13" s="229" t="s">
        <v>1327</v>
      </c>
      <c r="H13" s="620"/>
    </row>
    <row r="14" spans="1:29" ht="21" customHeight="1">
      <c r="D14" s="620"/>
      <c r="E14" s="625"/>
      <c r="F14" s="625"/>
      <c r="G14" s="269" t="s">
        <v>215</v>
      </c>
      <c r="H14" s="620"/>
    </row>
    <row r="15" spans="1:29" ht="11.25">
      <c r="D15" s="331" t="s">
        <v>26</v>
      </c>
      <c r="E15" s="331" t="s">
        <v>0</v>
      </c>
      <c r="F15" s="331" t="s">
        <v>1</v>
      </c>
      <c r="G15" s="332">
        <f>G1</f>
        <v>4</v>
      </c>
      <c r="H15" s="332"/>
    </row>
    <row r="16" spans="1:29" ht="45">
      <c r="C16" s="245"/>
      <c r="D16" s="10" t="s">
        <v>26</v>
      </c>
      <c r="E16" s="192" t="s">
        <v>415</v>
      </c>
      <c r="F16" s="191" t="s">
        <v>416</v>
      </c>
      <c r="G16" s="321" t="str">
        <f>IF(buhg_flag="да",IF(dateBuhg="","Не указана",dateBuhg),"Не осуществлялась")</f>
        <v>31.03.2023</v>
      </c>
      <c r="H16" s="227" t="s">
        <v>598</v>
      </c>
      <c r="I16" s="320"/>
    </row>
    <row r="17" spans="1:29" ht="22.5">
      <c r="C17" s="245"/>
      <c r="D17" s="10" t="s">
        <v>0</v>
      </c>
      <c r="E17" s="192" t="s">
        <v>596</v>
      </c>
      <c r="F17" s="191" t="s">
        <v>417</v>
      </c>
      <c r="G17" s="345">
        <v>77716.263600000006</v>
      </c>
      <c r="H17" s="227" t="s">
        <v>597</v>
      </c>
      <c r="I17" s="320"/>
    </row>
    <row r="18" spans="1:29" ht="22.5">
      <c r="C18" s="245"/>
      <c r="D18" s="10" t="s">
        <v>1</v>
      </c>
      <c r="E18" s="192" t="s">
        <v>419</v>
      </c>
      <c r="F18" s="191" t="s">
        <v>417</v>
      </c>
      <c r="G18" s="8">
        <f>SUM(G19:G23,G26:G32,G35,G38,G40,G42)</f>
        <v>85272.05</v>
      </c>
      <c r="H18" s="227" t="s">
        <v>418</v>
      </c>
      <c r="I18" s="320"/>
    </row>
    <row r="19" spans="1:29" ht="22.5">
      <c r="C19" s="245"/>
      <c r="D19" s="10" t="s">
        <v>258</v>
      </c>
      <c r="E19" s="7" t="s">
        <v>599</v>
      </c>
      <c r="F19" s="191" t="s">
        <v>417</v>
      </c>
      <c r="G19" s="345">
        <v>1549.4137499999999</v>
      </c>
      <c r="H19" s="227"/>
      <c r="I19" s="320"/>
    </row>
    <row r="20" spans="1:29" ht="33.75">
      <c r="C20" s="245"/>
      <c r="D20" s="10" t="s">
        <v>414</v>
      </c>
      <c r="E20" s="7" t="s">
        <v>600</v>
      </c>
      <c r="F20" s="191" t="s">
        <v>417</v>
      </c>
      <c r="G20" s="345">
        <f>75023.39-G19</f>
        <v>73473.976249999992</v>
      </c>
      <c r="H20" s="227"/>
      <c r="I20" s="320"/>
    </row>
    <row r="21" spans="1:29" ht="22.5">
      <c r="C21" s="245"/>
      <c r="D21" s="10" t="s">
        <v>423</v>
      </c>
      <c r="E21" s="7" t="s">
        <v>601</v>
      </c>
      <c r="F21" s="191" t="s">
        <v>417</v>
      </c>
      <c r="G21" s="345">
        <v>10248.66</v>
      </c>
      <c r="H21" s="227"/>
      <c r="I21" s="320"/>
    </row>
    <row r="22" spans="1:29" ht="33.75">
      <c r="C22" s="245"/>
      <c r="D22" s="10" t="s">
        <v>424</v>
      </c>
      <c r="E22" s="7" t="s">
        <v>602</v>
      </c>
      <c r="F22" s="191" t="s">
        <v>417</v>
      </c>
      <c r="G22" s="345">
        <v>0</v>
      </c>
      <c r="H22" s="227"/>
      <c r="I22" s="320"/>
    </row>
    <row r="23" spans="1:29" s="146" customFormat="1" ht="22.5">
      <c r="A23" s="14"/>
      <c r="C23" s="4"/>
      <c r="D23" s="10" t="s">
        <v>426</v>
      </c>
      <c r="E23" s="7" t="s">
        <v>425</v>
      </c>
      <c r="F23" s="191" t="s">
        <v>417</v>
      </c>
      <c r="G23" s="345">
        <v>0</v>
      </c>
      <c r="H23" s="227"/>
      <c r="I23" s="320"/>
      <c r="K23" s="217"/>
      <c r="P23" s="217"/>
      <c r="S23" s="330"/>
      <c r="Y23" s="13"/>
      <c r="Z23" s="13"/>
      <c r="AA23" s="13"/>
      <c r="AB23" s="13"/>
      <c r="AC23" s="13"/>
    </row>
    <row r="24" spans="1:29" s="146" customFormat="1" ht="22.5">
      <c r="A24" s="14"/>
      <c r="C24" s="9"/>
      <c r="D24" s="10" t="s">
        <v>427</v>
      </c>
      <c r="E24" s="6" t="s">
        <v>337</v>
      </c>
      <c r="F24" s="191" t="s">
        <v>421</v>
      </c>
      <c r="G24" s="345">
        <v>0</v>
      </c>
      <c r="H24" s="227"/>
      <c r="I24" s="320"/>
      <c r="K24" s="217"/>
      <c r="P24" s="217"/>
      <c r="S24" s="330"/>
      <c r="Y24" s="13"/>
      <c r="Z24" s="13"/>
      <c r="AA24" s="13"/>
      <c r="AB24" s="13"/>
      <c r="AC24" s="13"/>
    </row>
    <row r="25" spans="1:29" s="146" customFormat="1" ht="18.75">
      <c r="A25" s="14"/>
      <c r="C25" s="245"/>
      <c r="D25" s="10" t="s">
        <v>428</v>
      </c>
      <c r="E25" s="6" t="s">
        <v>420</v>
      </c>
      <c r="F25" s="191" t="s">
        <v>422</v>
      </c>
      <c r="G25" s="345">
        <v>0</v>
      </c>
      <c r="H25" s="227"/>
      <c r="I25" s="320"/>
      <c r="K25" s="217"/>
      <c r="P25" s="217"/>
      <c r="S25" s="330"/>
      <c r="Y25" s="13"/>
      <c r="Z25" s="13"/>
      <c r="AA25" s="13"/>
      <c r="AB25" s="13"/>
      <c r="AC25" s="13"/>
    </row>
    <row r="26" spans="1:29" s="146" customFormat="1" ht="22.5">
      <c r="A26" s="14"/>
      <c r="C26" s="245"/>
      <c r="D26" s="10" t="s">
        <v>429</v>
      </c>
      <c r="E26" s="7" t="s">
        <v>338</v>
      </c>
      <c r="F26" s="191" t="s">
        <v>417</v>
      </c>
      <c r="G26" s="345">
        <v>0</v>
      </c>
      <c r="H26" s="227"/>
      <c r="I26" s="320"/>
      <c r="K26" s="217"/>
      <c r="P26" s="217"/>
      <c r="S26" s="330"/>
      <c r="Y26" s="13"/>
      <c r="Z26" s="13"/>
      <c r="AA26" s="13"/>
      <c r="AB26" s="13"/>
      <c r="AC26" s="13"/>
    </row>
    <row r="27" spans="1:29" s="146" customFormat="1" ht="22.5">
      <c r="A27" s="14"/>
      <c r="C27" s="245"/>
      <c r="D27" s="10" t="s">
        <v>430</v>
      </c>
      <c r="E27" s="7" t="s">
        <v>339</v>
      </c>
      <c r="F27" s="191" t="s">
        <v>417</v>
      </c>
      <c r="G27" s="345">
        <v>0</v>
      </c>
      <c r="H27" s="227"/>
      <c r="I27" s="320"/>
      <c r="K27" s="217"/>
      <c r="P27" s="217"/>
      <c r="S27" s="330"/>
      <c r="Y27" s="13"/>
      <c r="Z27" s="13"/>
      <c r="AA27" s="13"/>
      <c r="AB27" s="13"/>
      <c r="AC27" s="13"/>
    </row>
    <row r="28" spans="1:29" s="146" customFormat="1" ht="22.5">
      <c r="A28" s="14"/>
      <c r="C28" s="245"/>
      <c r="D28" s="10" t="s">
        <v>431</v>
      </c>
      <c r="E28" s="7" t="s">
        <v>340</v>
      </c>
      <c r="F28" s="191" t="s">
        <v>417</v>
      </c>
      <c r="G28" s="345">
        <v>0</v>
      </c>
      <c r="H28" s="227"/>
      <c r="I28" s="320"/>
      <c r="K28" s="217"/>
      <c r="P28" s="217"/>
      <c r="S28" s="330"/>
      <c r="Y28" s="13"/>
      <c r="Z28" s="13"/>
      <c r="AA28" s="13"/>
      <c r="AB28" s="13"/>
      <c r="AC28" s="13"/>
    </row>
    <row r="29" spans="1:29" s="146" customFormat="1" ht="22.5">
      <c r="A29" s="14"/>
      <c r="C29" s="245"/>
      <c r="D29" s="10" t="s">
        <v>436</v>
      </c>
      <c r="E29" s="7" t="s">
        <v>603</v>
      </c>
      <c r="F29" s="191"/>
      <c r="G29" s="345">
        <v>0</v>
      </c>
      <c r="H29" s="227"/>
      <c r="I29" s="320"/>
      <c r="K29" s="217"/>
      <c r="P29" s="217"/>
      <c r="S29" s="330"/>
      <c r="Y29" s="13"/>
      <c r="Z29" s="13"/>
      <c r="AA29" s="13"/>
      <c r="AB29" s="13"/>
      <c r="AC29" s="13"/>
    </row>
    <row r="30" spans="1:29" s="146" customFormat="1" ht="22.5">
      <c r="A30" s="14"/>
      <c r="C30" s="245"/>
      <c r="D30" s="10" t="s">
        <v>441</v>
      </c>
      <c r="E30" s="7" t="s">
        <v>341</v>
      </c>
      <c r="F30" s="191" t="s">
        <v>417</v>
      </c>
      <c r="G30" s="345">
        <v>0</v>
      </c>
      <c r="H30" s="227"/>
      <c r="I30" s="320"/>
      <c r="K30" s="217"/>
      <c r="P30" s="217"/>
      <c r="S30" s="330"/>
      <c r="Y30" s="13"/>
      <c r="Z30" s="13"/>
      <c r="AA30" s="13"/>
      <c r="AB30" s="13"/>
      <c r="AC30" s="13"/>
    </row>
    <row r="31" spans="1:29" s="146" customFormat="1" ht="22.5">
      <c r="A31" s="14"/>
      <c r="C31" s="245"/>
      <c r="D31" s="10" t="s">
        <v>442</v>
      </c>
      <c r="E31" s="7" t="s">
        <v>342</v>
      </c>
      <c r="F31" s="191" t="s">
        <v>417</v>
      </c>
      <c r="G31" s="345">
        <v>0</v>
      </c>
      <c r="H31" s="227"/>
      <c r="I31" s="320"/>
      <c r="K31" s="217"/>
      <c r="P31" s="217"/>
      <c r="S31" s="330"/>
      <c r="Y31" s="13"/>
      <c r="Z31" s="13"/>
      <c r="AA31" s="13"/>
      <c r="AB31" s="13"/>
      <c r="AC31" s="13"/>
    </row>
    <row r="32" spans="1:29" s="146" customFormat="1" ht="18.75">
      <c r="A32" s="14"/>
      <c r="C32" s="245"/>
      <c r="D32" s="10" t="s">
        <v>444</v>
      </c>
      <c r="E32" s="7" t="s">
        <v>432</v>
      </c>
      <c r="F32" s="191" t="s">
        <v>417</v>
      </c>
      <c r="G32" s="345">
        <v>0</v>
      </c>
      <c r="H32" s="227" t="s">
        <v>433</v>
      </c>
      <c r="I32" s="320"/>
      <c r="K32" s="217"/>
      <c r="P32" s="217"/>
      <c r="S32" s="330"/>
      <c r="Y32" s="13"/>
      <c r="Z32" s="13"/>
      <c r="AA32" s="13"/>
      <c r="AB32" s="13"/>
      <c r="AC32" s="13"/>
    </row>
    <row r="33" spans="1:29" s="146" customFormat="1" ht="18.75">
      <c r="A33" s="14"/>
      <c r="C33" s="245"/>
      <c r="D33" s="10" t="s">
        <v>604</v>
      </c>
      <c r="E33" s="6" t="s">
        <v>343</v>
      </c>
      <c r="F33" s="191" t="s">
        <v>417</v>
      </c>
      <c r="G33" s="345">
        <v>0</v>
      </c>
      <c r="H33" s="227" t="s">
        <v>434</v>
      </c>
      <c r="I33" s="320"/>
      <c r="K33" s="217"/>
      <c r="P33" s="217"/>
      <c r="S33" s="330"/>
      <c r="Y33" s="13"/>
      <c r="Z33" s="13"/>
      <c r="AA33" s="13"/>
      <c r="AB33" s="13"/>
      <c r="AC33" s="13"/>
    </row>
    <row r="34" spans="1:29" s="146" customFormat="1" ht="18.75">
      <c r="A34" s="14"/>
      <c r="C34" s="245"/>
      <c r="D34" s="10" t="s">
        <v>605</v>
      </c>
      <c r="E34" s="6" t="s">
        <v>344</v>
      </c>
      <c r="F34" s="191" t="s">
        <v>417</v>
      </c>
      <c r="G34" s="345">
        <v>0</v>
      </c>
      <c r="H34" s="227" t="s">
        <v>609</v>
      </c>
      <c r="I34" s="320"/>
      <c r="K34" s="217"/>
      <c r="P34" s="217"/>
      <c r="S34" s="330"/>
      <c r="Y34" s="13"/>
      <c r="Z34" s="13"/>
      <c r="AA34" s="13"/>
      <c r="AB34" s="13"/>
      <c r="AC34" s="13"/>
    </row>
    <row r="35" spans="1:29" s="146" customFormat="1" ht="18.75">
      <c r="A35" s="14"/>
      <c r="C35" s="245"/>
      <c r="D35" s="10" t="s">
        <v>606</v>
      </c>
      <c r="E35" s="7" t="s">
        <v>435</v>
      </c>
      <c r="F35" s="191" t="s">
        <v>417</v>
      </c>
      <c r="G35" s="345">
        <v>0</v>
      </c>
      <c r="H35" s="227" t="s">
        <v>437</v>
      </c>
      <c r="I35" s="320"/>
      <c r="K35" s="217"/>
      <c r="P35" s="217"/>
      <c r="S35" s="330"/>
      <c r="Y35" s="13"/>
      <c r="Z35" s="13"/>
      <c r="AA35" s="13"/>
      <c r="AB35" s="13"/>
      <c r="AC35" s="13"/>
    </row>
    <row r="36" spans="1:29" s="146" customFormat="1" ht="18.75">
      <c r="A36" s="14"/>
      <c r="C36" s="245"/>
      <c r="D36" s="10" t="s">
        <v>607</v>
      </c>
      <c r="E36" s="6" t="s">
        <v>343</v>
      </c>
      <c r="F36" s="191" t="s">
        <v>417</v>
      </c>
      <c r="G36" s="345">
        <v>0</v>
      </c>
      <c r="H36" s="227" t="s">
        <v>438</v>
      </c>
      <c r="I36" s="320"/>
      <c r="K36" s="217"/>
      <c r="P36" s="217"/>
      <c r="S36" s="330"/>
      <c r="Y36" s="13"/>
      <c r="Z36" s="13"/>
      <c r="AA36" s="13"/>
      <c r="AB36" s="13"/>
      <c r="AC36" s="13"/>
    </row>
    <row r="37" spans="1:29" s="146" customFormat="1" ht="18.75">
      <c r="A37" s="14"/>
      <c r="C37" s="245"/>
      <c r="D37" s="10" t="s">
        <v>608</v>
      </c>
      <c r="E37" s="6" t="s">
        <v>344</v>
      </c>
      <c r="F37" s="191" t="s">
        <v>417</v>
      </c>
      <c r="G37" s="345">
        <v>0</v>
      </c>
      <c r="H37" s="227" t="s">
        <v>439</v>
      </c>
      <c r="I37" s="320"/>
      <c r="K37" s="217"/>
      <c r="P37" s="217"/>
      <c r="S37" s="330"/>
      <c r="Y37" s="13"/>
      <c r="Z37" s="13"/>
      <c r="AA37" s="13"/>
      <c r="AB37" s="13"/>
      <c r="AC37" s="13"/>
    </row>
    <row r="38" spans="1:29" s="146" customFormat="1" ht="22.5">
      <c r="A38" s="14"/>
      <c r="C38" s="245"/>
      <c r="D38" s="626" t="s">
        <v>611</v>
      </c>
      <c r="E38" s="7" t="s">
        <v>440</v>
      </c>
      <c r="F38" s="628" t="s">
        <v>417</v>
      </c>
      <c r="G38" s="345">
        <v>0</v>
      </c>
      <c r="H38" s="227"/>
      <c r="I38" s="320"/>
      <c r="K38" s="217"/>
      <c r="P38" s="217"/>
      <c r="S38" s="330"/>
      <c r="Y38" s="13"/>
      <c r="Z38" s="13"/>
      <c r="AA38" s="13"/>
      <c r="AB38" s="13"/>
      <c r="AC38" s="13"/>
    </row>
    <row r="39" spans="1:29" s="146" customFormat="1" ht="45">
      <c r="A39" s="14"/>
      <c r="C39" s="245"/>
      <c r="D39" s="627"/>
      <c r="E39" s="6" t="s">
        <v>345</v>
      </c>
      <c r="F39" s="616"/>
      <c r="G39" s="334" t="s">
        <v>572</v>
      </c>
      <c r="H39" s="227"/>
      <c r="I39" s="320"/>
      <c r="K39" s="217">
        <f>nerr(MATCH("есть",List01_flag_index_1,0))</f>
        <v>0</v>
      </c>
      <c r="P39" s="217"/>
      <c r="S39" s="330"/>
      <c r="Y39" s="13"/>
      <c r="Z39" s="13"/>
      <c r="AA39" s="13"/>
      <c r="AB39" s="13"/>
      <c r="AC39" s="13"/>
    </row>
    <row r="40" spans="1:29" s="146" customFormat="1" ht="33.75">
      <c r="A40" s="14"/>
      <c r="C40" s="245"/>
      <c r="D40" s="626" t="s">
        <v>612</v>
      </c>
      <c r="E40" s="7" t="s">
        <v>443</v>
      </c>
      <c r="F40" s="628" t="s">
        <v>417</v>
      </c>
      <c r="G40" s="345">
        <v>0</v>
      </c>
      <c r="H40" s="227"/>
      <c r="I40" s="320"/>
      <c r="K40" s="217"/>
      <c r="P40" s="217"/>
      <c r="S40" s="330"/>
      <c r="Y40" s="13"/>
      <c r="Z40" s="13"/>
      <c r="AA40" s="13"/>
      <c r="AB40" s="13"/>
      <c r="AC40" s="13"/>
    </row>
    <row r="41" spans="1:29" s="146" customFormat="1" ht="45">
      <c r="A41" s="14"/>
      <c r="C41" s="245"/>
      <c r="D41" s="627"/>
      <c r="E41" s="6" t="s">
        <v>345</v>
      </c>
      <c r="F41" s="616"/>
      <c r="G41" s="334" t="s">
        <v>572</v>
      </c>
      <c r="H41" s="227"/>
      <c r="I41" s="320"/>
      <c r="K41" s="217">
        <f>nerr(MATCH("есть",List01_flag_index_2,0))</f>
        <v>0</v>
      </c>
      <c r="P41" s="217"/>
      <c r="S41" s="330"/>
      <c r="Y41" s="13"/>
      <c r="Z41" s="13"/>
      <c r="AA41" s="13"/>
      <c r="AB41" s="13"/>
      <c r="AC41" s="13"/>
    </row>
    <row r="42" spans="1:29" s="146" customFormat="1" ht="22.5">
      <c r="A42" s="14"/>
      <c r="C42" s="245"/>
      <c r="D42" s="322" t="s">
        <v>613</v>
      </c>
      <c r="E42" s="2" t="s">
        <v>445</v>
      </c>
      <c r="F42" s="267" t="s">
        <v>417</v>
      </c>
      <c r="G42" s="329">
        <f>SUM(G43:G45)</f>
        <v>0</v>
      </c>
      <c r="H42" s="227" t="s">
        <v>610</v>
      </c>
      <c r="I42" s="320"/>
      <c r="K42" s="217"/>
      <c r="P42" s="217"/>
      <c r="S42" s="330"/>
      <c r="Y42" s="13"/>
      <c r="Z42" s="13"/>
      <c r="AA42" s="13"/>
      <c r="AB42" s="13"/>
      <c r="AC42" s="13"/>
    </row>
    <row r="43" spans="1:29" s="146" customFormat="1" ht="33.75" hidden="1" customHeight="1">
      <c r="A43" s="14"/>
      <c r="C43" s="245"/>
      <c r="D43" s="629" t="s">
        <v>614</v>
      </c>
      <c r="E43" s="619"/>
      <c r="F43" s="620"/>
      <c r="G43" s="373"/>
      <c r="H43" s="323"/>
      <c r="I43" s="320"/>
      <c r="K43" s="217"/>
      <c r="P43" s="217"/>
      <c r="S43" s="330"/>
      <c r="Y43" s="13"/>
      <c r="Z43" s="13"/>
      <c r="AA43" s="13"/>
      <c r="AB43" s="13"/>
      <c r="AC43" s="13"/>
    </row>
    <row r="44" spans="1:29" s="146" customFormat="1" ht="15" hidden="1" customHeight="1">
      <c r="A44" s="14"/>
      <c r="C44" s="47"/>
      <c r="D44" s="629"/>
      <c r="E44" s="619"/>
      <c r="F44" s="620"/>
      <c r="G44" s="374"/>
      <c r="H44" s="324"/>
      <c r="I44" s="320"/>
      <c r="K44" s="217"/>
      <c r="P44" s="217" t="s">
        <v>346</v>
      </c>
      <c r="S44" s="330"/>
      <c r="Y44" s="13"/>
      <c r="Z44" s="13"/>
      <c r="AA44" s="13"/>
      <c r="AB44" s="13"/>
      <c r="AC44" s="13"/>
    </row>
    <row r="45" spans="1:29" s="146" customFormat="1" ht="18.75">
      <c r="A45" s="14"/>
      <c r="C45" s="47"/>
      <c r="D45" s="328"/>
      <c r="E45" s="145" t="s">
        <v>347</v>
      </c>
      <c r="F45" s="228"/>
      <c r="G45" s="230"/>
      <c r="H45" s="325" t="s">
        <v>447</v>
      </c>
      <c r="I45" s="320"/>
      <c r="K45" s="217"/>
      <c r="P45" s="217"/>
      <c r="S45" s="330"/>
      <c r="Y45" s="13"/>
      <c r="Z45" s="13"/>
      <c r="AA45" s="13"/>
      <c r="AB45" s="13"/>
      <c r="AC45" s="13"/>
    </row>
    <row r="46" spans="1:29" s="146" customFormat="1" ht="22.5">
      <c r="A46" s="14"/>
      <c r="C46" s="9"/>
      <c r="D46" s="10" t="s">
        <v>2</v>
      </c>
      <c r="E46" s="192" t="s">
        <v>348</v>
      </c>
      <c r="F46" s="191" t="s">
        <v>417</v>
      </c>
      <c r="G46" s="345">
        <f>G17-G18</f>
        <v>-7555.7863999999972</v>
      </c>
      <c r="H46" s="227" t="s">
        <v>615</v>
      </c>
      <c r="I46" s="320"/>
      <c r="K46" s="217"/>
      <c r="P46" s="217"/>
      <c r="S46" s="330"/>
      <c r="Y46" s="13"/>
      <c r="Z46" s="13"/>
      <c r="AA46" s="13"/>
      <c r="AB46" s="13"/>
      <c r="AC46" s="13"/>
    </row>
    <row r="47" spans="1:29" s="146" customFormat="1" ht="33.75">
      <c r="A47" s="14"/>
      <c r="C47" s="245"/>
      <c r="D47" s="10" t="s">
        <v>259</v>
      </c>
      <c r="E47" s="7" t="s">
        <v>449</v>
      </c>
      <c r="F47" s="191" t="s">
        <v>417</v>
      </c>
      <c r="G47" s="345">
        <v>0</v>
      </c>
      <c r="H47" s="227"/>
      <c r="I47" s="320"/>
      <c r="K47" s="217"/>
      <c r="P47" s="217"/>
      <c r="S47" s="330"/>
      <c r="Y47" s="13"/>
      <c r="Z47" s="13"/>
      <c r="AA47" s="13"/>
      <c r="AB47" s="13"/>
      <c r="AC47" s="13"/>
    </row>
    <row r="48" spans="1:29" s="146" customFormat="1" ht="18.75">
      <c r="A48" s="14"/>
      <c r="C48" s="245"/>
      <c r="D48" s="10" t="s">
        <v>12</v>
      </c>
      <c r="E48" s="192" t="s">
        <v>349</v>
      </c>
      <c r="F48" s="191" t="s">
        <v>417</v>
      </c>
      <c r="G48" s="345">
        <f>G49+G52</f>
        <v>22138.26</v>
      </c>
      <c r="H48" s="227" t="s">
        <v>616</v>
      </c>
      <c r="I48" s="320"/>
      <c r="K48" s="217"/>
      <c r="P48" s="217"/>
      <c r="S48" s="330"/>
      <c r="Y48" s="13"/>
      <c r="Z48" s="13"/>
      <c r="AA48" s="13"/>
      <c r="AB48" s="13"/>
      <c r="AC48" s="13"/>
    </row>
    <row r="49" spans="1:29" s="146" customFormat="1" ht="22.5">
      <c r="A49" s="14"/>
      <c r="C49" s="245"/>
      <c r="D49" s="10" t="s">
        <v>269</v>
      </c>
      <c r="E49" s="7" t="s">
        <v>450</v>
      </c>
      <c r="F49" s="191" t="s">
        <v>417</v>
      </c>
      <c r="G49" s="345">
        <f>G50-G51</f>
        <v>22138.26</v>
      </c>
      <c r="H49" s="227" t="s">
        <v>617</v>
      </c>
      <c r="I49" s="320"/>
      <c r="K49" s="217"/>
      <c r="P49" s="217"/>
      <c r="S49" s="330"/>
      <c r="Y49" s="13"/>
      <c r="Z49" s="13"/>
      <c r="AA49" s="13"/>
      <c r="AB49" s="13"/>
      <c r="AC49" s="13"/>
    </row>
    <row r="50" spans="1:29" s="146" customFormat="1" ht="22.5">
      <c r="A50" s="14"/>
      <c r="C50" s="245"/>
      <c r="D50" s="10" t="s">
        <v>452</v>
      </c>
      <c r="E50" s="6" t="s">
        <v>451</v>
      </c>
      <c r="F50" s="191" t="s">
        <v>417</v>
      </c>
      <c r="G50" s="345">
        <v>22709.59</v>
      </c>
      <c r="H50" s="227" t="s">
        <v>618</v>
      </c>
      <c r="I50" s="320"/>
      <c r="K50" s="217"/>
      <c r="P50" s="217"/>
      <c r="S50" s="330"/>
      <c r="Y50" s="13"/>
      <c r="Z50" s="13"/>
      <c r="AA50" s="13"/>
      <c r="AB50" s="13"/>
      <c r="AC50" s="13"/>
    </row>
    <row r="51" spans="1:29" s="146" customFormat="1" ht="22.5">
      <c r="A51" s="14"/>
      <c r="C51" s="245"/>
      <c r="D51" s="10" t="s">
        <v>453</v>
      </c>
      <c r="E51" s="6" t="s">
        <v>454</v>
      </c>
      <c r="F51" s="191" t="s">
        <v>417</v>
      </c>
      <c r="G51" s="345">
        <v>571.33000000000004</v>
      </c>
      <c r="H51" s="227" t="s">
        <v>619</v>
      </c>
      <c r="I51" s="320"/>
      <c r="K51" s="217"/>
      <c r="P51" s="217"/>
      <c r="S51" s="330"/>
      <c r="Y51" s="13"/>
      <c r="Z51" s="13"/>
      <c r="AA51" s="13"/>
      <c r="AB51" s="13"/>
      <c r="AC51" s="13"/>
    </row>
    <row r="52" spans="1:29" s="146" customFormat="1" ht="22.5">
      <c r="A52" s="14"/>
      <c r="C52" s="245"/>
      <c r="D52" s="10" t="s">
        <v>448</v>
      </c>
      <c r="E52" s="7" t="s">
        <v>455</v>
      </c>
      <c r="F52" s="191" t="s">
        <v>417</v>
      </c>
      <c r="G52" s="345">
        <v>0</v>
      </c>
      <c r="H52" s="227"/>
      <c r="I52" s="320"/>
      <c r="K52" s="217"/>
      <c r="P52" s="217"/>
      <c r="S52" s="330"/>
      <c r="Y52" s="13"/>
      <c r="Z52" s="13"/>
      <c r="AA52" s="13"/>
      <c r="AB52" s="13"/>
      <c r="AC52" s="13"/>
    </row>
    <row r="53" spans="1:29" s="146" customFormat="1" ht="22.5">
      <c r="A53" s="14"/>
      <c r="C53" s="245"/>
      <c r="D53" s="10" t="s">
        <v>13</v>
      </c>
      <c r="E53" s="192" t="s">
        <v>456</v>
      </c>
      <c r="F53" s="191" t="s">
        <v>417</v>
      </c>
      <c r="G53" s="345">
        <f>G46</f>
        <v>-7555.7863999999972</v>
      </c>
      <c r="H53" s="227"/>
      <c r="I53" s="320"/>
      <c r="K53" s="217"/>
      <c r="P53" s="217"/>
      <c r="S53" s="330"/>
      <c r="Y53" s="13"/>
      <c r="Z53" s="13"/>
      <c r="AA53" s="13"/>
      <c r="AB53" s="13"/>
      <c r="AC53" s="13"/>
    </row>
    <row r="54" spans="1:29" s="146" customFormat="1" ht="33.75">
      <c r="A54" s="14"/>
      <c r="C54" s="245"/>
      <c r="D54" s="10" t="s">
        <v>31</v>
      </c>
      <c r="E54" s="192" t="s">
        <v>350</v>
      </c>
      <c r="F54" s="191" t="s">
        <v>627</v>
      </c>
      <c r="G54" s="204" t="s">
        <v>1330</v>
      </c>
      <c r="H54" s="227" t="s">
        <v>458</v>
      </c>
      <c r="I54" s="320"/>
      <c r="K54" s="217"/>
      <c r="P54" s="217"/>
      <c r="S54" s="330"/>
      <c r="Y54" s="13"/>
      <c r="Z54" s="13"/>
      <c r="AA54" s="13"/>
      <c r="AB54" s="13"/>
      <c r="AC54" s="13"/>
    </row>
    <row r="55" spans="1:29" s="146" customFormat="1" ht="22.5">
      <c r="A55" s="14"/>
      <c r="C55" s="245"/>
      <c r="D55" s="10" t="s">
        <v>32</v>
      </c>
      <c r="E55" s="192" t="s">
        <v>620</v>
      </c>
      <c r="F55" s="191" t="s">
        <v>457</v>
      </c>
      <c r="G55" s="3">
        <v>589.06259999999997</v>
      </c>
      <c r="H55" s="227"/>
      <c r="I55" s="320"/>
      <c r="K55" s="217"/>
      <c r="P55" s="217"/>
      <c r="S55" s="330"/>
      <c r="Y55" s="13"/>
      <c r="Z55" s="13"/>
      <c r="AA55" s="13"/>
      <c r="AB55" s="13"/>
      <c r="AC55" s="13"/>
    </row>
    <row r="56" spans="1:29" s="146" customFormat="1" ht="33.75">
      <c r="A56" s="14"/>
      <c r="C56" s="245"/>
      <c r="D56" s="10" t="s">
        <v>351</v>
      </c>
      <c r="E56" s="192" t="s">
        <v>621</v>
      </c>
      <c r="F56" s="191" t="s">
        <v>457</v>
      </c>
      <c r="G56" s="3">
        <v>0</v>
      </c>
      <c r="H56" s="227"/>
      <c r="I56" s="320"/>
      <c r="K56" s="217"/>
      <c r="P56" s="217"/>
      <c r="S56" s="330"/>
      <c r="Y56" s="13"/>
      <c r="Z56" s="13"/>
      <c r="AA56" s="13"/>
      <c r="AB56" s="13"/>
      <c r="AC56" s="13"/>
    </row>
    <row r="57" spans="1:29" s="146" customFormat="1" ht="22.5">
      <c r="A57" s="14"/>
      <c r="C57" s="9"/>
      <c r="D57" s="10" t="s">
        <v>352</v>
      </c>
      <c r="E57" s="192" t="s">
        <v>622</v>
      </c>
      <c r="F57" s="191" t="s">
        <v>624</v>
      </c>
      <c r="G57" s="3">
        <v>1.330103</v>
      </c>
      <c r="H57" s="227"/>
      <c r="I57" s="320"/>
      <c r="K57" s="217"/>
      <c r="P57" s="217"/>
      <c r="S57" s="330"/>
      <c r="Y57" s="13"/>
      <c r="Z57" s="13"/>
      <c r="AA57" s="13"/>
      <c r="AB57" s="13"/>
      <c r="AC57" s="13"/>
    </row>
    <row r="58" spans="1:29" s="146" customFormat="1" ht="33.75">
      <c r="A58" s="14"/>
      <c r="C58" s="245"/>
      <c r="D58" s="10" t="s">
        <v>353</v>
      </c>
      <c r="E58" s="192" t="s">
        <v>623</v>
      </c>
      <c r="F58" s="191" t="s">
        <v>625</v>
      </c>
      <c r="G58" s="3">
        <v>35.148231000000003</v>
      </c>
      <c r="H58" s="227"/>
      <c r="I58" s="320"/>
      <c r="K58" s="217"/>
      <c r="P58" s="217"/>
      <c r="S58" s="330"/>
      <c r="Y58" s="13"/>
      <c r="Z58" s="13"/>
      <c r="AA58" s="13"/>
      <c r="AB58" s="13"/>
      <c r="AC58" s="13"/>
    </row>
    <row r="59" spans="1:29" ht="18.75">
      <c r="C59" s="245"/>
      <c r="D59" s="10" t="s">
        <v>354</v>
      </c>
      <c r="E59" s="192" t="s">
        <v>459</v>
      </c>
      <c r="F59" s="191" t="s">
        <v>388</v>
      </c>
      <c r="G59" s="345">
        <v>0</v>
      </c>
      <c r="H59" s="227"/>
      <c r="I59" s="320"/>
    </row>
    <row r="60" spans="1:29" ht="22.5">
      <c r="C60" s="245"/>
      <c r="D60" s="10" t="s">
        <v>355</v>
      </c>
      <c r="E60" s="192" t="s">
        <v>357</v>
      </c>
      <c r="F60" s="191" t="s">
        <v>568</v>
      </c>
      <c r="G60" s="345">
        <v>519.74</v>
      </c>
      <c r="H60" s="227"/>
      <c r="I60" s="320"/>
    </row>
    <row r="61" spans="1:29" ht="33.75">
      <c r="C61" s="245"/>
      <c r="D61" s="10" t="s">
        <v>356</v>
      </c>
      <c r="E61" s="192" t="s">
        <v>460</v>
      </c>
      <c r="F61" s="191" t="s">
        <v>626</v>
      </c>
      <c r="G61" s="3">
        <v>0</v>
      </c>
      <c r="H61" s="227"/>
      <c r="I61" s="320"/>
    </row>
    <row r="62" spans="1:29" ht="11.25" hidden="1">
      <c r="C62" s="245"/>
      <c r="D62" s="271"/>
      <c r="E62" s="270"/>
      <c r="F62" s="268"/>
      <c r="G62" s="272"/>
      <c r="H62" s="272"/>
    </row>
    <row r="63" spans="1:29" ht="10.5" customHeight="1">
      <c r="C63" s="245"/>
    </row>
    <row r="64" spans="1:29" ht="10.5" customHeight="1">
      <c r="C64" s="245"/>
      <c r="D64" s="273"/>
      <c r="E64" s="624"/>
      <c r="F64" s="624"/>
      <c r="G64" s="624"/>
      <c r="H64" s="274"/>
    </row>
    <row r="65" spans="1:29" s="276" customFormat="1" ht="10.5" customHeight="1">
      <c r="A65" s="275"/>
      <c r="B65" s="217"/>
      <c r="I65" s="146"/>
      <c r="J65" s="146"/>
      <c r="K65" s="217"/>
      <c r="L65" s="146"/>
      <c r="M65" s="146"/>
      <c r="N65" s="146"/>
      <c r="O65" s="146"/>
      <c r="P65" s="217"/>
      <c r="Q65" s="146"/>
      <c r="R65" s="146"/>
      <c r="S65" s="330"/>
      <c r="T65" s="146"/>
      <c r="U65" s="146"/>
      <c r="V65" s="146"/>
      <c r="W65" s="146"/>
      <c r="X65" s="146"/>
      <c r="Y65" s="13"/>
      <c r="Z65" s="277"/>
      <c r="AA65" s="277"/>
      <c r="AB65" s="277"/>
      <c r="AC65" s="277"/>
    </row>
    <row r="66" spans="1:29" s="276" customFormat="1" ht="10.5" customHeight="1">
      <c r="A66" s="275"/>
      <c r="B66" s="217"/>
      <c r="I66" s="146"/>
      <c r="J66" s="146"/>
      <c r="K66" s="217"/>
      <c r="L66" s="146"/>
      <c r="M66" s="146"/>
      <c r="N66" s="146"/>
      <c r="O66" s="146"/>
      <c r="P66" s="217"/>
      <c r="Q66" s="146"/>
      <c r="R66" s="146"/>
      <c r="S66" s="330"/>
      <c r="T66" s="146"/>
      <c r="U66" s="146"/>
      <c r="V66" s="146"/>
      <c r="W66" s="146"/>
      <c r="X66" s="146"/>
      <c r="Y66" s="13"/>
      <c r="Z66" s="277"/>
      <c r="AA66" s="277"/>
      <c r="AB66" s="277"/>
      <c r="AC66" s="277"/>
    </row>
    <row r="67" spans="1:29" s="276" customFormat="1" ht="10.5" customHeight="1">
      <c r="A67" s="275"/>
      <c r="B67" s="217"/>
      <c r="I67" s="146"/>
      <c r="J67" s="146"/>
      <c r="K67" s="217"/>
      <c r="L67" s="146"/>
      <c r="M67" s="146"/>
      <c r="N67" s="146"/>
      <c r="O67" s="146"/>
      <c r="P67" s="217"/>
      <c r="Q67" s="146"/>
      <c r="R67" s="146"/>
      <c r="S67" s="330"/>
      <c r="T67" s="146"/>
      <c r="U67" s="146"/>
      <c r="V67" s="146"/>
      <c r="W67" s="146"/>
      <c r="X67" s="146"/>
      <c r="Y67" s="13"/>
      <c r="Z67" s="277"/>
      <c r="AA67" s="277"/>
      <c r="AB67" s="277"/>
      <c r="AC67" s="277"/>
    </row>
    <row r="68" spans="1:29" s="276" customFormat="1" ht="10.5" customHeight="1">
      <c r="A68" s="275"/>
      <c r="B68" s="217"/>
      <c r="G68" s="277" t="str">
        <f>IF(G17-G18 &lt;&gt;G53,"WARNING","")</f>
        <v/>
      </c>
      <c r="I68" s="146"/>
      <c r="J68" s="146"/>
      <c r="K68" s="217"/>
      <c r="L68" s="146"/>
      <c r="M68" s="146"/>
      <c r="N68" s="146"/>
      <c r="O68" s="146"/>
      <c r="P68" s="217"/>
      <c r="Q68" s="146"/>
      <c r="R68" s="146"/>
      <c r="S68" s="330"/>
      <c r="T68" s="146"/>
      <c r="U68" s="146"/>
      <c r="V68" s="146"/>
      <c r="W68" s="146"/>
      <c r="X68" s="146"/>
      <c r="Y68" s="13"/>
      <c r="Z68" s="277"/>
      <c r="AA68" s="277"/>
      <c r="AB68" s="277"/>
      <c r="AC68" s="277"/>
    </row>
    <row r="69" spans="1:29" s="276" customFormat="1" ht="10.5" customHeight="1">
      <c r="A69" s="275"/>
      <c r="B69" s="217"/>
      <c r="I69" s="146"/>
      <c r="J69" s="146"/>
      <c r="K69" s="217"/>
      <c r="L69" s="146"/>
      <c r="M69" s="146"/>
      <c r="N69" s="146"/>
      <c r="O69" s="146"/>
      <c r="P69" s="217"/>
      <c r="Q69" s="146"/>
      <c r="R69" s="146"/>
      <c r="S69" s="330"/>
      <c r="T69" s="146"/>
      <c r="U69" s="146"/>
      <c r="V69" s="146"/>
      <c r="W69" s="146"/>
      <c r="X69" s="146"/>
      <c r="Y69" s="13"/>
      <c r="Z69" s="277"/>
      <c r="AA69" s="277"/>
      <c r="AB69" s="277"/>
      <c r="AC69" s="277"/>
    </row>
    <row r="70" spans="1:29" s="276" customFormat="1" ht="10.5" customHeight="1">
      <c r="A70" s="275"/>
      <c r="B70" s="217"/>
      <c r="I70" s="146"/>
      <c r="J70" s="146"/>
      <c r="K70" s="217"/>
      <c r="L70" s="146"/>
      <c r="M70" s="146"/>
      <c r="N70" s="146"/>
      <c r="O70" s="146"/>
      <c r="P70" s="217"/>
      <c r="Q70" s="146"/>
      <c r="R70" s="146"/>
      <c r="S70" s="330"/>
      <c r="T70" s="146"/>
      <c r="U70" s="146"/>
      <c r="V70" s="146"/>
      <c r="W70" s="146"/>
      <c r="X70" s="146"/>
      <c r="Y70" s="13"/>
      <c r="Z70" s="277"/>
      <c r="AA70" s="277"/>
      <c r="AB70" s="277"/>
      <c r="AC70" s="277"/>
    </row>
    <row r="71" spans="1:29" s="276" customFormat="1" ht="10.5" customHeight="1">
      <c r="A71" s="275"/>
      <c r="B71" s="217"/>
      <c r="I71" s="146"/>
      <c r="J71" s="146"/>
      <c r="K71" s="217"/>
      <c r="L71" s="146"/>
      <c r="M71" s="146"/>
      <c r="N71" s="146"/>
      <c r="O71" s="146"/>
      <c r="P71" s="217"/>
      <c r="Q71" s="146"/>
      <c r="R71" s="146"/>
      <c r="S71" s="330"/>
      <c r="T71" s="146"/>
      <c r="U71" s="146"/>
      <c r="V71" s="146"/>
      <c r="W71" s="146"/>
      <c r="X71" s="146"/>
      <c r="Y71" s="13"/>
      <c r="Z71" s="277"/>
      <c r="AA71" s="277"/>
      <c r="AB71" s="277"/>
      <c r="AC71" s="277"/>
    </row>
    <row r="72" spans="1:29" s="276" customFormat="1" ht="10.5" customHeight="1">
      <c r="A72" s="275"/>
      <c r="B72" s="217"/>
      <c r="I72" s="146"/>
      <c r="J72" s="146"/>
      <c r="K72" s="217"/>
      <c r="L72" s="146"/>
      <c r="M72" s="146"/>
      <c r="N72" s="146"/>
      <c r="O72" s="146"/>
      <c r="P72" s="217"/>
      <c r="Q72" s="146"/>
      <c r="R72" s="146"/>
      <c r="S72" s="330"/>
      <c r="T72" s="146"/>
      <c r="U72" s="146"/>
      <c r="V72" s="146"/>
      <c r="W72" s="146"/>
      <c r="X72" s="146"/>
      <c r="Y72" s="13"/>
      <c r="Z72" s="277"/>
      <c r="AA72" s="277"/>
      <c r="AB72" s="277"/>
      <c r="AC72" s="277"/>
    </row>
    <row r="73" spans="1:29" s="276" customFormat="1" ht="10.5" customHeight="1">
      <c r="A73" s="275"/>
      <c r="B73" s="217"/>
      <c r="I73" s="146"/>
      <c r="J73" s="146"/>
      <c r="K73" s="217"/>
      <c r="L73" s="146"/>
      <c r="M73" s="146"/>
      <c r="N73" s="146"/>
      <c r="O73" s="146"/>
      <c r="P73" s="217"/>
      <c r="Q73" s="146"/>
      <c r="R73" s="146"/>
      <c r="S73" s="330"/>
      <c r="T73" s="146"/>
      <c r="U73" s="146"/>
      <c r="V73" s="146"/>
      <c r="W73" s="146"/>
      <c r="X73" s="146"/>
      <c r="Y73" s="13"/>
      <c r="Z73" s="277"/>
      <c r="AA73" s="277"/>
      <c r="AB73" s="277"/>
      <c r="AC73" s="277"/>
    </row>
    <row r="74" spans="1:29" s="276" customFormat="1" ht="10.5" customHeight="1">
      <c r="A74" s="275"/>
      <c r="B74" s="217"/>
      <c r="I74" s="146"/>
      <c r="J74" s="146"/>
      <c r="K74" s="217"/>
      <c r="L74" s="146"/>
      <c r="M74" s="146"/>
      <c r="N74" s="146"/>
      <c r="O74" s="146"/>
      <c r="P74" s="217"/>
      <c r="Q74" s="146"/>
      <c r="R74" s="146"/>
      <c r="S74" s="330"/>
      <c r="T74" s="146"/>
      <c r="U74" s="146"/>
      <c r="V74" s="146"/>
      <c r="W74" s="146"/>
      <c r="X74" s="146"/>
      <c r="Y74" s="13"/>
      <c r="Z74" s="277"/>
      <c r="AA74" s="277"/>
      <c r="AB74" s="277"/>
      <c r="AC74" s="277"/>
    </row>
    <row r="75" spans="1:29" s="276" customFormat="1" ht="10.5" customHeight="1">
      <c r="A75" s="275"/>
      <c r="B75" s="217"/>
      <c r="I75" s="146"/>
      <c r="J75" s="146"/>
      <c r="K75" s="217"/>
      <c r="L75" s="146"/>
      <c r="M75" s="146"/>
      <c r="N75" s="146"/>
      <c r="O75" s="146"/>
      <c r="P75" s="217"/>
      <c r="Q75" s="146"/>
      <c r="R75" s="146"/>
      <c r="S75" s="330"/>
      <c r="T75" s="146"/>
      <c r="U75" s="146"/>
      <c r="V75" s="146"/>
      <c r="W75" s="146"/>
      <c r="X75" s="146"/>
      <c r="Y75" s="13"/>
      <c r="Z75" s="277"/>
      <c r="AA75" s="277"/>
      <c r="AB75" s="277"/>
      <c r="AC75" s="277"/>
    </row>
    <row r="76" spans="1:29" s="276" customFormat="1" ht="10.5" customHeight="1">
      <c r="A76" s="275"/>
      <c r="B76" s="217"/>
      <c r="I76" s="146"/>
      <c r="J76" s="146"/>
      <c r="K76" s="217"/>
      <c r="L76" s="146"/>
      <c r="M76" s="146"/>
      <c r="N76" s="146"/>
      <c r="O76" s="146"/>
      <c r="P76" s="217"/>
      <c r="Q76" s="146"/>
      <c r="R76" s="146"/>
      <c r="S76" s="330"/>
      <c r="T76" s="146"/>
      <c r="U76" s="146"/>
      <c r="V76" s="146"/>
      <c r="W76" s="146"/>
      <c r="X76" s="146"/>
      <c r="Y76" s="13"/>
      <c r="Z76" s="277"/>
      <c r="AA76" s="277"/>
      <c r="AB76" s="277"/>
      <c r="AC76" s="277"/>
    </row>
    <row r="77" spans="1:29" s="276" customFormat="1" ht="10.5" customHeight="1">
      <c r="A77" s="275"/>
      <c r="B77" s="217"/>
      <c r="I77" s="146"/>
      <c r="J77" s="146"/>
      <c r="K77" s="217"/>
      <c r="L77" s="146"/>
      <c r="M77" s="146"/>
      <c r="N77" s="146"/>
      <c r="O77" s="146"/>
      <c r="P77" s="217"/>
      <c r="Q77" s="146"/>
      <c r="R77" s="146"/>
      <c r="S77" s="330"/>
      <c r="T77" s="146"/>
      <c r="U77" s="146"/>
      <c r="V77" s="146"/>
      <c r="W77" s="146"/>
      <c r="X77" s="146"/>
      <c r="Y77" s="13"/>
      <c r="Z77" s="277"/>
      <c r="AA77" s="277"/>
      <c r="AB77" s="277"/>
      <c r="AC77" s="277"/>
    </row>
    <row r="78" spans="1:29" s="276" customFormat="1" ht="10.5" customHeight="1">
      <c r="A78" s="275"/>
      <c r="B78" s="217"/>
      <c r="I78" s="146"/>
      <c r="J78" s="146"/>
      <c r="K78" s="217"/>
      <c r="L78" s="146"/>
      <c r="M78" s="146"/>
      <c r="N78" s="146"/>
      <c r="O78" s="146"/>
      <c r="P78" s="217"/>
      <c r="Q78" s="146"/>
      <c r="R78" s="146"/>
      <c r="S78" s="330"/>
      <c r="T78" s="146"/>
      <c r="U78" s="146"/>
      <c r="V78" s="146"/>
      <c r="W78" s="146"/>
      <c r="X78" s="146"/>
      <c r="Y78" s="13"/>
      <c r="Z78" s="277"/>
      <c r="AA78" s="277"/>
      <c r="AB78" s="277"/>
      <c r="AC78" s="277"/>
    </row>
    <row r="79" spans="1:29" s="276" customFormat="1" ht="10.5" customHeight="1">
      <c r="A79" s="275"/>
      <c r="B79" s="217"/>
      <c r="I79" s="146"/>
      <c r="J79" s="146"/>
      <c r="K79" s="217"/>
      <c r="L79" s="146"/>
      <c r="M79" s="146"/>
      <c r="N79" s="146"/>
      <c r="O79" s="146"/>
      <c r="P79" s="217"/>
      <c r="Q79" s="146"/>
      <c r="R79" s="146"/>
      <c r="S79" s="330"/>
      <c r="T79" s="146"/>
      <c r="U79" s="146"/>
      <c r="V79" s="146"/>
      <c r="W79" s="146"/>
      <c r="X79" s="146"/>
      <c r="Y79" s="13"/>
      <c r="Z79" s="277"/>
      <c r="AA79" s="277"/>
      <c r="AB79" s="277"/>
      <c r="AC79" s="277"/>
    </row>
    <row r="80" spans="1:29" s="276" customFormat="1" ht="10.5" customHeight="1">
      <c r="A80" s="275"/>
      <c r="B80" s="217"/>
      <c r="I80" s="146"/>
      <c r="J80" s="146"/>
      <c r="K80" s="217"/>
      <c r="L80" s="146"/>
      <c r="M80" s="146"/>
      <c r="N80" s="146"/>
      <c r="O80" s="146"/>
      <c r="P80" s="217"/>
      <c r="Q80" s="146"/>
      <c r="R80" s="146"/>
      <c r="S80" s="330"/>
      <c r="T80" s="146"/>
      <c r="U80" s="146"/>
      <c r="V80" s="146"/>
      <c r="W80" s="146"/>
      <c r="X80" s="146"/>
      <c r="Y80" s="13"/>
      <c r="Z80" s="277"/>
      <c r="AA80" s="277"/>
      <c r="AB80" s="277"/>
      <c r="AC80" s="277"/>
    </row>
    <row r="81" spans="1:29" s="276" customFormat="1" ht="10.5" customHeight="1">
      <c r="A81" s="275"/>
      <c r="B81" s="217"/>
      <c r="I81" s="146"/>
      <c r="J81" s="146"/>
      <c r="K81" s="217"/>
      <c r="L81" s="146"/>
      <c r="M81" s="146"/>
      <c r="N81" s="146"/>
      <c r="O81" s="146"/>
      <c r="P81" s="217"/>
      <c r="Q81" s="146"/>
      <c r="R81" s="146"/>
      <c r="S81" s="330"/>
      <c r="T81" s="146"/>
      <c r="U81" s="146"/>
      <c r="V81" s="146"/>
      <c r="W81" s="146"/>
      <c r="X81" s="146"/>
      <c r="Y81" s="13"/>
      <c r="Z81" s="277"/>
      <c r="AA81" s="277"/>
      <c r="AB81" s="277"/>
      <c r="AC81" s="277"/>
    </row>
    <row r="82" spans="1:29" s="276" customFormat="1" ht="10.5" customHeight="1">
      <c r="A82" s="275"/>
      <c r="B82" s="217"/>
      <c r="I82" s="146"/>
      <c r="J82" s="146"/>
      <c r="K82" s="217"/>
      <c r="L82" s="146"/>
      <c r="M82" s="146"/>
      <c r="N82" s="146"/>
      <c r="O82" s="146"/>
      <c r="P82" s="217"/>
      <c r="Q82" s="146"/>
      <c r="R82" s="146"/>
      <c r="S82" s="330"/>
      <c r="T82" s="146"/>
      <c r="U82" s="146"/>
      <c r="V82" s="146"/>
      <c r="W82" s="146"/>
      <c r="X82" s="146"/>
      <c r="Y82" s="13"/>
      <c r="Z82" s="277"/>
      <c r="AA82" s="277"/>
      <c r="AB82" s="277"/>
      <c r="AC82" s="277"/>
    </row>
    <row r="83" spans="1:29" s="276" customFormat="1" ht="10.5" customHeight="1">
      <c r="A83" s="275"/>
      <c r="B83" s="217"/>
      <c r="I83" s="146"/>
      <c r="J83" s="146"/>
      <c r="K83" s="217"/>
      <c r="L83" s="146"/>
      <c r="M83" s="146"/>
      <c r="N83" s="146"/>
      <c r="O83" s="146"/>
      <c r="P83" s="217"/>
      <c r="Q83" s="146"/>
      <c r="R83" s="146"/>
      <c r="S83" s="330"/>
      <c r="T83" s="146"/>
      <c r="U83" s="146"/>
      <c r="V83" s="146"/>
      <c r="W83" s="146"/>
      <c r="X83" s="146"/>
      <c r="Y83" s="13"/>
      <c r="Z83" s="277"/>
      <c r="AA83" s="277"/>
      <c r="AB83" s="277"/>
      <c r="AC83" s="277"/>
    </row>
    <row r="84" spans="1:29" s="276" customFormat="1" ht="10.5" customHeight="1">
      <c r="A84" s="275"/>
      <c r="B84" s="217"/>
      <c r="I84" s="146"/>
      <c r="J84" s="146"/>
      <c r="K84" s="217"/>
      <c r="L84" s="146"/>
      <c r="M84" s="146"/>
      <c r="N84" s="146"/>
      <c r="O84" s="146"/>
      <c r="P84" s="217"/>
      <c r="Q84" s="146"/>
      <c r="R84" s="146"/>
      <c r="S84" s="330"/>
      <c r="T84" s="146"/>
      <c r="U84" s="146"/>
      <c r="V84" s="146"/>
      <c r="W84" s="146"/>
      <c r="X84" s="146"/>
      <c r="Y84" s="13"/>
      <c r="Z84" s="277"/>
      <c r="AA84" s="277"/>
      <c r="AB84" s="277"/>
      <c r="AC84" s="277"/>
    </row>
    <row r="85" spans="1:29" s="276" customFormat="1" ht="10.5" customHeight="1">
      <c r="A85" s="275"/>
      <c r="B85" s="217"/>
      <c r="I85" s="146"/>
      <c r="J85" s="146"/>
      <c r="K85" s="217"/>
      <c r="L85" s="146"/>
      <c r="M85" s="146"/>
      <c r="N85" s="146"/>
      <c r="O85" s="146"/>
      <c r="P85" s="217"/>
      <c r="Q85" s="146"/>
      <c r="R85" s="146"/>
      <c r="S85" s="330"/>
      <c r="T85" s="146"/>
      <c r="U85" s="146"/>
      <c r="V85" s="146"/>
      <c r="W85" s="146"/>
      <c r="X85" s="146"/>
      <c r="Y85" s="13"/>
      <c r="Z85" s="277"/>
      <c r="AA85" s="277"/>
      <c r="AB85" s="277"/>
      <c r="AC85" s="277"/>
    </row>
    <row r="86" spans="1:29" s="276" customFormat="1" ht="10.5" customHeight="1">
      <c r="A86" s="275"/>
      <c r="B86" s="217"/>
      <c r="I86" s="146"/>
      <c r="J86" s="146"/>
      <c r="K86" s="217"/>
      <c r="L86" s="146"/>
      <c r="M86" s="146"/>
      <c r="N86" s="146"/>
      <c r="O86" s="146"/>
      <c r="P86" s="217"/>
      <c r="Q86" s="146"/>
      <c r="R86" s="146"/>
      <c r="S86" s="330"/>
      <c r="T86" s="146"/>
      <c r="U86" s="146"/>
      <c r="V86" s="146"/>
      <c r="W86" s="146"/>
      <c r="X86" s="146"/>
      <c r="Y86" s="13"/>
      <c r="Z86" s="277"/>
      <c r="AA86" s="277"/>
      <c r="AB86" s="277"/>
      <c r="AC86" s="277"/>
    </row>
    <row r="87" spans="1:29" s="276" customFormat="1" ht="10.5" customHeight="1">
      <c r="A87" s="275"/>
      <c r="B87" s="217"/>
      <c r="I87" s="146"/>
      <c r="J87" s="146"/>
      <c r="K87" s="217"/>
      <c r="L87" s="146"/>
      <c r="M87" s="146"/>
      <c r="N87" s="146"/>
      <c r="O87" s="146"/>
      <c r="P87" s="217"/>
      <c r="Q87" s="146"/>
      <c r="R87" s="146"/>
      <c r="S87" s="330"/>
      <c r="T87" s="146"/>
      <c r="U87" s="146"/>
      <c r="V87" s="146"/>
      <c r="W87" s="146"/>
      <c r="X87" s="146"/>
      <c r="Y87" s="13"/>
      <c r="Z87" s="277"/>
      <c r="AA87" s="277"/>
      <c r="AB87" s="277"/>
      <c r="AC87" s="277"/>
    </row>
    <row r="88" spans="1:29" s="276" customFormat="1" ht="10.5" customHeight="1">
      <c r="A88" s="275"/>
      <c r="B88" s="217"/>
      <c r="I88" s="146"/>
      <c r="J88" s="146"/>
      <c r="K88" s="217"/>
      <c r="L88" s="146"/>
      <c r="M88" s="146"/>
      <c r="N88" s="146"/>
      <c r="O88" s="146"/>
      <c r="P88" s="217"/>
      <c r="Q88" s="146"/>
      <c r="R88" s="146"/>
      <c r="S88" s="330"/>
      <c r="T88" s="146"/>
      <c r="U88" s="146"/>
      <c r="V88" s="146"/>
      <c r="W88" s="146"/>
      <c r="X88" s="146"/>
      <c r="Y88" s="13"/>
      <c r="Z88" s="277"/>
      <c r="AA88" s="277"/>
      <c r="AB88" s="277"/>
      <c r="AC88" s="277"/>
    </row>
    <row r="89" spans="1:29" s="276" customFormat="1" ht="10.5" customHeight="1">
      <c r="A89" s="275"/>
      <c r="B89" s="217"/>
      <c r="I89" s="146"/>
      <c r="J89" s="146"/>
      <c r="K89" s="217"/>
      <c r="L89" s="146"/>
      <c r="M89" s="146"/>
      <c r="N89" s="146"/>
      <c r="O89" s="146"/>
      <c r="P89" s="217"/>
      <c r="Q89" s="146"/>
      <c r="R89" s="146"/>
      <c r="S89" s="330"/>
      <c r="T89" s="146"/>
      <c r="U89" s="146"/>
      <c r="V89" s="146"/>
      <c r="W89" s="146"/>
      <c r="X89" s="146"/>
      <c r="Y89" s="13"/>
      <c r="Z89" s="277"/>
      <c r="AA89" s="277"/>
      <c r="AB89" s="277"/>
      <c r="AC89" s="277"/>
    </row>
    <row r="90" spans="1:29" s="276" customFormat="1" ht="10.5" customHeight="1">
      <c r="A90" s="275"/>
      <c r="B90" s="217"/>
      <c r="I90" s="146"/>
      <c r="J90" s="146"/>
      <c r="K90" s="217"/>
      <c r="L90" s="146"/>
      <c r="M90" s="146"/>
      <c r="N90" s="146"/>
      <c r="O90" s="146"/>
      <c r="P90" s="217"/>
      <c r="Q90" s="146"/>
      <c r="R90" s="146"/>
      <c r="S90" s="330"/>
      <c r="T90" s="146"/>
      <c r="U90" s="146"/>
      <c r="V90" s="146"/>
      <c r="W90" s="146"/>
      <c r="X90" s="146"/>
      <c r="Y90" s="13"/>
      <c r="Z90" s="277"/>
      <c r="AA90" s="277"/>
      <c r="AB90" s="277"/>
      <c r="AC90" s="277"/>
    </row>
    <row r="91" spans="1:29" s="276" customFormat="1" ht="10.5" customHeight="1">
      <c r="A91" s="275"/>
      <c r="B91" s="217"/>
      <c r="I91" s="146"/>
      <c r="J91" s="146"/>
      <c r="K91" s="217"/>
      <c r="L91" s="146"/>
      <c r="M91" s="146"/>
      <c r="N91" s="146"/>
      <c r="O91" s="146"/>
      <c r="P91" s="217"/>
      <c r="Q91" s="146"/>
      <c r="R91" s="146"/>
      <c r="S91" s="330"/>
      <c r="T91" s="146"/>
      <c r="U91" s="146"/>
      <c r="V91" s="146"/>
      <c r="W91" s="146"/>
      <c r="X91" s="146"/>
      <c r="Y91" s="13"/>
      <c r="Z91" s="277"/>
      <c r="AA91" s="277"/>
      <c r="AB91" s="277"/>
      <c r="AC91" s="277"/>
    </row>
    <row r="92" spans="1:29" s="276" customFormat="1" ht="10.5" customHeight="1">
      <c r="A92" s="275"/>
      <c r="B92" s="217"/>
      <c r="I92" s="146"/>
      <c r="J92" s="146"/>
      <c r="K92" s="217"/>
      <c r="L92" s="146"/>
      <c r="M92" s="146"/>
      <c r="N92" s="146"/>
      <c r="O92" s="146"/>
      <c r="P92" s="217"/>
      <c r="Q92" s="146"/>
      <c r="R92" s="146"/>
      <c r="S92" s="330"/>
      <c r="T92" s="146"/>
      <c r="U92" s="146"/>
      <c r="V92" s="146"/>
      <c r="W92" s="146"/>
      <c r="X92" s="146"/>
      <c r="Y92" s="13"/>
      <c r="Z92" s="277"/>
      <c r="AA92" s="277"/>
      <c r="AB92" s="277"/>
      <c r="AC92" s="277"/>
    </row>
    <row r="93" spans="1:29" s="276" customFormat="1" ht="10.5" customHeight="1">
      <c r="A93" s="275"/>
      <c r="B93" s="217"/>
      <c r="I93" s="146"/>
      <c r="J93" s="146"/>
      <c r="K93" s="217"/>
      <c r="L93" s="146"/>
      <c r="M93" s="146"/>
      <c r="N93" s="146"/>
      <c r="O93" s="146"/>
      <c r="P93" s="217"/>
      <c r="Q93" s="146"/>
      <c r="R93" s="146"/>
      <c r="S93" s="330"/>
      <c r="T93" s="146"/>
      <c r="U93" s="146"/>
      <c r="V93" s="146"/>
      <c r="W93" s="146"/>
      <c r="X93" s="146"/>
      <c r="Y93" s="13"/>
      <c r="Z93" s="277"/>
      <c r="AA93" s="277"/>
      <c r="AB93" s="277"/>
      <c r="AC93" s="277"/>
    </row>
    <row r="94" spans="1:29" s="276" customFormat="1" ht="10.5" customHeight="1">
      <c r="A94" s="275"/>
      <c r="B94" s="217"/>
      <c r="I94" s="146"/>
      <c r="J94" s="146"/>
      <c r="K94" s="217"/>
      <c r="L94" s="146"/>
      <c r="M94" s="146"/>
      <c r="N94" s="146"/>
      <c r="O94" s="146"/>
      <c r="P94" s="217"/>
      <c r="Q94" s="146"/>
      <c r="R94" s="146"/>
      <c r="S94" s="330"/>
      <c r="T94" s="146"/>
      <c r="U94" s="146"/>
      <c r="V94" s="146"/>
      <c r="W94" s="146"/>
      <c r="X94" s="146"/>
      <c r="Y94" s="13"/>
      <c r="Z94" s="277"/>
      <c r="AA94" s="277"/>
      <c r="AB94" s="277"/>
      <c r="AC94" s="277"/>
    </row>
    <row r="95" spans="1:29" s="276" customFormat="1" ht="10.5" customHeight="1">
      <c r="A95" s="275"/>
      <c r="B95" s="217"/>
      <c r="I95" s="146"/>
      <c r="J95" s="146"/>
      <c r="K95" s="217"/>
      <c r="L95" s="146"/>
      <c r="M95" s="146"/>
      <c r="N95" s="146"/>
      <c r="O95" s="146"/>
      <c r="P95" s="217"/>
      <c r="Q95" s="146"/>
      <c r="R95" s="146"/>
      <c r="S95" s="330"/>
      <c r="T95" s="146"/>
      <c r="U95" s="146"/>
      <c r="V95" s="146"/>
      <c r="W95" s="146"/>
      <c r="X95" s="146"/>
      <c r="Y95" s="13"/>
      <c r="Z95" s="277"/>
      <c r="AA95" s="277"/>
      <c r="AB95" s="277"/>
      <c r="AC95" s="277"/>
    </row>
    <row r="96" spans="1:29" s="276" customFormat="1" ht="10.5" customHeight="1">
      <c r="A96" s="275"/>
      <c r="B96" s="217"/>
      <c r="I96" s="146"/>
      <c r="J96" s="146"/>
      <c r="K96" s="217"/>
      <c r="L96" s="146"/>
      <c r="M96" s="146"/>
      <c r="N96" s="146"/>
      <c r="O96" s="146"/>
      <c r="P96" s="217"/>
      <c r="Q96" s="146"/>
      <c r="R96" s="146"/>
      <c r="S96" s="330"/>
      <c r="T96" s="146"/>
      <c r="U96" s="146"/>
      <c r="V96" s="146"/>
      <c r="W96" s="146"/>
      <c r="X96" s="146"/>
      <c r="Y96" s="13"/>
      <c r="Z96" s="277"/>
      <c r="AA96" s="277"/>
      <c r="AB96" s="277"/>
      <c r="AC96" s="277"/>
    </row>
    <row r="97" spans="1:29" s="276" customFormat="1" ht="10.5" customHeight="1">
      <c r="A97" s="275"/>
      <c r="B97" s="217"/>
      <c r="I97" s="146"/>
      <c r="J97" s="146"/>
      <c r="K97" s="217"/>
      <c r="L97" s="146"/>
      <c r="M97" s="146"/>
      <c r="N97" s="146"/>
      <c r="O97" s="146"/>
      <c r="P97" s="217"/>
      <c r="Q97" s="146"/>
      <c r="R97" s="146"/>
      <c r="S97" s="330"/>
      <c r="T97" s="146"/>
      <c r="U97" s="146"/>
      <c r="V97" s="146"/>
      <c r="W97" s="146"/>
      <c r="X97" s="146"/>
      <c r="Y97" s="13"/>
      <c r="Z97" s="277"/>
      <c r="AA97" s="277"/>
      <c r="AB97" s="277"/>
      <c r="AC97" s="277"/>
    </row>
    <row r="98" spans="1:29" s="276" customFormat="1" ht="10.5" customHeight="1">
      <c r="A98" s="275"/>
      <c r="B98" s="217"/>
      <c r="I98" s="146"/>
      <c r="J98" s="146"/>
      <c r="K98" s="217"/>
      <c r="L98" s="146"/>
      <c r="M98" s="146"/>
      <c r="N98" s="146"/>
      <c r="O98" s="146"/>
      <c r="P98" s="217"/>
      <c r="Q98" s="146"/>
      <c r="R98" s="146"/>
      <c r="S98" s="330"/>
      <c r="T98" s="146"/>
      <c r="U98" s="146"/>
      <c r="V98" s="146"/>
      <c r="W98" s="146"/>
      <c r="X98" s="146"/>
      <c r="Y98" s="13"/>
      <c r="Z98" s="277"/>
      <c r="AA98" s="277"/>
      <c r="AB98" s="277"/>
      <c r="AC98" s="277"/>
    </row>
    <row r="99" spans="1:29" s="276" customFormat="1" ht="10.5" customHeight="1">
      <c r="A99" s="275"/>
      <c r="B99" s="217"/>
      <c r="I99" s="146"/>
      <c r="J99" s="146"/>
      <c r="K99" s="217"/>
      <c r="L99" s="146"/>
      <c r="M99" s="146"/>
      <c r="N99" s="146"/>
      <c r="O99" s="146"/>
      <c r="P99" s="217"/>
      <c r="Q99" s="146"/>
      <c r="R99" s="146"/>
      <c r="S99" s="330"/>
      <c r="T99" s="146"/>
      <c r="U99" s="146"/>
      <c r="V99" s="146"/>
      <c r="W99" s="146"/>
      <c r="X99" s="146"/>
      <c r="Y99" s="13"/>
      <c r="Z99" s="277"/>
      <c r="AA99" s="277"/>
      <c r="AB99" s="277"/>
      <c r="AC99" s="277"/>
    </row>
    <row r="100" spans="1:29" s="276" customFormat="1" ht="10.5" customHeight="1">
      <c r="A100" s="275"/>
      <c r="B100" s="217"/>
      <c r="I100" s="146"/>
      <c r="J100" s="146"/>
      <c r="K100" s="217"/>
      <c r="L100" s="146"/>
      <c r="M100" s="146"/>
      <c r="N100" s="146"/>
      <c r="O100" s="146"/>
      <c r="P100" s="217"/>
      <c r="Q100" s="146"/>
      <c r="R100" s="146"/>
      <c r="S100" s="330"/>
      <c r="T100" s="146"/>
      <c r="U100" s="146"/>
      <c r="V100" s="146"/>
      <c r="W100" s="146"/>
      <c r="X100" s="146"/>
      <c r="Y100" s="13"/>
      <c r="Z100" s="277"/>
      <c r="AA100" s="277"/>
      <c r="AB100" s="277"/>
      <c r="AC100" s="277"/>
    </row>
    <row r="101" spans="1:29" s="276" customFormat="1" ht="10.5" customHeight="1">
      <c r="A101" s="275"/>
      <c r="B101" s="217"/>
      <c r="I101" s="146"/>
      <c r="J101" s="146"/>
      <c r="K101" s="217"/>
      <c r="L101" s="146"/>
      <c r="M101" s="146"/>
      <c r="N101" s="146"/>
      <c r="O101" s="146"/>
      <c r="P101" s="217"/>
      <c r="Q101" s="146"/>
      <c r="R101" s="146"/>
      <c r="S101" s="330"/>
      <c r="T101" s="146"/>
      <c r="U101" s="146"/>
      <c r="V101" s="146"/>
      <c r="W101" s="146"/>
      <c r="X101" s="146"/>
      <c r="Y101" s="13"/>
      <c r="Z101" s="277"/>
      <c r="AA101" s="277"/>
      <c r="AB101" s="277"/>
      <c r="AC101" s="277"/>
    </row>
    <row r="102" spans="1:29" s="276" customFormat="1" ht="10.5" customHeight="1">
      <c r="A102" s="275"/>
      <c r="B102" s="217"/>
      <c r="I102" s="146"/>
      <c r="J102" s="146"/>
      <c r="K102" s="217"/>
      <c r="L102" s="146"/>
      <c r="M102" s="146"/>
      <c r="N102" s="146"/>
      <c r="O102" s="146"/>
      <c r="P102" s="217"/>
      <c r="Q102" s="146"/>
      <c r="R102" s="146"/>
      <c r="S102" s="330"/>
      <c r="T102" s="146"/>
      <c r="U102" s="146"/>
      <c r="V102" s="146"/>
      <c r="W102" s="146"/>
      <c r="X102" s="146"/>
      <c r="Y102" s="13"/>
      <c r="Z102" s="277"/>
      <c r="AA102" s="277"/>
      <c r="AB102" s="277"/>
      <c r="AC102" s="277"/>
    </row>
    <row r="103" spans="1:29" s="276" customFormat="1" ht="10.5" customHeight="1">
      <c r="A103" s="275"/>
      <c r="B103" s="217"/>
      <c r="I103" s="146"/>
      <c r="J103" s="146"/>
      <c r="K103" s="217"/>
      <c r="L103" s="146"/>
      <c r="M103" s="146"/>
      <c r="N103" s="146"/>
      <c r="O103" s="146"/>
      <c r="P103" s="217"/>
      <c r="Q103" s="146"/>
      <c r="R103" s="146"/>
      <c r="S103" s="330"/>
      <c r="T103" s="146"/>
      <c r="U103" s="146"/>
      <c r="V103" s="146"/>
      <c r="W103" s="146"/>
      <c r="X103" s="146"/>
      <c r="Y103" s="13"/>
      <c r="Z103" s="277"/>
      <c r="AA103" s="277"/>
      <c r="AB103" s="277"/>
      <c r="AC103" s="277"/>
    </row>
    <row r="104" spans="1:29" s="276" customFormat="1" ht="10.5" customHeight="1">
      <c r="A104" s="275"/>
      <c r="B104" s="217"/>
      <c r="I104" s="146"/>
      <c r="J104" s="146"/>
      <c r="K104" s="217"/>
      <c r="L104" s="146"/>
      <c r="M104" s="146"/>
      <c r="N104" s="146"/>
      <c r="O104" s="146"/>
      <c r="P104" s="217"/>
      <c r="Q104" s="146"/>
      <c r="R104" s="146"/>
      <c r="S104" s="330"/>
      <c r="T104" s="146"/>
      <c r="U104" s="146"/>
      <c r="V104" s="146"/>
      <c r="W104" s="146"/>
      <c r="X104" s="146"/>
      <c r="Y104" s="13"/>
      <c r="Z104" s="277"/>
      <c r="AA104" s="277"/>
      <c r="AB104" s="277"/>
      <c r="AC104" s="277"/>
    </row>
    <row r="105" spans="1:29" s="276" customFormat="1" ht="10.5" customHeight="1">
      <c r="A105" s="275"/>
      <c r="B105" s="217"/>
      <c r="I105" s="146"/>
      <c r="J105" s="146"/>
      <c r="K105" s="217"/>
      <c r="L105" s="146"/>
      <c r="M105" s="146"/>
      <c r="N105" s="146"/>
      <c r="O105" s="146"/>
      <c r="P105" s="217"/>
      <c r="Q105" s="146"/>
      <c r="R105" s="146"/>
      <c r="S105" s="330"/>
      <c r="T105" s="146"/>
      <c r="U105" s="146"/>
      <c r="V105" s="146"/>
      <c r="W105" s="146"/>
      <c r="X105" s="146"/>
      <c r="Y105" s="13"/>
      <c r="Z105" s="277"/>
      <c r="AA105" s="277"/>
      <c r="AB105" s="277"/>
      <c r="AC105" s="277"/>
    </row>
    <row r="106" spans="1:29" s="276" customFormat="1" ht="10.5" customHeight="1">
      <c r="A106" s="275"/>
      <c r="B106" s="217"/>
      <c r="I106" s="146"/>
      <c r="J106" s="146"/>
      <c r="K106" s="217"/>
      <c r="L106" s="146"/>
      <c r="M106" s="146"/>
      <c r="N106" s="146"/>
      <c r="O106" s="146"/>
      <c r="P106" s="217"/>
      <c r="Q106" s="146"/>
      <c r="R106" s="146"/>
      <c r="S106" s="330"/>
      <c r="T106" s="146"/>
      <c r="U106" s="146"/>
      <c r="V106" s="146"/>
      <c r="W106" s="146"/>
      <c r="X106" s="146"/>
      <c r="Y106" s="13"/>
      <c r="Z106" s="277"/>
      <c r="AA106" s="277"/>
      <c r="AB106" s="277"/>
      <c r="AC106" s="277"/>
    </row>
    <row r="107" spans="1:29" s="276" customFormat="1" ht="10.5" customHeight="1">
      <c r="A107" s="275"/>
      <c r="B107" s="217"/>
      <c r="I107" s="146"/>
      <c r="J107" s="146"/>
      <c r="K107" s="217"/>
      <c r="L107" s="146"/>
      <c r="M107" s="146"/>
      <c r="N107" s="146"/>
      <c r="O107" s="146"/>
      <c r="P107" s="217"/>
      <c r="Q107" s="146"/>
      <c r="R107" s="146"/>
      <c r="S107" s="330"/>
      <c r="T107" s="146"/>
      <c r="U107" s="146"/>
      <c r="V107" s="146"/>
      <c r="W107" s="146"/>
      <c r="X107" s="146"/>
      <c r="Y107" s="13"/>
      <c r="Z107" s="277"/>
      <c r="AA107" s="277"/>
      <c r="AB107" s="277"/>
      <c r="AC107" s="277"/>
    </row>
    <row r="108" spans="1:29" s="276" customFormat="1" ht="10.5" customHeight="1">
      <c r="A108" s="275"/>
      <c r="B108" s="217"/>
      <c r="I108" s="146"/>
      <c r="J108" s="146"/>
      <c r="K108" s="217"/>
      <c r="L108" s="146"/>
      <c r="M108" s="146"/>
      <c r="N108" s="146"/>
      <c r="O108" s="146"/>
      <c r="P108" s="217"/>
      <c r="Q108" s="146"/>
      <c r="R108" s="146"/>
      <c r="S108" s="330"/>
      <c r="T108" s="146"/>
      <c r="U108" s="146"/>
      <c r="V108" s="146"/>
      <c r="W108" s="146"/>
      <c r="X108" s="146"/>
      <c r="Y108" s="13"/>
      <c r="Z108" s="277"/>
      <c r="AA108" s="277"/>
      <c r="AB108" s="277"/>
      <c r="AC108" s="277"/>
    </row>
    <row r="109" spans="1:29" s="276" customFormat="1" ht="10.5" customHeight="1">
      <c r="A109" s="275"/>
      <c r="B109" s="217"/>
      <c r="I109" s="146"/>
      <c r="J109" s="146"/>
      <c r="K109" s="217"/>
      <c r="L109" s="146"/>
      <c r="M109" s="146"/>
      <c r="N109" s="146"/>
      <c r="O109" s="146"/>
      <c r="P109" s="217"/>
      <c r="Q109" s="146"/>
      <c r="R109" s="146"/>
      <c r="S109" s="330"/>
      <c r="T109" s="146"/>
      <c r="U109" s="146"/>
      <c r="V109" s="146"/>
      <c r="W109" s="146"/>
      <c r="X109" s="146"/>
      <c r="Y109" s="13"/>
      <c r="Z109" s="277"/>
      <c r="AA109" s="277"/>
      <c r="AB109" s="277"/>
      <c r="AC109" s="277"/>
    </row>
    <row r="110" spans="1:29" s="276" customFormat="1" ht="10.5" customHeight="1">
      <c r="A110" s="275"/>
      <c r="B110" s="217"/>
      <c r="I110" s="146"/>
      <c r="J110" s="146"/>
      <c r="K110" s="217"/>
      <c r="L110" s="146"/>
      <c r="M110" s="146"/>
      <c r="N110" s="146"/>
      <c r="O110" s="146"/>
      <c r="P110" s="217"/>
      <c r="Q110" s="146"/>
      <c r="R110" s="146"/>
      <c r="S110" s="330"/>
      <c r="T110" s="146"/>
      <c r="U110" s="146"/>
      <c r="V110" s="146"/>
      <c r="W110" s="146"/>
      <c r="X110" s="146"/>
      <c r="Y110" s="13"/>
      <c r="Z110" s="277"/>
      <c r="AA110" s="277"/>
      <c r="AB110" s="277"/>
      <c r="AC110" s="277"/>
    </row>
    <row r="111" spans="1:29" s="276" customFormat="1" ht="10.5" customHeight="1">
      <c r="A111" s="275"/>
      <c r="B111" s="217"/>
      <c r="I111" s="146"/>
      <c r="J111" s="146"/>
      <c r="K111" s="217"/>
      <c r="L111" s="146"/>
      <c r="M111" s="146"/>
      <c r="N111" s="146"/>
      <c r="O111" s="146"/>
      <c r="P111" s="217"/>
      <c r="Q111" s="146"/>
      <c r="R111" s="146"/>
      <c r="S111" s="330"/>
      <c r="T111" s="146"/>
      <c r="U111" s="146"/>
      <c r="V111" s="146"/>
      <c r="W111" s="146"/>
      <c r="X111" s="146"/>
      <c r="Y111" s="13"/>
      <c r="Z111" s="277"/>
      <c r="AA111" s="277"/>
      <c r="AB111" s="277"/>
      <c r="AC111" s="277"/>
    </row>
    <row r="112" spans="1:29" s="276" customFormat="1" ht="10.5" customHeight="1">
      <c r="A112" s="275"/>
      <c r="B112" s="217"/>
      <c r="I112" s="146"/>
      <c r="J112" s="146"/>
      <c r="K112" s="217"/>
      <c r="L112" s="146"/>
      <c r="M112" s="146"/>
      <c r="N112" s="146"/>
      <c r="O112" s="146"/>
      <c r="P112" s="217"/>
      <c r="Q112" s="146"/>
      <c r="R112" s="146"/>
      <c r="S112" s="330"/>
      <c r="T112" s="146"/>
      <c r="U112" s="146"/>
      <c r="V112" s="146"/>
      <c r="W112" s="146"/>
      <c r="X112" s="146"/>
      <c r="Y112" s="13"/>
      <c r="Z112" s="277"/>
      <c r="AA112" s="277"/>
      <c r="AB112" s="277"/>
      <c r="AC112" s="277"/>
    </row>
    <row r="113" spans="1:29" s="276" customFormat="1" ht="10.5" customHeight="1">
      <c r="A113" s="275"/>
      <c r="B113" s="217"/>
      <c r="I113" s="146"/>
      <c r="J113" s="146"/>
      <c r="K113" s="217"/>
      <c r="L113" s="146"/>
      <c r="M113" s="146"/>
      <c r="N113" s="146"/>
      <c r="O113" s="146"/>
      <c r="P113" s="217"/>
      <c r="Q113" s="146"/>
      <c r="R113" s="146"/>
      <c r="S113" s="330"/>
      <c r="T113" s="146"/>
      <c r="U113" s="146"/>
      <c r="V113" s="146"/>
      <c r="W113" s="146"/>
      <c r="X113" s="146"/>
      <c r="Y113" s="13"/>
      <c r="Z113" s="277"/>
      <c r="AA113" s="277"/>
      <c r="AB113" s="277"/>
      <c r="AC113" s="277"/>
    </row>
    <row r="114" spans="1:29" s="276" customFormat="1" ht="10.5" customHeight="1">
      <c r="A114" s="275"/>
      <c r="B114" s="217"/>
      <c r="I114" s="146"/>
      <c r="J114" s="146"/>
      <c r="K114" s="217"/>
      <c r="L114" s="146"/>
      <c r="M114" s="146"/>
      <c r="N114" s="146"/>
      <c r="O114" s="146"/>
      <c r="P114" s="217"/>
      <c r="Q114" s="146"/>
      <c r="R114" s="146"/>
      <c r="S114" s="330"/>
      <c r="T114" s="146"/>
      <c r="U114" s="146"/>
      <c r="V114" s="146"/>
      <c r="W114" s="146"/>
      <c r="X114" s="146"/>
      <c r="Y114" s="13"/>
      <c r="Z114" s="277"/>
      <c r="AA114" s="277"/>
      <c r="AB114" s="277"/>
      <c r="AC114" s="277"/>
    </row>
    <row r="115" spans="1:29" s="276" customFormat="1" ht="10.5" customHeight="1">
      <c r="A115" s="275"/>
      <c r="B115" s="217"/>
      <c r="I115" s="146"/>
      <c r="J115" s="146"/>
      <c r="K115" s="217"/>
      <c r="L115" s="146"/>
      <c r="M115" s="146"/>
      <c r="N115" s="146"/>
      <c r="O115" s="146"/>
      <c r="P115" s="217"/>
      <c r="Q115" s="146"/>
      <c r="R115" s="146"/>
      <c r="S115" s="330"/>
      <c r="T115" s="146"/>
      <c r="U115" s="146"/>
      <c r="V115" s="146"/>
      <c r="W115" s="146"/>
      <c r="X115" s="146"/>
      <c r="Y115" s="13"/>
      <c r="Z115" s="277"/>
      <c r="AA115" s="277"/>
      <c r="AB115" s="277"/>
      <c r="AC115" s="277"/>
    </row>
    <row r="116" spans="1:29" s="276" customFormat="1" ht="10.5" customHeight="1">
      <c r="A116" s="275"/>
      <c r="B116" s="217"/>
      <c r="I116" s="146"/>
      <c r="J116" s="146"/>
      <c r="K116" s="217"/>
      <c r="L116" s="146"/>
      <c r="M116" s="146"/>
      <c r="N116" s="146"/>
      <c r="O116" s="146"/>
      <c r="P116" s="217"/>
      <c r="Q116" s="146"/>
      <c r="R116" s="146"/>
      <c r="S116" s="330"/>
      <c r="T116" s="146"/>
      <c r="U116" s="146"/>
      <c r="V116" s="146"/>
      <c r="W116" s="146"/>
      <c r="X116" s="146"/>
      <c r="Y116" s="13"/>
      <c r="Z116" s="277"/>
      <c r="AA116" s="277"/>
      <c r="AB116" s="277"/>
      <c r="AC116" s="277"/>
    </row>
    <row r="117" spans="1:29" s="276" customFormat="1" ht="10.5" customHeight="1">
      <c r="A117" s="275"/>
      <c r="B117" s="217"/>
      <c r="I117" s="146"/>
      <c r="J117" s="146"/>
      <c r="K117" s="217"/>
      <c r="L117" s="146"/>
      <c r="M117" s="146"/>
      <c r="N117" s="146"/>
      <c r="O117" s="146"/>
      <c r="P117" s="217"/>
      <c r="Q117" s="146"/>
      <c r="R117" s="146"/>
      <c r="S117" s="330"/>
      <c r="T117" s="146"/>
      <c r="U117" s="146"/>
      <c r="V117" s="146"/>
      <c r="W117" s="146"/>
      <c r="X117" s="146"/>
      <c r="Y117" s="13"/>
      <c r="Z117" s="277"/>
      <c r="AA117" s="277"/>
      <c r="AB117" s="277"/>
      <c r="AC117" s="277"/>
    </row>
    <row r="118" spans="1:29" s="276" customFormat="1" ht="10.5" customHeight="1">
      <c r="A118" s="275"/>
      <c r="B118" s="217"/>
      <c r="I118" s="146"/>
      <c r="J118" s="146"/>
      <c r="K118" s="217"/>
      <c r="L118" s="146"/>
      <c r="M118" s="146"/>
      <c r="N118" s="146"/>
      <c r="O118" s="146"/>
      <c r="P118" s="217"/>
      <c r="Q118" s="146"/>
      <c r="R118" s="146"/>
      <c r="S118" s="330"/>
      <c r="T118" s="146"/>
      <c r="U118" s="146"/>
      <c r="V118" s="146"/>
      <c r="W118" s="146"/>
      <c r="X118" s="146"/>
      <c r="Y118" s="13"/>
      <c r="Z118" s="277"/>
      <c r="AA118" s="277"/>
      <c r="AB118" s="277"/>
      <c r="AC118" s="277"/>
    </row>
    <row r="119" spans="1:29" s="276" customFormat="1" ht="10.5" customHeight="1">
      <c r="A119" s="275"/>
      <c r="B119" s="217"/>
      <c r="I119" s="146"/>
      <c r="J119" s="146"/>
      <c r="K119" s="217"/>
      <c r="L119" s="146"/>
      <c r="M119" s="146"/>
      <c r="N119" s="146"/>
      <c r="O119" s="146"/>
      <c r="P119" s="217"/>
      <c r="Q119" s="146"/>
      <c r="R119" s="146"/>
      <c r="S119" s="330"/>
      <c r="T119" s="146"/>
      <c r="U119" s="146"/>
      <c r="V119" s="146"/>
      <c r="W119" s="146"/>
      <c r="X119" s="146"/>
      <c r="Y119" s="13"/>
      <c r="Z119" s="277"/>
      <c r="AA119" s="277"/>
      <c r="AB119" s="277"/>
      <c r="AC119" s="277"/>
    </row>
    <row r="120" spans="1:29" s="276" customFormat="1" ht="10.5" customHeight="1">
      <c r="A120" s="275"/>
      <c r="B120" s="217"/>
      <c r="I120" s="146"/>
      <c r="J120" s="146"/>
      <c r="K120" s="217"/>
      <c r="L120" s="146"/>
      <c r="M120" s="146"/>
      <c r="N120" s="146"/>
      <c r="O120" s="146"/>
      <c r="P120" s="217"/>
      <c r="Q120" s="146"/>
      <c r="R120" s="146"/>
      <c r="S120" s="330"/>
      <c r="T120" s="146"/>
      <c r="U120" s="146"/>
      <c r="V120" s="146"/>
      <c r="W120" s="146"/>
      <c r="X120" s="146"/>
      <c r="Y120" s="13"/>
      <c r="Z120" s="277"/>
      <c r="AA120" s="277"/>
      <c r="AB120" s="277"/>
      <c r="AC120" s="277"/>
    </row>
    <row r="121" spans="1:29" s="276" customFormat="1" ht="10.5" customHeight="1">
      <c r="A121" s="275"/>
      <c r="B121" s="217"/>
      <c r="I121" s="146"/>
      <c r="J121" s="146"/>
      <c r="K121" s="217"/>
      <c r="L121" s="146"/>
      <c r="M121" s="146"/>
      <c r="N121" s="146"/>
      <c r="O121" s="146"/>
      <c r="P121" s="217"/>
      <c r="Q121" s="146"/>
      <c r="R121" s="146"/>
      <c r="S121" s="330"/>
      <c r="T121" s="146"/>
      <c r="U121" s="146"/>
      <c r="V121" s="146"/>
      <c r="W121" s="146"/>
      <c r="X121" s="146"/>
      <c r="Y121" s="13"/>
      <c r="Z121" s="277"/>
      <c r="AA121" s="277"/>
      <c r="AB121" s="277"/>
      <c r="AC121" s="277"/>
    </row>
    <row r="122" spans="1:29" s="276" customFormat="1" ht="10.5" customHeight="1">
      <c r="A122" s="275"/>
      <c r="B122" s="217"/>
      <c r="I122" s="146"/>
      <c r="J122" s="146"/>
      <c r="K122" s="217"/>
      <c r="L122" s="146"/>
      <c r="M122" s="146"/>
      <c r="N122" s="146"/>
      <c r="O122" s="146"/>
      <c r="P122" s="217"/>
      <c r="Q122" s="146"/>
      <c r="R122" s="146"/>
      <c r="S122" s="330"/>
      <c r="T122" s="146"/>
      <c r="U122" s="146"/>
      <c r="V122" s="146"/>
      <c r="W122" s="146"/>
      <c r="X122" s="146"/>
      <c r="Y122" s="13"/>
      <c r="Z122" s="277"/>
      <c r="AA122" s="277"/>
      <c r="AB122" s="277"/>
      <c r="AC122" s="277"/>
    </row>
    <row r="123" spans="1:29" s="276" customFormat="1" ht="10.5" customHeight="1">
      <c r="A123" s="275"/>
      <c r="B123" s="217"/>
      <c r="I123" s="146"/>
      <c r="J123" s="146"/>
      <c r="K123" s="217"/>
      <c r="L123" s="146"/>
      <c r="M123" s="146"/>
      <c r="N123" s="146"/>
      <c r="O123" s="146"/>
      <c r="P123" s="217"/>
      <c r="Q123" s="146"/>
      <c r="R123" s="146"/>
      <c r="S123" s="330"/>
      <c r="T123" s="146"/>
      <c r="U123" s="146"/>
      <c r="V123" s="146"/>
      <c r="W123" s="146"/>
      <c r="X123" s="146"/>
      <c r="Y123" s="13"/>
      <c r="Z123" s="277"/>
      <c r="AA123" s="277"/>
      <c r="AB123" s="277"/>
      <c r="AC123" s="277"/>
    </row>
    <row r="124" spans="1:29" s="276" customFormat="1" ht="10.5" customHeight="1">
      <c r="A124" s="275"/>
      <c r="B124" s="217"/>
      <c r="I124" s="146"/>
      <c r="J124" s="146"/>
      <c r="K124" s="217"/>
      <c r="L124" s="146"/>
      <c r="M124" s="146"/>
      <c r="N124" s="146"/>
      <c r="O124" s="146"/>
      <c r="P124" s="217"/>
      <c r="Q124" s="146"/>
      <c r="R124" s="146"/>
      <c r="S124" s="330"/>
      <c r="T124" s="146"/>
      <c r="U124" s="146"/>
      <c r="V124" s="146"/>
      <c r="W124" s="146"/>
      <c r="X124" s="146"/>
      <c r="Y124" s="13"/>
      <c r="Z124" s="277"/>
      <c r="AA124" s="277"/>
      <c r="AB124" s="277"/>
      <c r="AC124" s="277"/>
    </row>
    <row r="125" spans="1:29" s="276" customFormat="1" ht="10.5" customHeight="1">
      <c r="A125" s="275"/>
      <c r="B125" s="217"/>
      <c r="I125" s="146"/>
      <c r="J125" s="146"/>
      <c r="K125" s="217"/>
      <c r="L125" s="146"/>
      <c r="M125" s="146"/>
      <c r="N125" s="146"/>
      <c r="O125" s="146"/>
      <c r="P125" s="217"/>
      <c r="Q125" s="146"/>
      <c r="R125" s="146"/>
      <c r="S125" s="330"/>
      <c r="T125" s="146"/>
      <c r="U125" s="146"/>
      <c r="V125" s="146"/>
      <c r="W125" s="146"/>
      <c r="X125" s="146"/>
      <c r="Y125" s="13"/>
      <c r="Z125" s="277"/>
      <c r="AA125" s="277"/>
      <c r="AB125" s="277"/>
      <c r="AC125" s="277"/>
    </row>
    <row r="126" spans="1:29" s="276" customFormat="1" ht="10.5" customHeight="1">
      <c r="A126" s="275"/>
      <c r="B126" s="217"/>
      <c r="I126" s="146"/>
      <c r="J126" s="146"/>
      <c r="K126" s="217"/>
      <c r="L126" s="146"/>
      <c r="M126" s="146"/>
      <c r="N126" s="146"/>
      <c r="O126" s="146"/>
      <c r="P126" s="217"/>
      <c r="Q126" s="146"/>
      <c r="R126" s="146"/>
      <c r="S126" s="330"/>
      <c r="T126" s="146"/>
      <c r="U126" s="146"/>
      <c r="V126" s="146"/>
      <c r="W126" s="146"/>
      <c r="X126" s="146"/>
      <c r="Y126" s="13"/>
      <c r="Z126" s="277"/>
      <c r="AA126" s="277"/>
      <c r="AB126" s="277"/>
      <c r="AC126" s="277"/>
    </row>
    <row r="127" spans="1:29" s="276" customFormat="1" ht="10.5" customHeight="1">
      <c r="A127" s="275"/>
      <c r="B127" s="217"/>
      <c r="I127" s="146"/>
      <c r="J127" s="146"/>
      <c r="K127" s="217"/>
      <c r="L127" s="146"/>
      <c r="M127" s="146"/>
      <c r="N127" s="146"/>
      <c r="O127" s="146"/>
      <c r="P127" s="217"/>
      <c r="Q127" s="146"/>
      <c r="R127" s="146"/>
      <c r="S127" s="330"/>
      <c r="T127" s="146"/>
      <c r="U127" s="146"/>
      <c r="V127" s="146"/>
      <c r="W127" s="146"/>
      <c r="X127" s="146"/>
      <c r="Y127" s="13"/>
      <c r="Z127" s="277"/>
      <c r="AA127" s="277"/>
      <c r="AB127" s="277"/>
      <c r="AC127" s="277"/>
    </row>
    <row r="128" spans="1:29" s="276" customFormat="1" ht="10.5" customHeight="1">
      <c r="A128" s="275"/>
      <c r="B128" s="217"/>
      <c r="I128" s="146"/>
      <c r="J128" s="146"/>
      <c r="K128" s="217"/>
      <c r="L128" s="146"/>
      <c r="M128" s="146"/>
      <c r="N128" s="146"/>
      <c r="O128" s="146"/>
      <c r="P128" s="217"/>
      <c r="Q128" s="146"/>
      <c r="R128" s="146"/>
      <c r="S128" s="330"/>
      <c r="T128" s="146"/>
      <c r="U128" s="146"/>
      <c r="V128" s="146"/>
      <c r="W128" s="146"/>
      <c r="X128" s="146"/>
      <c r="Y128" s="13"/>
      <c r="Z128" s="277"/>
      <c r="AA128" s="277"/>
      <c r="AB128" s="277"/>
      <c r="AC128" s="277"/>
    </row>
    <row r="129" spans="1:29" s="276" customFormat="1" ht="10.5" customHeight="1">
      <c r="A129" s="275"/>
      <c r="B129" s="217"/>
      <c r="I129" s="146"/>
      <c r="J129" s="146"/>
      <c r="K129" s="217"/>
      <c r="L129" s="146"/>
      <c r="M129" s="146"/>
      <c r="N129" s="146"/>
      <c r="O129" s="146"/>
      <c r="P129" s="217"/>
      <c r="Q129" s="146"/>
      <c r="R129" s="146"/>
      <c r="S129" s="330"/>
      <c r="T129" s="146"/>
      <c r="U129" s="146"/>
      <c r="V129" s="146"/>
      <c r="W129" s="146"/>
      <c r="X129" s="146"/>
      <c r="Y129" s="13"/>
      <c r="Z129" s="277"/>
      <c r="AA129" s="277"/>
      <c r="AB129" s="277"/>
      <c r="AC129" s="277"/>
    </row>
    <row r="130" spans="1:29" s="276" customFormat="1" ht="10.5" customHeight="1">
      <c r="A130" s="275"/>
      <c r="B130" s="217"/>
      <c r="I130" s="146"/>
      <c r="J130" s="146"/>
      <c r="K130" s="217"/>
      <c r="L130" s="146"/>
      <c r="M130" s="146"/>
      <c r="N130" s="146"/>
      <c r="O130" s="146"/>
      <c r="P130" s="217"/>
      <c r="Q130" s="146"/>
      <c r="R130" s="146"/>
      <c r="S130" s="330"/>
      <c r="T130" s="146"/>
      <c r="U130" s="146"/>
      <c r="V130" s="146"/>
      <c r="W130" s="146"/>
      <c r="X130" s="146"/>
      <c r="Y130" s="13"/>
      <c r="Z130" s="277"/>
      <c r="AA130" s="277"/>
      <c r="AB130" s="277"/>
      <c r="AC130" s="277"/>
    </row>
    <row r="131" spans="1:29" s="276" customFormat="1" ht="10.5" customHeight="1">
      <c r="A131" s="275"/>
      <c r="B131" s="217"/>
      <c r="I131" s="146"/>
      <c r="J131" s="146"/>
      <c r="K131" s="217"/>
      <c r="L131" s="146"/>
      <c r="M131" s="146"/>
      <c r="N131" s="146"/>
      <c r="O131" s="146"/>
      <c r="P131" s="217"/>
      <c r="Q131" s="146"/>
      <c r="R131" s="146"/>
      <c r="S131" s="330"/>
      <c r="T131" s="146"/>
      <c r="U131" s="146"/>
      <c r="V131" s="146"/>
      <c r="W131" s="146"/>
      <c r="X131" s="146"/>
      <c r="Y131" s="13"/>
      <c r="Z131" s="277"/>
      <c r="AA131" s="277"/>
      <c r="AB131" s="277"/>
      <c r="AC131" s="277"/>
    </row>
    <row r="132" spans="1:29" s="276" customFormat="1" ht="10.5" customHeight="1">
      <c r="A132" s="275"/>
      <c r="B132" s="217"/>
      <c r="I132" s="146"/>
      <c r="J132" s="146"/>
      <c r="K132" s="217"/>
      <c r="L132" s="146"/>
      <c r="M132" s="146"/>
      <c r="N132" s="146"/>
      <c r="O132" s="146"/>
      <c r="P132" s="217"/>
      <c r="Q132" s="146"/>
      <c r="R132" s="146"/>
      <c r="S132" s="330"/>
      <c r="T132" s="146"/>
      <c r="U132" s="146"/>
      <c r="V132" s="146"/>
      <c r="W132" s="146"/>
      <c r="X132" s="146"/>
      <c r="Y132" s="13"/>
      <c r="Z132" s="277"/>
      <c r="AA132" s="277"/>
      <c r="AB132" s="277"/>
      <c r="AC132" s="277"/>
    </row>
    <row r="133" spans="1:29" s="276" customFormat="1" ht="10.5" customHeight="1">
      <c r="A133" s="275"/>
      <c r="B133" s="217"/>
      <c r="I133" s="146"/>
      <c r="J133" s="146"/>
      <c r="K133" s="217"/>
      <c r="L133" s="146"/>
      <c r="M133" s="146"/>
      <c r="N133" s="146"/>
      <c r="O133" s="146"/>
      <c r="P133" s="217"/>
      <c r="Q133" s="146"/>
      <c r="R133" s="146"/>
      <c r="S133" s="330"/>
      <c r="T133" s="146"/>
      <c r="U133" s="146"/>
      <c r="V133" s="146"/>
      <c r="W133" s="146"/>
      <c r="X133" s="146"/>
      <c r="Y133" s="13"/>
      <c r="Z133" s="277"/>
      <c r="AA133" s="277"/>
      <c r="AB133" s="277"/>
      <c r="AC133" s="277"/>
    </row>
    <row r="134" spans="1:29" s="276" customFormat="1" ht="10.5" customHeight="1">
      <c r="A134" s="275"/>
      <c r="B134" s="217"/>
      <c r="I134" s="146"/>
      <c r="J134" s="146"/>
      <c r="K134" s="217"/>
      <c r="L134" s="146"/>
      <c r="M134" s="146"/>
      <c r="N134" s="146"/>
      <c r="O134" s="146"/>
      <c r="P134" s="217"/>
      <c r="Q134" s="146"/>
      <c r="R134" s="146"/>
      <c r="S134" s="330"/>
      <c r="T134" s="146"/>
      <c r="U134" s="146"/>
      <c r="V134" s="146"/>
      <c r="W134" s="146"/>
      <c r="X134" s="146"/>
      <c r="Y134" s="13"/>
      <c r="Z134" s="277"/>
      <c r="AA134" s="277"/>
      <c r="AB134" s="277"/>
      <c r="AC134" s="277"/>
    </row>
    <row r="135" spans="1:29" s="276" customFormat="1" ht="10.5" customHeight="1">
      <c r="A135" s="275"/>
      <c r="B135" s="217"/>
      <c r="I135" s="146"/>
      <c r="J135" s="146"/>
      <c r="K135" s="217"/>
      <c r="L135" s="146"/>
      <c r="M135" s="146"/>
      <c r="N135" s="146"/>
      <c r="O135" s="146"/>
      <c r="P135" s="217"/>
      <c r="Q135" s="146"/>
      <c r="R135" s="146"/>
      <c r="S135" s="330"/>
      <c r="T135" s="146"/>
      <c r="U135" s="146"/>
      <c r="V135" s="146"/>
      <c r="W135" s="146"/>
      <c r="X135" s="146"/>
      <c r="Y135" s="13"/>
      <c r="Z135" s="277"/>
      <c r="AA135" s="277"/>
      <c r="AB135" s="277"/>
      <c r="AC135" s="277"/>
    </row>
    <row r="136" spans="1:29" s="276" customFormat="1" ht="10.5" customHeight="1">
      <c r="A136" s="275"/>
      <c r="B136" s="217"/>
      <c r="I136" s="146"/>
      <c r="J136" s="146"/>
      <c r="K136" s="217"/>
      <c r="L136" s="146"/>
      <c r="M136" s="146"/>
      <c r="N136" s="146"/>
      <c r="O136" s="146"/>
      <c r="P136" s="217"/>
      <c r="Q136" s="146"/>
      <c r="R136" s="146"/>
      <c r="S136" s="330"/>
      <c r="T136" s="146"/>
      <c r="U136" s="146"/>
      <c r="V136" s="146"/>
      <c r="W136" s="146"/>
      <c r="X136" s="146"/>
      <c r="Y136" s="13"/>
      <c r="Z136" s="277"/>
      <c r="AA136" s="277"/>
      <c r="AB136" s="277"/>
      <c r="AC136" s="277"/>
    </row>
    <row r="137" spans="1:29" s="276" customFormat="1" ht="10.5" customHeight="1">
      <c r="A137" s="275"/>
      <c r="B137" s="217"/>
      <c r="I137" s="146"/>
      <c r="J137" s="146"/>
      <c r="K137" s="217"/>
      <c r="L137" s="146"/>
      <c r="M137" s="146"/>
      <c r="N137" s="146"/>
      <c r="O137" s="146"/>
      <c r="P137" s="217"/>
      <c r="Q137" s="146"/>
      <c r="R137" s="146"/>
      <c r="S137" s="330"/>
      <c r="T137" s="146"/>
      <c r="U137" s="146"/>
      <c r="V137" s="146"/>
      <c r="W137" s="146"/>
      <c r="X137" s="146"/>
      <c r="Y137" s="13"/>
      <c r="Z137" s="277"/>
      <c r="AA137" s="277"/>
      <c r="AB137" s="277"/>
      <c r="AC137" s="277"/>
    </row>
    <row r="138" spans="1:29" s="276" customFormat="1" ht="10.5" customHeight="1">
      <c r="A138" s="275"/>
      <c r="B138" s="217"/>
      <c r="I138" s="146"/>
      <c r="J138" s="146"/>
      <c r="K138" s="217"/>
      <c r="L138" s="146"/>
      <c r="M138" s="146"/>
      <c r="N138" s="146"/>
      <c r="O138" s="146"/>
      <c r="P138" s="217"/>
      <c r="Q138" s="146"/>
      <c r="R138" s="146"/>
      <c r="S138" s="330"/>
      <c r="T138" s="146"/>
      <c r="U138" s="146"/>
      <c r="V138" s="146"/>
      <c r="W138" s="146"/>
      <c r="X138" s="146"/>
      <c r="Y138" s="13"/>
      <c r="Z138" s="277"/>
      <c r="AA138" s="277"/>
      <c r="AB138" s="277"/>
      <c r="AC138" s="277"/>
    </row>
    <row r="139" spans="1:29" s="276" customFormat="1" ht="10.5" customHeight="1">
      <c r="A139" s="275"/>
      <c r="B139" s="217"/>
      <c r="I139" s="146"/>
      <c r="J139" s="146"/>
      <c r="K139" s="217"/>
      <c r="L139" s="146"/>
      <c r="M139" s="146"/>
      <c r="N139" s="146"/>
      <c r="O139" s="146"/>
      <c r="P139" s="217"/>
      <c r="Q139" s="146"/>
      <c r="R139" s="146"/>
      <c r="S139" s="330"/>
      <c r="T139" s="146"/>
      <c r="U139" s="146"/>
      <c r="V139" s="146"/>
      <c r="W139" s="146"/>
      <c r="X139" s="146"/>
      <c r="Y139" s="13"/>
      <c r="Z139" s="277"/>
      <c r="AA139" s="277"/>
      <c r="AB139" s="277"/>
      <c r="AC139" s="277"/>
    </row>
    <row r="140" spans="1:29" s="276" customFormat="1" ht="10.5" customHeight="1">
      <c r="A140" s="275"/>
      <c r="B140" s="217"/>
      <c r="I140" s="146"/>
      <c r="J140" s="146"/>
      <c r="K140" s="217"/>
      <c r="L140" s="146"/>
      <c r="M140" s="146"/>
      <c r="N140" s="146"/>
      <c r="O140" s="146"/>
      <c r="P140" s="217"/>
      <c r="Q140" s="146"/>
      <c r="R140" s="146"/>
      <c r="S140" s="330"/>
      <c r="T140" s="146"/>
      <c r="U140" s="146"/>
      <c r="V140" s="146"/>
      <c r="W140" s="146"/>
      <c r="X140" s="146"/>
      <c r="Y140" s="13"/>
      <c r="Z140" s="277"/>
      <c r="AA140" s="277"/>
      <c r="AB140" s="277"/>
      <c r="AC140" s="277"/>
    </row>
    <row r="141" spans="1:29" s="276" customFormat="1" ht="10.5" customHeight="1">
      <c r="A141" s="275"/>
      <c r="B141" s="217"/>
      <c r="I141" s="146"/>
      <c r="J141" s="146"/>
      <c r="K141" s="217"/>
      <c r="L141" s="146"/>
      <c r="M141" s="146"/>
      <c r="N141" s="146"/>
      <c r="O141" s="146"/>
      <c r="P141" s="217"/>
      <c r="Q141" s="146"/>
      <c r="R141" s="146"/>
      <c r="S141" s="330"/>
      <c r="T141" s="146"/>
      <c r="U141" s="146"/>
      <c r="V141" s="146"/>
      <c r="W141" s="146"/>
      <c r="X141" s="146"/>
      <c r="Y141" s="13"/>
      <c r="Z141" s="277"/>
      <c r="AA141" s="277"/>
      <c r="AB141" s="277"/>
      <c r="AC141" s="277"/>
    </row>
    <row r="142" spans="1:29" s="276" customFormat="1" ht="10.5" customHeight="1">
      <c r="A142" s="275"/>
      <c r="B142" s="217"/>
      <c r="I142" s="146"/>
      <c r="J142" s="146"/>
      <c r="K142" s="217"/>
      <c r="L142" s="146"/>
      <c r="M142" s="146"/>
      <c r="N142" s="146"/>
      <c r="O142" s="146"/>
      <c r="P142" s="217"/>
      <c r="Q142" s="146"/>
      <c r="R142" s="146"/>
      <c r="S142" s="330"/>
      <c r="T142" s="146"/>
      <c r="U142" s="146"/>
      <c r="V142" s="146"/>
      <c r="W142" s="146"/>
      <c r="X142" s="146"/>
      <c r="Y142" s="13"/>
      <c r="Z142" s="277"/>
      <c r="AA142" s="277"/>
      <c r="AB142" s="277"/>
      <c r="AC142" s="277"/>
    </row>
    <row r="143" spans="1:29" s="276" customFormat="1" ht="10.5" customHeight="1">
      <c r="A143" s="275"/>
      <c r="B143" s="217"/>
      <c r="I143" s="146"/>
      <c r="J143" s="146"/>
      <c r="K143" s="217"/>
      <c r="L143" s="146"/>
      <c r="M143" s="146"/>
      <c r="N143" s="146"/>
      <c r="O143" s="146"/>
      <c r="P143" s="217"/>
      <c r="Q143" s="146"/>
      <c r="R143" s="146"/>
      <c r="S143" s="330"/>
      <c r="T143" s="146"/>
      <c r="U143" s="146"/>
      <c r="V143" s="146"/>
      <c r="W143" s="146"/>
      <c r="X143" s="146"/>
      <c r="Y143" s="13"/>
      <c r="Z143" s="277"/>
      <c r="AA143" s="277"/>
      <c r="AB143" s="277"/>
      <c r="AC143" s="277"/>
    </row>
    <row r="144" spans="1:29" s="276" customFormat="1" ht="10.5" customHeight="1">
      <c r="A144" s="275"/>
      <c r="B144" s="217"/>
      <c r="I144" s="146"/>
      <c r="J144" s="146"/>
      <c r="K144" s="217"/>
      <c r="L144" s="146"/>
      <c r="M144" s="146"/>
      <c r="N144" s="146"/>
      <c r="O144" s="146"/>
      <c r="P144" s="217"/>
      <c r="Q144" s="146"/>
      <c r="R144" s="146"/>
      <c r="S144" s="330"/>
      <c r="T144" s="146"/>
      <c r="U144" s="146"/>
      <c r="V144" s="146"/>
      <c r="W144" s="146"/>
      <c r="X144" s="146"/>
      <c r="Y144" s="13"/>
      <c r="Z144" s="277"/>
      <c r="AA144" s="277"/>
      <c r="AB144" s="277"/>
      <c r="AC144" s="277"/>
    </row>
    <row r="145" spans="1:29" s="276" customFormat="1" ht="10.5" customHeight="1">
      <c r="A145" s="275"/>
      <c r="B145" s="217"/>
      <c r="I145" s="146"/>
      <c r="J145" s="146"/>
      <c r="K145" s="217"/>
      <c r="L145" s="146"/>
      <c r="M145" s="146"/>
      <c r="N145" s="146"/>
      <c r="O145" s="146"/>
      <c r="P145" s="217"/>
      <c r="Q145" s="146"/>
      <c r="R145" s="146"/>
      <c r="S145" s="330"/>
      <c r="T145" s="146"/>
      <c r="U145" s="146"/>
      <c r="V145" s="146"/>
      <c r="W145" s="146"/>
      <c r="X145" s="146"/>
      <c r="Y145" s="13"/>
      <c r="Z145" s="277"/>
      <c r="AA145" s="277"/>
      <c r="AB145" s="277"/>
      <c r="AC145" s="277"/>
    </row>
    <row r="146" spans="1:29" s="276" customFormat="1" ht="10.5" customHeight="1">
      <c r="A146" s="275"/>
      <c r="B146" s="217"/>
      <c r="I146" s="146"/>
      <c r="J146" s="146"/>
      <c r="K146" s="217"/>
      <c r="L146" s="146"/>
      <c r="M146" s="146"/>
      <c r="N146" s="146"/>
      <c r="O146" s="146"/>
      <c r="P146" s="217"/>
      <c r="Q146" s="146"/>
      <c r="R146" s="146"/>
      <c r="S146" s="330"/>
      <c r="T146" s="146"/>
      <c r="U146" s="146"/>
      <c r="V146" s="146"/>
      <c r="W146" s="146"/>
      <c r="X146" s="146"/>
      <c r="Y146" s="13"/>
      <c r="Z146" s="277"/>
      <c r="AA146" s="277"/>
      <c r="AB146" s="277"/>
      <c r="AC146" s="277"/>
    </row>
    <row r="147" spans="1:29" s="276" customFormat="1" ht="10.5" customHeight="1">
      <c r="A147" s="275"/>
      <c r="B147" s="217"/>
      <c r="I147" s="146"/>
      <c r="J147" s="146"/>
      <c r="K147" s="217"/>
      <c r="L147" s="146"/>
      <c r="M147" s="146"/>
      <c r="N147" s="146"/>
      <c r="O147" s="146"/>
      <c r="P147" s="217"/>
      <c r="Q147" s="146"/>
      <c r="R147" s="146"/>
      <c r="S147" s="330"/>
      <c r="T147" s="146"/>
      <c r="U147" s="146"/>
      <c r="V147" s="146"/>
      <c r="W147" s="146"/>
      <c r="X147" s="146"/>
      <c r="Y147" s="13"/>
      <c r="Z147" s="277"/>
      <c r="AA147" s="277"/>
      <c r="AB147" s="277"/>
      <c r="AC147" s="277"/>
    </row>
    <row r="148" spans="1:29" s="276" customFormat="1" ht="10.5" customHeight="1">
      <c r="A148" s="275"/>
      <c r="B148" s="217"/>
      <c r="I148" s="146"/>
      <c r="J148" s="146"/>
      <c r="K148" s="217"/>
      <c r="L148" s="146"/>
      <c r="M148" s="146"/>
      <c r="N148" s="146"/>
      <c r="O148" s="146"/>
      <c r="P148" s="217"/>
      <c r="Q148" s="146"/>
      <c r="R148" s="146"/>
      <c r="S148" s="330"/>
      <c r="T148" s="146"/>
      <c r="U148" s="146"/>
      <c r="V148" s="146"/>
      <c r="W148" s="146"/>
      <c r="X148" s="146"/>
      <c r="Y148" s="13"/>
      <c r="Z148" s="277"/>
      <c r="AA148" s="277"/>
      <c r="AB148" s="277"/>
      <c r="AC148" s="277"/>
    </row>
    <row r="149" spans="1:29" s="276" customFormat="1" ht="10.5" customHeight="1">
      <c r="A149" s="275"/>
      <c r="B149" s="217"/>
      <c r="I149" s="146"/>
      <c r="J149" s="146"/>
      <c r="K149" s="217"/>
      <c r="L149" s="146"/>
      <c r="M149" s="146"/>
      <c r="N149" s="146"/>
      <c r="O149" s="146"/>
      <c r="P149" s="217"/>
      <c r="Q149" s="146"/>
      <c r="R149" s="146"/>
      <c r="S149" s="330"/>
      <c r="T149" s="146"/>
      <c r="U149" s="146"/>
      <c r="V149" s="146"/>
      <c r="W149" s="146"/>
      <c r="X149" s="146"/>
      <c r="Y149" s="13"/>
      <c r="Z149" s="277"/>
      <c r="AA149" s="277"/>
      <c r="AB149" s="277"/>
      <c r="AC149" s="277"/>
    </row>
    <row r="150" spans="1:29" s="276" customFormat="1" ht="10.5" customHeight="1">
      <c r="A150" s="275"/>
      <c r="B150" s="217"/>
      <c r="I150" s="146"/>
      <c r="J150" s="146"/>
      <c r="K150" s="217"/>
      <c r="L150" s="146"/>
      <c r="M150" s="146"/>
      <c r="N150" s="146"/>
      <c r="O150" s="146"/>
      <c r="P150" s="217"/>
      <c r="Q150" s="146"/>
      <c r="R150" s="146"/>
      <c r="S150" s="330"/>
      <c r="T150" s="146"/>
      <c r="U150" s="146"/>
      <c r="V150" s="146"/>
      <c r="W150" s="146"/>
      <c r="X150" s="146"/>
      <c r="Y150" s="13"/>
      <c r="Z150" s="277"/>
      <c r="AA150" s="277"/>
      <c r="AB150" s="277"/>
      <c r="AC150" s="277"/>
    </row>
    <row r="151" spans="1:29" s="276" customFormat="1" ht="10.5" customHeight="1">
      <c r="A151" s="275"/>
      <c r="B151" s="217"/>
      <c r="I151" s="146"/>
      <c r="J151" s="146"/>
      <c r="K151" s="217"/>
      <c r="L151" s="146"/>
      <c r="M151" s="146"/>
      <c r="N151" s="146"/>
      <c r="O151" s="146"/>
      <c r="P151" s="217"/>
      <c r="Q151" s="146"/>
      <c r="R151" s="146"/>
      <c r="S151" s="330"/>
      <c r="T151" s="146"/>
      <c r="U151" s="146"/>
      <c r="V151" s="146"/>
      <c r="W151" s="146"/>
      <c r="X151" s="146"/>
      <c r="Y151" s="13"/>
      <c r="Z151" s="277"/>
      <c r="AA151" s="277"/>
      <c r="AB151" s="277"/>
      <c r="AC151" s="277"/>
    </row>
    <row r="152" spans="1:29" s="276" customFormat="1" ht="10.5" customHeight="1">
      <c r="A152" s="275"/>
      <c r="B152" s="217"/>
      <c r="I152" s="146"/>
      <c r="J152" s="146"/>
      <c r="K152" s="217"/>
      <c r="L152" s="146"/>
      <c r="M152" s="146"/>
      <c r="N152" s="146"/>
      <c r="O152" s="146"/>
      <c r="P152" s="217"/>
      <c r="Q152" s="146"/>
      <c r="R152" s="146"/>
      <c r="S152" s="330"/>
      <c r="T152" s="146"/>
      <c r="U152" s="146"/>
      <c r="V152" s="146"/>
      <c r="W152" s="146"/>
      <c r="X152" s="146"/>
      <c r="Y152" s="13"/>
      <c r="Z152" s="277"/>
      <c r="AA152" s="277"/>
      <c r="AB152" s="277"/>
      <c r="AC152" s="277"/>
    </row>
    <row r="153" spans="1:29" s="276" customFormat="1" ht="10.5" customHeight="1">
      <c r="A153" s="275"/>
      <c r="B153" s="217"/>
      <c r="I153" s="146"/>
      <c r="J153" s="146"/>
      <c r="K153" s="217"/>
      <c r="L153" s="146"/>
      <c r="M153" s="146"/>
      <c r="N153" s="146"/>
      <c r="O153" s="146"/>
      <c r="P153" s="217"/>
      <c r="Q153" s="146"/>
      <c r="R153" s="146"/>
      <c r="S153" s="330"/>
      <c r="T153" s="146"/>
      <c r="U153" s="146"/>
      <c r="V153" s="146"/>
      <c r="W153" s="146"/>
      <c r="X153" s="146"/>
      <c r="Y153" s="13"/>
      <c r="Z153" s="277"/>
      <c r="AA153" s="277"/>
      <c r="AB153" s="277"/>
      <c r="AC153" s="277"/>
    </row>
    <row r="154" spans="1:29" s="276" customFormat="1" ht="10.5" customHeight="1">
      <c r="A154" s="275"/>
      <c r="B154" s="217"/>
      <c r="I154" s="146"/>
      <c r="J154" s="146"/>
      <c r="K154" s="217"/>
      <c r="L154" s="146"/>
      <c r="M154" s="146"/>
      <c r="N154" s="146"/>
      <c r="O154" s="146"/>
      <c r="P154" s="217"/>
      <c r="Q154" s="146"/>
      <c r="R154" s="146"/>
      <c r="S154" s="330"/>
      <c r="T154" s="146"/>
      <c r="U154" s="146"/>
      <c r="V154" s="146"/>
      <c r="W154" s="146"/>
      <c r="X154" s="146"/>
      <c r="Y154" s="13"/>
      <c r="Z154" s="277"/>
      <c r="AA154" s="277"/>
      <c r="AB154" s="277"/>
      <c r="AC154" s="277"/>
    </row>
    <row r="155" spans="1:29" s="276" customFormat="1" ht="10.5" customHeight="1">
      <c r="A155" s="275"/>
      <c r="B155" s="217"/>
      <c r="I155" s="146"/>
      <c r="J155" s="146"/>
      <c r="K155" s="217"/>
      <c r="L155" s="146"/>
      <c r="M155" s="146"/>
      <c r="N155" s="146"/>
      <c r="O155" s="146"/>
      <c r="P155" s="217"/>
      <c r="Q155" s="146"/>
      <c r="R155" s="146"/>
      <c r="S155" s="330"/>
      <c r="T155" s="146"/>
      <c r="U155" s="146"/>
      <c r="V155" s="146"/>
      <c r="W155" s="146"/>
      <c r="X155" s="146"/>
      <c r="Y155" s="13"/>
      <c r="Z155" s="277"/>
      <c r="AA155" s="277"/>
      <c r="AB155" s="277"/>
      <c r="AC155" s="277"/>
    </row>
    <row r="156" spans="1:29" s="276" customFormat="1" ht="10.5" customHeight="1">
      <c r="A156" s="275"/>
      <c r="B156" s="217"/>
      <c r="I156" s="146"/>
      <c r="J156" s="146"/>
      <c r="K156" s="217"/>
      <c r="L156" s="146"/>
      <c r="M156" s="146"/>
      <c r="N156" s="146"/>
      <c r="O156" s="146"/>
      <c r="P156" s="217"/>
      <c r="Q156" s="146"/>
      <c r="R156" s="146"/>
      <c r="S156" s="330"/>
      <c r="T156" s="146"/>
      <c r="U156" s="146"/>
      <c r="V156" s="146"/>
      <c r="W156" s="146"/>
      <c r="X156" s="146"/>
      <c r="Y156" s="13"/>
      <c r="Z156" s="277"/>
      <c r="AA156" s="277"/>
      <c r="AB156" s="277"/>
      <c r="AC156" s="277"/>
    </row>
    <row r="157" spans="1:29" s="276" customFormat="1" ht="10.5" customHeight="1">
      <c r="A157" s="275"/>
      <c r="B157" s="217"/>
      <c r="I157" s="146"/>
      <c r="J157" s="146"/>
      <c r="K157" s="217"/>
      <c r="L157" s="146"/>
      <c r="M157" s="146"/>
      <c r="N157" s="146"/>
      <c r="O157" s="146"/>
      <c r="P157" s="217"/>
      <c r="Q157" s="146"/>
      <c r="R157" s="146"/>
      <c r="S157" s="330"/>
      <c r="T157" s="146"/>
      <c r="U157" s="146"/>
      <c r="V157" s="146"/>
      <c r="W157" s="146"/>
      <c r="X157" s="146"/>
      <c r="Y157" s="13"/>
      <c r="Z157" s="277"/>
      <c r="AA157" s="277"/>
      <c r="AB157" s="277"/>
      <c r="AC157" s="277"/>
    </row>
    <row r="158" spans="1:29" s="276" customFormat="1" ht="10.5" customHeight="1">
      <c r="A158" s="275"/>
      <c r="B158" s="217"/>
      <c r="I158" s="146"/>
      <c r="J158" s="146"/>
      <c r="K158" s="217"/>
      <c r="L158" s="146"/>
      <c r="M158" s="146"/>
      <c r="N158" s="146"/>
      <c r="O158" s="146"/>
      <c r="P158" s="217"/>
      <c r="Q158" s="146"/>
      <c r="R158" s="146"/>
      <c r="S158" s="330"/>
      <c r="T158" s="146"/>
      <c r="U158" s="146"/>
      <c r="V158" s="146"/>
      <c r="W158" s="146"/>
      <c r="X158" s="146"/>
      <c r="Y158" s="13"/>
      <c r="Z158" s="277"/>
      <c r="AA158" s="277"/>
      <c r="AB158" s="277"/>
      <c r="AC158" s="277"/>
    </row>
    <row r="159" spans="1:29" s="276" customFormat="1" ht="10.5" customHeight="1">
      <c r="A159" s="275"/>
      <c r="B159" s="217"/>
      <c r="I159" s="146"/>
      <c r="J159" s="146"/>
      <c r="K159" s="217"/>
      <c r="L159" s="146"/>
      <c r="M159" s="146"/>
      <c r="N159" s="146"/>
      <c r="O159" s="146"/>
      <c r="P159" s="217"/>
      <c r="Q159" s="146"/>
      <c r="R159" s="146"/>
      <c r="S159" s="330"/>
      <c r="T159" s="146"/>
      <c r="U159" s="146"/>
      <c r="V159" s="146"/>
      <c r="W159" s="146"/>
      <c r="X159" s="146"/>
      <c r="Y159" s="13"/>
      <c r="Z159" s="277"/>
      <c r="AA159" s="277"/>
      <c r="AB159" s="277"/>
      <c r="AC159" s="277"/>
    </row>
    <row r="160" spans="1:29" s="276" customFormat="1" ht="10.5" customHeight="1">
      <c r="A160" s="275"/>
      <c r="B160" s="217"/>
      <c r="I160" s="146"/>
      <c r="J160" s="146"/>
      <c r="K160" s="217"/>
      <c r="L160" s="146"/>
      <c r="M160" s="146"/>
      <c r="N160" s="146"/>
      <c r="O160" s="146"/>
      <c r="P160" s="217"/>
      <c r="Q160" s="146"/>
      <c r="R160" s="146"/>
      <c r="S160" s="330"/>
      <c r="T160" s="146"/>
      <c r="U160" s="146"/>
      <c r="V160" s="146"/>
      <c r="W160" s="146"/>
      <c r="X160" s="146"/>
      <c r="Y160" s="13"/>
      <c r="Z160" s="277"/>
      <c r="AA160" s="277"/>
      <c r="AB160" s="277"/>
      <c r="AC160" s="277"/>
    </row>
    <row r="161" spans="1:29" s="276" customFormat="1" ht="10.5" customHeight="1">
      <c r="A161" s="275"/>
      <c r="B161" s="217"/>
      <c r="I161" s="146"/>
      <c r="J161" s="146"/>
      <c r="K161" s="217"/>
      <c r="L161" s="146"/>
      <c r="M161" s="146"/>
      <c r="N161" s="146"/>
      <c r="O161" s="146"/>
      <c r="P161" s="217"/>
      <c r="Q161" s="146"/>
      <c r="R161" s="146"/>
      <c r="S161" s="330"/>
      <c r="T161" s="146"/>
      <c r="U161" s="146"/>
      <c r="V161" s="146"/>
      <c r="W161" s="146"/>
      <c r="X161" s="146"/>
      <c r="Y161" s="13"/>
      <c r="Z161" s="277"/>
      <c r="AA161" s="277"/>
      <c r="AB161" s="277"/>
      <c r="AC161" s="277"/>
    </row>
    <row r="162" spans="1:29" s="276" customFormat="1" ht="10.5" customHeight="1">
      <c r="A162" s="275"/>
      <c r="B162" s="217"/>
      <c r="I162" s="146"/>
      <c r="J162" s="146"/>
      <c r="K162" s="217"/>
      <c r="L162" s="146"/>
      <c r="M162" s="146"/>
      <c r="N162" s="146"/>
      <c r="O162" s="146"/>
      <c r="P162" s="217"/>
      <c r="Q162" s="146"/>
      <c r="R162" s="146"/>
      <c r="S162" s="330"/>
      <c r="T162" s="146"/>
      <c r="U162" s="146"/>
      <c r="V162" s="146"/>
      <c r="W162" s="146"/>
      <c r="X162" s="146"/>
      <c r="Y162" s="13"/>
      <c r="Z162" s="277"/>
      <c r="AA162" s="277"/>
      <c r="AB162" s="277"/>
      <c r="AC162" s="277"/>
    </row>
    <row r="163" spans="1:29" s="276" customFormat="1" ht="10.5" customHeight="1">
      <c r="A163" s="275"/>
      <c r="B163" s="217"/>
      <c r="I163" s="146"/>
      <c r="J163" s="146"/>
      <c r="K163" s="217"/>
      <c r="L163" s="146"/>
      <c r="M163" s="146"/>
      <c r="N163" s="146"/>
      <c r="O163" s="146"/>
      <c r="P163" s="217"/>
      <c r="Q163" s="146"/>
      <c r="R163" s="146"/>
      <c r="S163" s="330"/>
      <c r="T163" s="146"/>
      <c r="U163" s="146"/>
      <c r="V163" s="146"/>
      <c r="W163" s="146"/>
      <c r="X163" s="146"/>
      <c r="Y163" s="13"/>
      <c r="Z163" s="277"/>
      <c r="AA163" s="277"/>
      <c r="AB163" s="277"/>
      <c r="AC163" s="277"/>
    </row>
    <row r="164" spans="1:29" s="276" customFormat="1" ht="10.5" customHeight="1">
      <c r="A164" s="275"/>
      <c r="B164" s="217"/>
      <c r="I164" s="146"/>
      <c r="J164" s="146"/>
      <c r="K164" s="217"/>
      <c r="L164" s="146"/>
      <c r="M164" s="146"/>
      <c r="N164" s="146"/>
      <c r="O164" s="146"/>
      <c r="P164" s="217"/>
      <c r="Q164" s="146"/>
      <c r="R164" s="146"/>
      <c r="S164" s="330"/>
      <c r="T164" s="146"/>
      <c r="U164" s="146"/>
      <c r="V164" s="146"/>
      <c r="W164" s="146"/>
      <c r="X164" s="146"/>
      <c r="Y164" s="13"/>
      <c r="Z164" s="277"/>
      <c r="AA164" s="277"/>
      <c r="AB164" s="277"/>
      <c r="AC164" s="277"/>
    </row>
    <row r="165" spans="1:29" s="276" customFormat="1" ht="10.5" customHeight="1">
      <c r="A165" s="275"/>
      <c r="B165" s="217"/>
      <c r="I165" s="146"/>
      <c r="J165" s="146"/>
      <c r="K165" s="217"/>
      <c r="L165" s="146"/>
      <c r="M165" s="146"/>
      <c r="N165" s="146"/>
      <c r="O165" s="146"/>
      <c r="P165" s="217"/>
      <c r="Q165" s="146"/>
      <c r="R165" s="146"/>
      <c r="S165" s="330"/>
      <c r="T165" s="146"/>
      <c r="U165" s="146"/>
      <c r="V165" s="146"/>
      <c r="W165" s="146"/>
      <c r="X165" s="146"/>
      <c r="Y165" s="13"/>
      <c r="Z165" s="277"/>
      <c r="AA165" s="277"/>
      <c r="AB165" s="277"/>
      <c r="AC165" s="277"/>
    </row>
    <row r="166" spans="1:29" s="276" customFormat="1" ht="10.5" customHeight="1">
      <c r="A166" s="275"/>
      <c r="B166" s="217"/>
      <c r="I166" s="146"/>
      <c r="J166" s="146"/>
      <c r="K166" s="217"/>
      <c r="L166" s="146"/>
      <c r="M166" s="146"/>
      <c r="N166" s="146"/>
      <c r="O166" s="146"/>
      <c r="P166" s="217"/>
      <c r="Q166" s="146"/>
      <c r="R166" s="146"/>
      <c r="S166" s="330"/>
      <c r="T166" s="146"/>
      <c r="U166" s="146"/>
      <c r="V166" s="146"/>
      <c r="W166" s="146"/>
      <c r="X166" s="146"/>
      <c r="Y166" s="13"/>
      <c r="Z166" s="277"/>
      <c r="AA166" s="277"/>
      <c r="AB166" s="277"/>
      <c r="AC166" s="277"/>
    </row>
    <row r="167" spans="1:29" s="276" customFormat="1" ht="10.5" customHeight="1">
      <c r="A167" s="275"/>
      <c r="B167" s="217"/>
      <c r="I167" s="146"/>
      <c r="J167" s="146"/>
      <c r="K167" s="217"/>
      <c r="L167" s="146"/>
      <c r="M167" s="146"/>
      <c r="N167" s="146"/>
      <c r="O167" s="146"/>
      <c r="P167" s="217"/>
      <c r="Q167" s="146"/>
      <c r="R167" s="146"/>
      <c r="S167" s="330"/>
      <c r="T167" s="146"/>
      <c r="U167" s="146"/>
      <c r="V167" s="146"/>
      <c r="W167" s="146"/>
      <c r="X167" s="146"/>
      <c r="Y167" s="13"/>
      <c r="Z167" s="277"/>
      <c r="AA167" s="277"/>
      <c r="AB167" s="277"/>
      <c r="AC167" s="277"/>
    </row>
    <row r="168" spans="1:29" s="276" customFormat="1" ht="10.5" customHeight="1">
      <c r="A168" s="275"/>
      <c r="B168" s="217"/>
      <c r="I168" s="146"/>
      <c r="J168" s="146"/>
      <c r="K168" s="217"/>
      <c r="L168" s="146"/>
      <c r="M168" s="146"/>
      <c r="N168" s="146"/>
      <c r="O168" s="146"/>
      <c r="P168" s="217"/>
      <c r="Q168" s="146"/>
      <c r="R168" s="146"/>
      <c r="S168" s="330"/>
      <c r="T168" s="146"/>
      <c r="U168" s="146"/>
      <c r="V168" s="146"/>
      <c r="W168" s="146"/>
      <c r="X168" s="146"/>
      <c r="Y168" s="13"/>
      <c r="Z168" s="277"/>
      <c r="AA168" s="277"/>
      <c r="AB168" s="277"/>
      <c r="AC168" s="277"/>
    </row>
    <row r="169" spans="1:29" s="276" customFormat="1" ht="10.5" customHeight="1">
      <c r="A169" s="275"/>
      <c r="B169" s="217"/>
      <c r="I169" s="146"/>
      <c r="J169" s="146"/>
      <c r="K169" s="217"/>
      <c r="L169" s="146"/>
      <c r="M169" s="146"/>
      <c r="N169" s="146"/>
      <c r="O169" s="146"/>
      <c r="P169" s="217"/>
      <c r="Q169" s="146"/>
      <c r="R169" s="146"/>
      <c r="S169" s="330"/>
      <c r="T169" s="146"/>
      <c r="U169" s="146"/>
      <c r="V169" s="146"/>
      <c r="W169" s="146"/>
      <c r="X169" s="146"/>
      <c r="Y169" s="13"/>
      <c r="Z169" s="277"/>
      <c r="AA169" s="277"/>
      <c r="AB169" s="277"/>
      <c r="AC169" s="277"/>
    </row>
    <row r="170" spans="1:29" s="276" customFormat="1" ht="10.5" customHeight="1">
      <c r="A170" s="275"/>
      <c r="B170" s="217"/>
      <c r="I170" s="146"/>
      <c r="J170" s="146"/>
      <c r="K170" s="217"/>
      <c r="L170" s="146"/>
      <c r="M170" s="146"/>
      <c r="N170" s="146"/>
      <c r="O170" s="146"/>
      <c r="P170" s="217"/>
      <c r="Q170" s="146"/>
      <c r="R170" s="146"/>
      <c r="S170" s="330"/>
      <c r="T170" s="146"/>
      <c r="U170" s="146"/>
      <c r="V170" s="146"/>
      <c r="W170" s="146"/>
      <c r="X170" s="146"/>
      <c r="Y170" s="13"/>
      <c r="Z170" s="277"/>
      <c r="AA170" s="277"/>
      <c r="AB170" s="277"/>
      <c r="AC170" s="277"/>
    </row>
    <row r="171" spans="1:29" s="276" customFormat="1" ht="10.5" customHeight="1">
      <c r="A171" s="275"/>
      <c r="B171" s="217"/>
      <c r="I171" s="146"/>
      <c r="J171" s="146"/>
      <c r="K171" s="217"/>
      <c r="L171" s="146"/>
      <c r="M171" s="146"/>
      <c r="N171" s="146"/>
      <c r="O171" s="146"/>
      <c r="P171" s="217"/>
      <c r="Q171" s="146"/>
      <c r="R171" s="146"/>
      <c r="S171" s="330"/>
      <c r="T171" s="146"/>
      <c r="U171" s="146"/>
      <c r="V171" s="146"/>
      <c r="W171" s="146"/>
      <c r="X171" s="146"/>
      <c r="Y171" s="13"/>
      <c r="Z171" s="277"/>
      <c r="AA171" s="277"/>
      <c r="AB171" s="277"/>
      <c r="AC171" s="277"/>
    </row>
    <row r="172" spans="1:29" s="276" customFormat="1" ht="10.5" customHeight="1">
      <c r="A172" s="275"/>
      <c r="B172" s="217"/>
      <c r="I172" s="146"/>
      <c r="J172" s="146"/>
      <c r="K172" s="217"/>
      <c r="L172" s="146"/>
      <c r="M172" s="146"/>
      <c r="N172" s="146"/>
      <c r="O172" s="146"/>
      <c r="P172" s="217"/>
      <c r="Q172" s="146"/>
      <c r="R172" s="146"/>
      <c r="S172" s="330"/>
      <c r="T172" s="146"/>
      <c r="U172" s="146"/>
      <c r="V172" s="146"/>
      <c r="W172" s="146"/>
      <c r="X172" s="146"/>
      <c r="Y172" s="13"/>
      <c r="Z172" s="277"/>
      <c r="AA172" s="277"/>
      <c r="AB172" s="277"/>
      <c r="AC172" s="277"/>
    </row>
    <row r="173" spans="1:29" s="276" customFormat="1" ht="10.5" customHeight="1">
      <c r="A173" s="275"/>
      <c r="B173" s="217"/>
      <c r="I173" s="146"/>
      <c r="J173" s="146"/>
      <c r="K173" s="217"/>
      <c r="L173" s="146"/>
      <c r="M173" s="146"/>
      <c r="N173" s="146"/>
      <c r="O173" s="146"/>
      <c r="P173" s="217"/>
      <c r="Q173" s="146"/>
      <c r="R173" s="146"/>
      <c r="S173" s="330"/>
      <c r="T173" s="146"/>
      <c r="U173" s="146"/>
      <c r="V173" s="146"/>
      <c r="W173" s="146"/>
      <c r="X173" s="146"/>
      <c r="Y173" s="13"/>
      <c r="Z173" s="277"/>
      <c r="AA173" s="277"/>
      <c r="AB173" s="277"/>
      <c r="AC173" s="277"/>
    </row>
    <row r="174" spans="1:29" s="276" customFormat="1" ht="10.5" customHeight="1">
      <c r="A174" s="275"/>
      <c r="B174" s="217"/>
      <c r="I174" s="146"/>
      <c r="J174" s="146"/>
      <c r="K174" s="217"/>
      <c r="L174" s="146"/>
      <c r="M174" s="146"/>
      <c r="N174" s="146"/>
      <c r="O174" s="146"/>
      <c r="P174" s="217"/>
      <c r="Q174" s="146"/>
      <c r="R174" s="146"/>
      <c r="S174" s="330"/>
      <c r="T174" s="146"/>
      <c r="U174" s="146"/>
      <c r="V174" s="146"/>
      <c r="W174" s="146"/>
      <c r="X174" s="146"/>
      <c r="Y174" s="13"/>
      <c r="Z174" s="277"/>
      <c r="AA174" s="277"/>
      <c r="AB174" s="277"/>
      <c r="AC174" s="277"/>
    </row>
    <row r="175" spans="1:29" s="276" customFormat="1" ht="10.5" customHeight="1">
      <c r="A175" s="275"/>
      <c r="B175" s="217"/>
      <c r="I175" s="146"/>
      <c r="J175" s="146"/>
      <c r="K175" s="217"/>
      <c r="L175" s="146"/>
      <c r="M175" s="146"/>
      <c r="N175" s="146"/>
      <c r="O175" s="146"/>
      <c r="P175" s="217"/>
      <c r="Q175" s="146"/>
      <c r="R175" s="146"/>
      <c r="S175" s="330"/>
      <c r="T175" s="146"/>
      <c r="U175" s="146"/>
      <c r="V175" s="146"/>
      <c r="W175" s="146"/>
      <c r="X175" s="146"/>
      <c r="Y175" s="13"/>
      <c r="Z175" s="277"/>
      <c r="AA175" s="277"/>
      <c r="AB175" s="277"/>
      <c r="AC175" s="277"/>
    </row>
    <row r="176" spans="1:29" s="276" customFormat="1" ht="10.5" customHeight="1">
      <c r="A176" s="275"/>
      <c r="B176" s="217"/>
      <c r="I176" s="146"/>
      <c r="J176" s="146"/>
      <c r="K176" s="217"/>
      <c r="L176" s="146"/>
      <c r="M176" s="146"/>
      <c r="N176" s="146"/>
      <c r="O176" s="146"/>
      <c r="P176" s="217"/>
      <c r="Q176" s="146"/>
      <c r="R176" s="146"/>
      <c r="S176" s="330"/>
      <c r="T176" s="146"/>
      <c r="U176" s="146"/>
      <c r="V176" s="146"/>
      <c r="W176" s="146"/>
      <c r="X176" s="146"/>
      <c r="Y176" s="13"/>
      <c r="Z176" s="277"/>
      <c r="AA176" s="277"/>
      <c r="AB176" s="277"/>
      <c r="AC176" s="277"/>
    </row>
    <row r="177" spans="1:29" s="276" customFormat="1" ht="10.5" customHeight="1">
      <c r="A177" s="275"/>
      <c r="B177" s="217"/>
      <c r="I177" s="146"/>
      <c r="J177" s="146"/>
      <c r="K177" s="217"/>
      <c r="L177" s="146"/>
      <c r="M177" s="146"/>
      <c r="N177" s="146"/>
      <c r="O177" s="146"/>
      <c r="P177" s="217"/>
      <c r="Q177" s="146"/>
      <c r="R177" s="146"/>
      <c r="S177" s="330"/>
      <c r="T177" s="146"/>
      <c r="U177" s="146"/>
      <c r="V177" s="146"/>
      <c r="W177" s="146"/>
      <c r="X177" s="146"/>
      <c r="Y177" s="13"/>
      <c r="Z177" s="277"/>
      <c r="AA177" s="277"/>
      <c r="AB177" s="277"/>
      <c r="AC177" s="277"/>
    </row>
    <row r="178" spans="1:29" s="276" customFormat="1" ht="10.5" customHeight="1">
      <c r="A178" s="275"/>
      <c r="B178" s="217"/>
      <c r="I178" s="146"/>
      <c r="J178" s="146"/>
      <c r="K178" s="217"/>
      <c r="L178" s="146"/>
      <c r="M178" s="146"/>
      <c r="N178" s="146"/>
      <c r="O178" s="146"/>
      <c r="P178" s="217"/>
      <c r="Q178" s="146"/>
      <c r="R178" s="146"/>
      <c r="S178" s="330"/>
      <c r="T178" s="146"/>
      <c r="U178" s="146"/>
      <c r="V178" s="146"/>
      <c r="W178" s="146"/>
      <c r="X178" s="146"/>
      <c r="Y178" s="13"/>
      <c r="Z178" s="277"/>
      <c r="AA178" s="277"/>
      <c r="AB178" s="277"/>
      <c r="AC178" s="277"/>
    </row>
    <row r="179" spans="1:29" s="276" customFormat="1" ht="10.5" customHeight="1">
      <c r="A179" s="275"/>
      <c r="B179" s="217"/>
      <c r="I179" s="146"/>
      <c r="J179" s="146"/>
      <c r="K179" s="217"/>
      <c r="L179" s="146"/>
      <c r="M179" s="146"/>
      <c r="N179" s="146"/>
      <c r="O179" s="146"/>
      <c r="P179" s="217"/>
      <c r="Q179" s="146"/>
      <c r="R179" s="146"/>
      <c r="S179" s="330"/>
      <c r="T179" s="146"/>
      <c r="U179" s="146"/>
      <c r="V179" s="146"/>
      <c r="W179" s="146"/>
      <c r="X179" s="146"/>
      <c r="Y179" s="13"/>
      <c r="Z179" s="277"/>
      <c r="AA179" s="277"/>
      <c r="AB179" s="277"/>
      <c r="AC179" s="277"/>
    </row>
    <row r="180" spans="1:29" s="276" customFormat="1" ht="10.5" customHeight="1">
      <c r="A180" s="275"/>
      <c r="B180" s="217"/>
      <c r="I180" s="146"/>
      <c r="J180" s="146"/>
      <c r="K180" s="217"/>
      <c r="L180" s="146"/>
      <c r="M180" s="146"/>
      <c r="N180" s="146"/>
      <c r="O180" s="146"/>
      <c r="P180" s="217"/>
      <c r="Q180" s="146"/>
      <c r="R180" s="146"/>
      <c r="S180" s="330"/>
      <c r="T180" s="146"/>
      <c r="U180" s="146"/>
      <c r="V180" s="146"/>
      <c r="W180" s="146"/>
      <c r="X180" s="146"/>
      <c r="Y180" s="13"/>
      <c r="Z180" s="277"/>
      <c r="AA180" s="277"/>
      <c r="AB180" s="277"/>
      <c r="AC180" s="277"/>
    </row>
    <row r="181" spans="1:29" s="276" customFormat="1" ht="10.5" customHeight="1">
      <c r="A181" s="275"/>
      <c r="B181" s="217"/>
      <c r="I181" s="146"/>
      <c r="J181" s="146"/>
      <c r="K181" s="217"/>
      <c r="L181" s="146"/>
      <c r="M181" s="146"/>
      <c r="N181" s="146"/>
      <c r="O181" s="146"/>
      <c r="P181" s="217"/>
      <c r="Q181" s="146"/>
      <c r="R181" s="146"/>
      <c r="S181" s="330"/>
      <c r="T181" s="146"/>
      <c r="U181" s="146"/>
      <c r="V181" s="146"/>
      <c r="W181" s="146"/>
      <c r="X181" s="146"/>
      <c r="Y181" s="13"/>
      <c r="Z181" s="277"/>
      <c r="AA181" s="277"/>
      <c r="AB181" s="277"/>
      <c r="AC181" s="277"/>
    </row>
    <row r="182" spans="1:29" s="276" customFormat="1" ht="10.5" customHeight="1">
      <c r="A182" s="275"/>
      <c r="B182" s="217"/>
      <c r="I182" s="146"/>
      <c r="J182" s="146"/>
      <c r="K182" s="217"/>
      <c r="L182" s="146"/>
      <c r="M182" s="146"/>
      <c r="N182" s="146"/>
      <c r="O182" s="146"/>
      <c r="P182" s="217"/>
      <c r="Q182" s="146"/>
      <c r="R182" s="146"/>
      <c r="S182" s="330"/>
      <c r="T182" s="146"/>
      <c r="U182" s="146"/>
      <c r="V182" s="146"/>
      <c r="W182" s="146"/>
      <c r="X182" s="146"/>
      <c r="Y182" s="13"/>
      <c r="Z182" s="277"/>
      <c r="AA182" s="277"/>
      <c r="AB182" s="277"/>
      <c r="AC182" s="277"/>
    </row>
    <row r="183" spans="1:29" s="276" customFormat="1" ht="10.5" customHeight="1">
      <c r="A183" s="275"/>
      <c r="B183" s="217"/>
      <c r="I183" s="146"/>
      <c r="J183" s="146"/>
      <c r="K183" s="217"/>
      <c r="L183" s="146"/>
      <c r="M183" s="146"/>
      <c r="N183" s="146"/>
      <c r="O183" s="146"/>
      <c r="P183" s="217"/>
      <c r="Q183" s="146"/>
      <c r="R183" s="146"/>
      <c r="S183" s="330"/>
      <c r="T183" s="146"/>
      <c r="U183" s="146"/>
      <c r="V183" s="146"/>
      <c r="W183" s="146"/>
      <c r="X183" s="146"/>
      <c r="Y183" s="13"/>
      <c r="Z183" s="277"/>
      <c r="AA183" s="277"/>
      <c r="AB183" s="277"/>
      <c r="AC183" s="277"/>
    </row>
    <row r="184" spans="1:29" s="276" customFormat="1" ht="10.5" customHeight="1">
      <c r="A184" s="275"/>
      <c r="B184" s="217"/>
      <c r="I184" s="146"/>
      <c r="J184" s="146"/>
      <c r="K184" s="217"/>
      <c r="L184" s="146"/>
      <c r="M184" s="146"/>
      <c r="N184" s="146"/>
      <c r="O184" s="146"/>
      <c r="P184" s="217"/>
      <c r="Q184" s="146"/>
      <c r="R184" s="146"/>
      <c r="S184" s="330"/>
      <c r="T184" s="146"/>
      <c r="U184" s="146"/>
      <c r="V184" s="146"/>
      <c r="W184" s="146"/>
      <c r="X184" s="146"/>
      <c r="Y184" s="13"/>
      <c r="Z184" s="277"/>
      <c r="AA184" s="277"/>
      <c r="AB184" s="277"/>
      <c r="AC184" s="277"/>
    </row>
    <row r="185" spans="1:29" s="276" customFormat="1" ht="10.5" customHeight="1">
      <c r="A185" s="275"/>
      <c r="B185" s="217"/>
      <c r="I185" s="146"/>
      <c r="J185" s="146"/>
      <c r="K185" s="217"/>
      <c r="L185" s="146"/>
      <c r="M185" s="146"/>
      <c r="N185" s="146"/>
      <c r="O185" s="146"/>
      <c r="P185" s="217"/>
      <c r="Q185" s="146"/>
      <c r="R185" s="146"/>
      <c r="S185" s="330"/>
      <c r="T185" s="146"/>
      <c r="U185" s="146"/>
      <c r="V185" s="146"/>
      <c r="W185" s="146"/>
      <c r="X185" s="146"/>
      <c r="Y185" s="13"/>
      <c r="Z185" s="277"/>
      <c r="AA185" s="277"/>
      <c r="AB185" s="277"/>
      <c r="AC185" s="277"/>
    </row>
    <row r="186" spans="1:29" s="276" customFormat="1" ht="10.5" customHeight="1">
      <c r="A186" s="275"/>
      <c r="B186" s="217"/>
      <c r="I186" s="146"/>
      <c r="J186" s="146"/>
      <c r="K186" s="217"/>
      <c r="L186" s="146"/>
      <c r="M186" s="146"/>
      <c r="N186" s="146"/>
      <c r="O186" s="146"/>
      <c r="P186" s="217"/>
      <c r="Q186" s="146"/>
      <c r="R186" s="146"/>
      <c r="S186" s="330"/>
      <c r="T186" s="146"/>
      <c r="U186" s="146"/>
      <c r="V186" s="146"/>
      <c r="W186" s="146"/>
      <c r="X186" s="146"/>
      <c r="Y186" s="13"/>
      <c r="Z186" s="277"/>
      <c r="AA186" s="277"/>
      <c r="AB186" s="277"/>
      <c r="AC186" s="277"/>
    </row>
    <row r="187" spans="1:29" s="276" customFormat="1" ht="10.5" customHeight="1">
      <c r="A187" s="275"/>
      <c r="B187" s="217"/>
      <c r="I187" s="146"/>
      <c r="J187" s="146"/>
      <c r="K187" s="217"/>
      <c r="L187" s="146"/>
      <c r="M187" s="146"/>
      <c r="N187" s="146"/>
      <c r="O187" s="146"/>
      <c r="P187" s="217"/>
      <c r="Q187" s="146"/>
      <c r="R187" s="146"/>
      <c r="S187" s="330"/>
      <c r="T187" s="146"/>
      <c r="U187" s="146"/>
      <c r="V187" s="146"/>
      <c r="W187" s="146"/>
      <c r="X187" s="146"/>
      <c r="Y187" s="13"/>
      <c r="Z187" s="277"/>
      <c r="AA187" s="277"/>
      <c r="AB187" s="277"/>
      <c r="AC187" s="277"/>
    </row>
    <row r="188" spans="1:29" s="276" customFormat="1" ht="10.5" customHeight="1">
      <c r="A188" s="275"/>
      <c r="B188" s="217"/>
      <c r="I188" s="146"/>
      <c r="J188" s="146"/>
      <c r="K188" s="217"/>
      <c r="L188" s="146"/>
      <c r="M188" s="146"/>
      <c r="N188" s="146"/>
      <c r="O188" s="146"/>
      <c r="P188" s="217"/>
      <c r="Q188" s="146"/>
      <c r="R188" s="146"/>
      <c r="S188" s="330"/>
      <c r="T188" s="146"/>
      <c r="U188" s="146"/>
      <c r="V188" s="146"/>
      <c r="W188" s="146"/>
      <c r="X188" s="146"/>
      <c r="Y188" s="13"/>
      <c r="Z188" s="277"/>
      <c r="AA188" s="277"/>
      <c r="AB188" s="277"/>
      <c r="AC188" s="277"/>
    </row>
    <row r="189" spans="1:29" s="276" customFormat="1" ht="10.5" customHeight="1">
      <c r="A189" s="275"/>
      <c r="B189" s="217"/>
      <c r="I189" s="146"/>
      <c r="J189" s="146"/>
      <c r="K189" s="217"/>
      <c r="L189" s="146"/>
      <c r="M189" s="146"/>
      <c r="N189" s="146"/>
      <c r="O189" s="146"/>
      <c r="P189" s="217"/>
      <c r="Q189" s="146"/>
      <c r="R189" s="146"/>
      <c r="S189" s="330"/>
      <c r="T189" s="146"/>
      <c r="U189" s="146"/>
      <c r="V189" s="146"/>
      <c r="W189" s="146"/>
      <c r="X189" s="146"/>
      <c r="Y189" s="13"/>
      <c r="Z189" s="277"/>
      <c r="AA189" s="277"/>
      <c r="AB189" s="277"/>
      <c r="AC189" s="277"/>
    </row>
    <row r="190" spans="1:29" s="276" customFormat="1" ht="10.5" customHeight="1">
      <c r="A190" s="275"/>
      <c r="B190" s="217"/>
      <c r="I190" s="146"/>
      <c r="J190" s="146"/>
      <c r="K190" s="217"/>
      <c r="L190" s="146"/>
      <c r="M190" s="146"/>
      <c r="N190" s="146"/>
      <c r="O190" s="146"/>
      <c r="P190" s="217"/>
      <c r="Q190" s="146"/>
      <c r="R190" s="146"/>
      <c r="S190" s="330"/>
      <c r="T190" s="146"/>
      <c r="U190" s="146"/>
      <c r="V190" s="146"/>
      <c r="W190" s="146"/>
      <c r="X190" s="146"/>
      <c r="Y190" s="13"/>
      <c r="Z190" s="277"/>
      <c r="AA190" s="277"/>
      <c r="AB190" s="277"/>
      <c r="AC190" s="277"/>
    </row>
    <row r="191" spans="1:29" s="276" customFormat="1" ht="10.5" customHeight="1">
      <c r="A191" s="275"/>
      <c r="B191" s="217"/>
      <c r="I191" s="146"/>
      <c r="J191" s="146"/>
      <c r="K191" s="217"/>
      <c r="L191" s="146"/>
      <c r="M191" s="146"/>
      <c r="N191" s="146"/>
      <c r="O191" s="146"/>
      <c r="P191" s="217"/>
      <c r="Q191" s="146"/>
      <c r="R191" s="146"/>
      <c r="S191" s="330"/>
      <c r="T191" s="146"/>
      <c r="U191" s="146"/>
      <c r="V191" s="146"/>
      <c r="W191" s="146"/>
      <c r="X191" s="146"/>
      <c r="Y191" s="13"/>
      <c r="Z191" s="277"/>
      <c r="AA191" s="277"/>
      <c r="AB191" s="277"/>
      <c r="AC191" s="277"/>
    </row>
    <row r="192" spans="1:29" s="276" customFormat="1" ht="10.5" customHeight="1">
      <c r="A192" s="275"/>
      <c r="B192" s="217"/>
      <c r="I192" s="146"/>
      <c r="J192" s="146"/>
      <c r="K192" s="217"/>
      <c r="L192" s="146"/>
      <c r="M192" s="146"/>
      <c r="N192" s="146"/>
      <c r="O192" s="146"/>
      <c r="P192" s="217"/>
      <c r="Q192" s="146"/>
      <c r="R192" s="146"/>
      <c r="S192" s="330"/>
      <c r="T192" s="146"/>
      <c r="U192" s="146"/>
      <c r="V192" s="146"/>
      <c r="W192" s="146"/>
      <c r="X192" s="146"/>
      <c r="Y192" s="13"/>
      <c r="Z192" s="277"/>
      <c r="AA192" s="277"/>
      <c r="AB192" s="277"/>
      <c r="AC192" s="277"/>
    </row>
    <row r="193" spans="1:29" s="276" customFormat="1" ht="10.5" customHeight="1">
      <c r="A193" s="275"/>
      <c r="B193" s="217"/>
      <c r="I193" s="146"/>
      <c r="J193" s="146"/>
      <c r="K193" s="217"/>
      <c r="L193" s="146"/>
      <c r="M193" s="146"/>
      <c r="N193" s="146"/>
      <c r="O193" s="146"/>
      <c r="P193" s="217"/>
      <c r="Q193" s="146"/>
      <c r="R193" s="146"/>
      <c r="S193" s="330"/>
      <c r="T193" s="146"/>
      <c r="U193" s="146"/>
      <c r="V193" s="146"/>
      <c r="W193" s="146"/>
      <c r="X193" s="146"/>
      <c r="Y193" s="13"/>
      <c r="Z193" s="277"/>
      <c r="AA193" s="277"/>
      <c r="AB193" s="277"/>
      <c r="AC193" s="277"/>
    </row>
    <row r="194" spans="1:29" s="276" customFormat="1" ht="10.5" customHeight="1">
      <c r="A194" s="275"/>
      <c r="B194" s="217"/>
      <c r="I194" s="146"/>
      <c r="J194" s="146"/>
      <c r="K194" s="217"/>
      <c r="L194" s="146"/>
      <c r="M194" s="146"/>
      <c r="N194" s="146"/>
      <c r="O194" s="146"/>
      <c r="P194" s="217"/>
      <c r="Q194" s="146"/>
      <c r="R194" s="146"/>
      <c r="S194" s="330"/>
      <c r="T194" s="146"/>
      <c r="U194" s="146"/>
      <c r="V194" s="146"/>
      <c r="W194" s="146"/>
      <c r="X194" s="146"/>
      <c r="Y194" s="13"/>
      <c r="Z194" s="277"/>
      <c r="AA194" s="277"/>
      <c r="AB194" s="277"/>
      <c r="AC194" s="277"/>
    </row>
    <row r="195" spans="1:29" s="276" customFormat="1" ht="10.5" customHeight="1">
      <c r="A195" s="275"/>
      <c r="B195" s="217"/>
      <c r="I195" s="146"/>
      <c r="J195" s="146"/>
      <c r="K195" s="217"/>
      <c r="L195" s="146"/>
      <c r="M195" s="146"/>
      <c r="N195" s="146"/>
      <c r="O195" s="146"/>
      <c r="P195" s="217"/>
      <c r="Q195" s="146"/>
      <c r="R195" s="146"/>
      <c r="S195" s="330"/>
      <c r="T195" s="146"/>
      <c r="U195" s="146"/>
      <c r="V195" s="146"/>
      <c r="W195" s="146"/>
      <c r="X195" s="146"/>
      <c r="Y195" s="13"/>
      <c r="Z195" s="277"/>
      <c r="AA195" s="277"/>
      <c r="AB195" s="277"/>
      <c r="AC195" s="277"/>
    </row>
    <row r="196" spans="1:29" s="276" customFormat="1" ht="10.5" customHeight="1">
      <c r="A196" s="275"/>
      <c r="B196" s="217"/>
      <c r="I196" s="146"/>
      <c r="J196" s="146"/>
      <c r="K196" s="217"/>
      <c r="L196" s="146"/>
      <c r="M196" s="146"/>
      <c r="N196" s="146"/>
      <c r="O196" s="146"/>
      <c r="P196" s="217"/>
      <c r="Q196" s="146"/>
      <c r="R196" s="146"/>
      <c r="S196" s="330"/>
      <c r="T196" s="146"/>
      <c r="U196" s="146"/>
      <c r="V196" s="146"/>
      <c r="W196" s="146"/>
      <c r="X196" s="146"/>
      <c r="Y196" s="13"/>
      <c r="Z196" s="277"/>
      <c r="AA196" s="277"/>
      <c r="AB196" s="277"/>
      <c r="AC196" s="277"/>
    </row>
    <row r="197" spans="1:29" s="276" customFormat="1" ht="10.5" customHeight="1">
      <c r="A197" s="275"/>
      <c r="B197" s="217"/>
      <c r="I197" s="146"/>
      <c r="J197" s="146"/>
      <c r="K197" s="217"/>
      <c r="L197" s="146"/>
      <c r="M197" s="146"/>
      <c r="N197" s="146"/>
      <c r="O197" s="146"/>
      <c r="P197" s="217"/>
      <c r="Q197" s="146"/>
      <c r="R197" s="146"/>
      <c r="S197" s="330"/>
      <c r="T197" s="146"/>
      <c r="U197" s="146"/>
      <c r="V197" s="146"/>
      <c r="W197" s="146"/>
      <c r="X197" s="146"/>
      <c r="Y197" s="13"/>
      <c r="Z197" s="277"/>
      <c r="AA197" s="277"/>
      <c r="AB197" s="277"/>
      <c r="AC197" s="277"/>
    </row>
    <row r="198" spans="1:29" s="276" customFormat="1" ht="10.5" customHeight="1">
      <c r="A198" s="275"/>
      <c r="B198" s="217"/>
      <c r="I198" s="146"/>
      <c r="J198" s="146"/>
      <c r="K198" s="217"/>
      <c r="L198" s="146"/>
      <c r="M198" s="146"/>
      <c r="N198" s="146"/>
      <c r="O198" s="146"/>
      <c r="P198" s="217"/>
      <c r="Q198" s="146"/>
      <c r="R198" s="146"/>
      <c r="S198" s="330"/>
      <c r="T198" s="146"/>
      <c r="U198" s="146"/>
      <c r="V198" s="146"/>
      <c r="W198" s="146"/>
      <c r="X198" s="146"/>
      <c r="Y198" s="13"/>
      <c r="Z198" s="277"/>
      <c r="AA198" s="277"/>
      <c r="AB198" s="277"/>
      <c r="AC198" s="277"/>
    </row>
    <row r="199" spans="1:29" s="276" customFormat="1" ht="10.5" customHeight="1">
      <c r="A199" s="275"/>
      <c r="B199" s="217"/>
      <c r="I199" s="146"/>
      <c r="J199" s="146"/>
      <c r="K199" s="217"/>
      <c r="L199" s="146"/>
      <c r="M199" s="146"/>
      <c r="N199" s="146"/>
      <c r="O199" s="146"/>
      <c r="P199" s="217"/>
      <c r="Q199" s="146"/>
      <c r="R199" s="146"/>
      <c r="S199" s="330"/>
      <c r="T199" s="146"/>
      <c r="U199" s="146"/>
      <c r="V199" s="146"/>
      <c r="W199" s="146"/>
      <c r="X199" s="146"/>
      <c r="Y199" s="13"/>
      <c r="Z199" s="277"/>
      <c r="AA199" s="277"/>
      <c r="AB199" s="277"/>
      <c r="AC199" s="277"/>
    </row>
    <row r="200" spans="1:29" s="276" customFormat="1" ht="10.5" customHeight="1">
      <c r="A200" s="275"/>
      <c r="B200" s="217"/>
      <c r="I200" s="146"/>
      <c r="J200" s="146"/>
      <c r="K200" s="217"/>
      <c r="L200" s="146"/>
      <c r="M200" s="146"/>
      <c r="N200" s="146"/>
      <c r="O200" s="146"/>
      <c r="P200" s="217"/>
      <c r="Q200" s="146"/>
      <c r="R200" s="146"/>
      <c r="S200" s="330"/>
      <c r="T200" s="146"/>
      <c r="U200" s="146"/>
      <c r="V200" s="146"/>
      <c r="W200" s="146"/>
      <c r="X200" s="146"/>
      <c r="Y200" s="13"/>
      <c r="Z200" s="277"/>
      <c r="AA200" s="277"/>
      <c r="AB200" s="277"/>
      <c r="AC200" s="277"/>
    </row>
    <row r="201" spans="1:29" s="276" customFormat="1" ht="10.5" customHeight="1">
      <c r="A201" s="275"/>
      <c r="B201" s="217"/>
      <c r="I201" s="146"/>
      <c r="J201" s="146"/>
      <c r="K201" s="217"/>
      <c r="L201" s="146"/>
      <c r="M201" s="146"/>
      <c r="N201" s="146"/>
      <c r="O201" s="146"/>
      <c r="P201" s="217"/>
      <c r="Q201" s="146"/>
      <c r="R201" s="146"/>
      <c r="S201" s="330"/>
      <c r="T201" s="146"/>
      <c r="U201" s="146"/>
      <c r="V201" s="146"/>
      <c r="W201" s="146"/>
      <c r="X201" s="146"/>
      <c r="Y201" s="13"/>
      <c r="Z201" s="277"/>
      <c r="AA201" s="277"/>
      <c r="AB201" s="277"/>
      <c r="AC201" s="277"/>
    </row>
    <row r="202" spans="1:29" s="276" customFormat="1" ht="10.5" customHeight="1">
      <c r="A202" s="275"/>
      <c r="B202" s="217"/>
      <c r="I202" s="146"/>
      <c r="J202" s="146"/>
      <c r="K202" s="217"/>
      <c r="L202" s="146"/>
      <c r="M202" s="146"/>
      <c r="N202" s="146"/>
      <c r="O202" s="146"/>
      <c r="P202" s="217"/>
      <c r="Q202" s="146"/>
      <c r="R202" s="146"/>
      <c r="S202" s="330"/>
      <c r="T202" s="146"/>
      <c r="U202" s="146"/>
      <c r="V202" s="146"/>
      <c r="W202" s="146"/>
      <c r="X202" s="146"/>
      <c r="Y202" s="13"/>
      <c r="Z202" s="277"/>
      <c r="AA202" s="277"/>
      <c r="AB202" s="277"/>
      <c r="AC202" s="277"/>
    </row>
    <row r="203" spans="1:29" s="276" customFormat="1" ht="10.5" customHeight="1">
      <c r="A203" s="275"/>
      <c r="B203" s="217"/>
      <c r="I203" s="146"/>
      <c r="J203" s="146"/>
      <c r="K203" s="217"/>
      <c r="L203" s="146"/>
      <c r="M203" s="146"/>
      <c r="N203" s="146"/>
      <c r="O203" s="146"/>
      <c r="P203" s="217"/>
      <c r="Q203" s="146"/>
      <c r="R203" s="146"/>
      <c r="S203" s="330"/>
      <c r="T203" s="146"/>
      <c r="U203" s="146"/>
      <c r="V203" s="146"/>
      <c r="W203" s="146"/>
      <c r="X203" s="146"/>
      <c r="Y203" s="13"/>
      <c r="Z203" s="277"/>
      <c r="AA203" s="277"/>
      <c r="AB203" s="277"/>
      <c r="AC203" s="277"/>
    </row>
    <row r="204" spans="1:29" s="276" customFormat="1" ht="10.5" customHeight="1">
      <c r="A204" s="275"/>
      <c r="B204" s="217"/>
      <c r="I204" s="146"/>
      <c r="J204" s="146"/>
      <c r="K204" s="217"/>
      <c r="L204" s="146"/>
      <c r="M204" s="146"/>
      <c r="N204" s="146"/>
      <c r="O204" s="146"/>
      <c r="P204" s="217"/>
      <c r="Q204" s="146"/>
      <c r="R204" s="146"/>
      <c r="S204" s="330"/>
      <c r="T204" s="146"/>
      <c r="U204" s="146"/>
      <c r="V204" s="146"/>
      <c r="W204" s="146"/>
      <c r="X204" s="146"/>
      <c r="Y204" s="13"/>
      <c r="Z204" s="277"/>
      <c r="AA204" s="277"/>
      <c r="AB204" s="277"/>
      <c r="AC204" s="277"/>
    </row>
    <row r="205" spans="1:29" s="276" customFormat="1" ht="10.5" customHeight="1">
      <c r="A205" s="275"/>
      <c r="B205" s="217"/>
      <c r="I205" s="146"/>
      <c r="J205" s="146"/>
      <c r="K205" s="217"/>
      <c r="L205" s="146"/>
      <c r="M205" s="146"/>
      <c r="N205" s="146"/>
      <c r="O205" s="146"/>
      <c r="P205" s="217"/>
      <c r="Q205" s="146"/>
      <c r="R205" s="146"/>
      <c r="S205" s="330"/>
      <c r="T205" s="146"/>
      <c r="U205" s="146"/>
      <c r="V205" s="146"/>
      <c r="W205" s="146"/>
      <c r="X205" s="146"/>
      <c r="Y205" s="13"/>
      <c r="Z205" s="277"/>
      <c r="AA205" s="277"/>
      <c r="AB205" s="277"/>
      <c r="AC205" s="277"/>
    </row>
    <row r="206" spans="1:29" s="276" customFormat="1" ht="10.5" customHeight="1">
      <c r="A206" s="275"/>
      <c r="B206" s="217"/>
      <c r="I206" s="146"/>
      <c r="J206" s="146"/>
      <c r="K206" s="217"/>
      <c r="L206" s="146"/>
      <c r="M206" s="146"/>
      <c r="N206" s="146"/>
      <c r="O206" s="146"/>
      <c r="P206" s="217"/>
      <c r="Q206" s="146"/>
      <c r="R206" s="146"/>
      <c r="S206" s="330"/>
      <c r="T206" s="146"/>
      <c r="U206" s="146"/>
      <c r="V206" s="146"/>
      <c r="W206" s="146"/>
      <c r="X206" s="146"/>
      <c r="Y206" s="13"/>
      <c r="Z206" s="277"/>
      <c r="AA206" s="277"/>
      <c r="AB206" s="277"/>
      <c r="AC206" s="277"/>
    </row>
    <row r="207" spans="1:29" s="276" customFormat="1" ht="10.5" customHeight="1">
      <c r="A207" s="275"/>
      <c r="B207" s="217"/>
      <c r="I207" s="146"/>
      <c r="J207" s="146"/>
      <c r="K207" s="217"/>
      <c r="L207" s="146"/>
      <c r="M207" s="146"/>
      <c r="N207" s="146"/>
      <c r="O207" s="146"/>
      <c r="P207" s="217"/>
      <c r="Q207" s="146"/>
      <c r="R207" s="146"/>
      <c r="S207" s="330"/>
      <c r="T207" s="146"/>
      <c r="U207" s="146"/>
      <c r="V207" s="146"/>
      <c r="W207" s="146"/>
      <c r="X207" s="146"/>
      <c r="Y207" s="13"/>
      <c r="Z207" s="277"/>
      <c r="AA207" s="277"/>
      <c r="AB207" s="277"/>
      <c r="AC207" s="277"/>
    </row>
    <row r="208" spans="1:29" s="276" customFormat="1" ht="10.5" customHeight="1">
      <c r="A208" s="275"/>
      <c r="B208" s="217"/>
      <c r="I208" s="146"/>
      <c r="J208" s="146"/>
      <c r="K208" s="217"/>
      <c r="L208" s="146"/>
      <c r="M208" s="146"/>
      <c r="N208" s="146"/>
      <c r="O208" s="146"/>
      <c r="P208" s="217"/>
      <c r="Q208" s="146"/>
      <c r="R208" s="146"/>
      <c r="S208" s="330"/>
      <c r="T208" s="146"/>
      <c r="U208" s="146"/>
      <c r="V208" s="146"/>
      <c r="W208" s="146"/>
      <c r="X208" s="146"/>
      <c r="Y208" s="13"/>
      <c r="Z208" s="277"/>
      <c r="AA208" s="277"/>
      <c r="AB208" s="277"/>
      <c r="AC208" s="277"/>
    </row>
    <row r="209" spans="1:29" s="276" customFormat="1" ht="10.5" customHeight="1">
      <c r="A209" s="275"/>
      <c r="B209" s="217"/>
      <c r="I209" s="146"/>
      <c r="J209" s="146"/>
      <c r="K209" s="217"/>
      <c r="L209" s="146"/>
      <c r="M209" s="146"/>
      <c r="N209" s="146"/>
      <c r="O209" s="146"/>
      <c r="P209" s="217"/>
      <c r="Q209" s="146"/>
      <c r="R209" s="146"/>
      <c r="S209" s="330"/>
      <c r="T209" s="146"/>
      <c r="U209" s="146"/>
      <c r="V209" s="146"/>
      <c r="W209" s="146"/>
      <c r="X209" s="146"/>
      <c r="Y209" s="13"/>
      <c r="Z209" s="277"/>
      <c r="AA209" s="277"/>
      <c r="AB209" s="277"/>
      <c r="AC209" s="277"/>
    </row>
    <row r="210" spans="1:29" s="276" customFormat="1" ht="10.5" customHeight="1">
      <c r="A210" s="275"/>
      <c r="B210" s="217"/>
      <c r="I210" s="146"/>
      <c r="J210" s="146"/>
      <c r="K210" s="217"/>
      <c r="L210" s="146"/>
      <c r="M210" s="146"/>
      <c r="N210" s="146"/>
      <c r="O210" s="146"/>
      <c r="P210" s="217"/>
      <c r="Q210" s="146"/>
      <c r="R210" s="146"/>
      <c r="S210" s="330"/>
      <c r="T210" s="146"/>
      <c r="U210" s="146"/>
      <c r="V210" s="146"/>
      <c r="W210" s="146"/>
      <c r="X210" s="146"/>
      <c r="Y210" s="13"/>
      <c r="Z210" s="277"/>
      <c r="AA210" s="277"/>
      <c r="AB210" s="277"/>
      <c r="AC210" s="277"/>
    </row>
    <row r="211" spans="1:29" s="276" customFormat="1" ht="10.5" customHeight="1">
      <c r="A211" s="275"/>
      <c r="B211" s="217"/>
      <c r="I211" s="146"/>
      <c r="J211" s="146"/>
      <c r="K211" s="217"/>
      <c r="L211" s="146"/>
      <c r="M211" s="146"/>
      <c r="N211" s="146"/>
      <c r="O211" s="146"/>
      <c r="P211" s="217"/>
      <c r="Q211" s="146"/>
      <c r="R211" s="146"/>
      <c r="S211" s="330"/>
      <c r="T211" s="146"/>
      <c r="U211" s="146"/>
      <c r="V211" s="146"/>
      <c r="W211" s="146"/>
      <c r="X211" s="146"/>
      <c r="Y211" s="13"/>
      <c r="Z211" s="277"/>
      <c r="AA211" s="277"/>
      <c r="AB211" s="277"/>
      <c r="AC211" s="277"/>
    </row>
    <row r="212" spans="1:29" s="276" customFormat="1" ht="10.5" customHeight="1">
      <c r="A212" s="275"/>
      <c r="B212" s="217"/>
      <c r="I212" s="146"/>
      <c r="J212" s="146"/>
      <c r="K212" s="217"/>
      <c r="L212" s="146"/>
      <c r="M212" s="146"/>
      <c r="N212" s="146"/>
      <c r="O212" s="146"/>
      <c r="P212" s="217"/>
      <c r="Q212" s="146"/>
      <c r="R212" s="146"/>
      <c r="S212" s="330"/>
      <c r="T212" s="146"/>
      <c r="U212" s="146"/>
      <c r="V212" s="146"/>
      <c r="W212" s="146"/>
      <c r="X212" s="146"/>
      <c r="Y212" s="13"/>
      <c r="Z212" s="277"/>
      <c r="AA212" s="277"/>
      <c r="AB212" s="277"/>
      <c r="AC212" s="277"/>
    </row>
    <row r="213" spans="1:29" s="276" customFormat="1" ht="10.5" customHeight="1">
      <c r="A213" s="275"/>
      <c r="B213" s="217"/>
      <c r="I213" s="146"/>
      <c r="J213" s="146"/>
      <c r="K213" s="217"/>
      <c r="L213" s="146"/>
      <c r="M213" s="146"/>
      <c r="N213" s="146"/>
      <c r="O213" s="146"/>
      <c r="P213" s="217"/>
      <c r="Q213" s="146"/>
      <c r="R213" s="146"/>
      <c r="S213" s="330"/>
      <c r="T213" s="146"/>
      <c r="U213" s="146"/>
      <c r="V213" s="146"/>
      <c r="W213" s="146"/>
      <c r="X213" s="146"/>
      <c r="Y213" s="13"/>
      <c r="Z213" s="277"/>
      <c r="AA213" s="277"/>
      <c r="AB213" s="277"/>
      <c r="AC213" s="277"/>
    </row>
    <row r="214" spans="1:29" s="276" customFormat="1" ht="10.5" customHeight="1">
      <c r="A214" s="275"/>
      <c r="B214" s="217"/>
      <c r="I214" s="146"/>
      <c r="J214" s="146"/>
      <c r="K214" s="217"/>
      <c r="L214" s="146"/>
      <c r="M214" s="146"/>
      <c r="N214" s="146"/>
      <c r="O214" s="146"/>
      <c r="P214" s="217"/>
      <c r="Q214" s="146"/>
      <c r="R214" s="146"/>
      <c r="S214" s="330"/>
      <c r="T214" s="146"/>
      <c r="U214" s="146"/>
      <c r="V214" s="146"/>
      <c r="W214" s="146"/>
      <c r="X214" s="146"/>
      <c r="Y214" s="13"/>
      <c r="Z214" s="277"/>
      <c r="AA214" s="277"/>
      <c r="AB214" s="277"/>
      <c r="AC214" s="277"/>
    </row>
    <row r="215" spans="1:29" s="276" customFormat="1" ht="10.5" customHeight="1">
      <c r="A215" s="275"/>
      <c r="B215" s="217"/>
      <c r="I215" s="146"/>
      <c r="J215" s="146"/>
      <c r="K215" s="217"/>
      <c r="L215" s="146"/>
      <c r="M215" s="146"/>
      <c r="N215" s="146"/>
      <c r="O215" s="146"/>
      <c r="P215" s="217"/>
      <c r="Q215" s="146"/>
      <c r="R215" s="146"/>
      <c r="S215" s="330"/>
      <c r="T215" s="146"/>
      <c r="U215" s="146"/>
      <c r="V215" s="146"/>
      <c r="W215" s="146"/>
      <c r="X215" s="146"/>
      <c r="Y215" s="13"/>
      <c r="Z215" s="277"/>
      <c r="AA215" s="277"/>
      <c r="AB215" s="277"/>
      <c r="AC215" s="277"/>
    </row>
    <row r="216" spans="1:29" s="276" customFormat="1" ht="10.5" customHeight="1">
      <c r="A216" s="275"/>
      <c r="B216" s="217"/>
      <c r="I216" s="146"/>
      <c r="J216" s="146"/>
      <c r="K216" s="217"/>
      <c r="L216" s="146"/>
      <c r="M216" s="146"/>
      <c r="N216" s="146"/>
      <c r="O216" s="146"/>
      <c r="P216" s="217"/>
      <c r="Q216" s="146"/>
      <c r="R216" s="146"/>
      <c r="S216" s="330"/>
      <c r="T216" s="146"/>
      <c r="U216" s="146"/>
      <c r="V216" s="146"/>
      <c r="W216" s="146"/>
      <c r="X216" s="146"/>
      <c r="Y216" s="13"/>
      <c r="Z216" s="277"/>
      <c r="AA216" s="277"/>
      <c r="AB216" s="277"/>
      <c r="AC216" s="277"/>
    </row>
    <row r="217" spans="1:29" s="276" customFormat="1" ht="10.5" customHeight="1">
      <c r="A217" s="275"/>
      <c r="B217" s="217"/>
      <c r="I217" s="146"/>
      <c r="J217" s="146"/>
      <c r="K217" s="217"/>
      <c r="L217" s="146"/>
      <c r="M217" s="146"/>
      <c r="N217" s="146"/>
      <c r="O217" s="146"/>
      <c r="P217" s="217"/>
      <c r="Q217" s="146"/>
      <c r="R217" s="146"/>
      <c r="S217" s="330"/>
      <c r="T217" s="146"/>
      <c r="U217" s="146"/>
      <c r="V217" s="146"/>
      <c r="W217" s="146"/>
      <c r="X217" s="146"/>
      <c r="Y217" s="13"/>
      <c r="Z217" s="277"/>
      <c r="AA217" s="277"/>
      <c r="AB217" s="277"/>
      <c r="AC217" s="277"/>
    </row>
    <row r="218" spans="1:29" s="276" customFormat="1" ht="10.5" customHeight="1">
      <c r="A218" s="275"/>
      <c r="B218" s="217"/>
      <c r="I218" s="146"/>
      <c r="J218" s="146"/>
      <c r="K218" s="217"/>
      <c r="L218" s="146"/>
      <c r="M218" s="146"/>
      <c r="N218" s="146"/>
      <c r="O218" s="146"/>
      <c r="P218" s="217"/>
      <c r="Q218" s="146"/>
      <c r="R218" s="146"/>
      <c r="S218" s="330"/>
      <c r="T218" s="146"/>
      <c r="U218" s="146"/>
      <c r="V218" s="146"/>
      <c r="W218" s="146"/>
      <c r="X218" s="146"/>
      <c r="Y218" s="13"/>
      <c r="Z218" s="277"/>
      <c r="AA218" s="277"/>
      <c r="AB218" s="277"/>
      <c r="AC218" s="277"/>
    </row>
    <row r="219" spans="1:29" s="276" customFormat="1" ht="10.5" customHeight="1">
      <c r="A219" s="275"/>
      <c r="B219" s="217"/>
      <c r="I219" s="146"/>
      <c r="J219" s="146"/>
      <c r="K219" s="217"/>
      <c r="L219" s="146"/>
      <c r="M219" s="146"/>
      <c r="N219" s="146"/>
      <c r="O219" s="146"/>
      <c r="P219" s="217"/>
      <c r="Q219" s="146"/>
      <c r="R219" s="146"/>
      <c r="S219" s="330"/>
      <c r="T219" s="146"/>
      <c r="U219" s="146"/>
      <c r="V219" s="146"/>
      <c r="W219" s="146"/>
      <c r="X219" s="146"/>
      <c r="Y219" s="13"/>
      <c r="Z219" s="277"/>
      <c r="AA219" s="277"/>
      <c r="AB219" s="277"/>
      <c r="AC219" s="277"/>
    </row>
    <row r="220" spans="1:29" s="276" customFormat="1" ht="10.5" customHeight="1">
      <c r="A220" s="275"/>
      <c r="B220" s="217"/>
      <c r="I220" s="146"/>
      <c r="J220" s="146"/>
      <c r="K220" s="217"/>
      <c r="L220" s="146"/>
      <c r="M220" s="146"/>
      <c r="N220" s="146"/>
      <c r="O220" s="146"/>
      <c r="P220" s="217"/>
      <c r="Q220" s="146"/>
      <c r="R220" s="146"/>
      <c r="S220" s="330"/>
      <c r="T220" s="146"/>
      <c r="U220" s="146"/>
      <c r="V220" s="146"/>
      <c r="W220" s="146"/>
      <c r="X220" s="146"/>
      <c r="Y220" s="13"/>
      <c r="Z220" s="277"/>
      <c r="AA220" s="277"/>
      <c r="AB220" s="277"/>
      <c r="AC220" s="277"/>
    </row>
    <row r="224" spans="1:29" ht="10.5" customHeight="1">
      <c r="A224" s="29"/>
      <c r="B224" s="29"/>
      <c r="I224" s="29"/>
      <c r="J224" s="29"/>
      <c r="L224" s="29"/>
      <c r="M224" s="29"/>
      <c r="N224" s="29"/>
      <c r="O224" s="29"/>
      <c r="Q224" s="29"/>
      <c r="R224" s="29"/>
      <c r="S224" s="29"/>
      <c r="T224" s="29"/>
      <c r="U224" s="29"/>
      <c r="V224" s="29"/>
      <c r="W224" s="29"/>
      <c r="X224" s="29"/>
      <c r="Y224" s="29"/>
      <c r="Z224" s="29"/>
      <c r="AA224" s="29"/>
      <c r="AB224" s="29"/>
      <c r="AC224" s="29"/>
    </row>
    <row r="225" spans="11:16" s="29" customFormat="1" ht="10.5" customHeight="1">
      <c r="K225" s="217"/>
      <c r="P225" s="217"/>
    </row>
    <row r="226" spans="11:16" s="29" customFormat="1" ht="10.5" customHeight="1">
      <c r="K226" s="217"/>
      <c r="P226" s="217"/>
    </row>
    <row r="227" spans="11:16" s="29" customFormat="1" ht="10.5" customHeight="1">
      <c r="K227" s="217"/>
      <c r="P227" s="217"/>
    </row>
    <row r="228" spans="11:16" s="29" customFormat="1" ht="10.5" customHeight="1">
      <c r="K228" s="217"/>
      <c r="P228" s="217"/>
    </row>
    <row r="229" spans="11:16" s="29" customFormat="1" ht="10.5" customHeight="1">
      <c r="K229" s="217"/>
      <c r="P229" s="217"/>
    </row>
    <row r="230" spans="11:16" s="29" customFormat="1" ht="10.5" customHeight="1">
      <c r="K230" s="217"/>
      <c r="P230" s="217"/>
    </row>
    <row r="231" spans="11:16" s="29" customFormat="1" ht="10.5" customHeight="1">
      <c r="K231" s="217"/>
      <c r="P231" s="217"/>
    </row>
    <row r="232" spans="11:16" s="29" customFormat="1" ht="10.5" customHeight="1">
      <c r="K232" s="217"/>
      <c r="P232" s="217"/>
    </row>
    <row r="233" spans="11:16" s="29" customFormat="1" ht="10.5" customHeight="1">
      <c r="K233" s="217"/>
      <c r="P233" s="217"/>
    </row>
    <row r="234" spans="11:16" s="29" customFormat="1" ht="10.5" customHeight="1">
      <c r="K234" s="217"/>
      <c r="P234" s="217"/>
    </row>
  </sheetData>
  <sheetProtection algorithmName="SHA-512" hashValue="1XQnchzj1YpPx6mHRsmon9ALiW9E1WTonUvTJjcCACDPRQqyTfn7Bb1h2Gv2dM7JY7aQVSJ/XxuSqDEr/s6XJg==" saltValue="7S2hqF1GzV26GBUMShUaEw==" spinCount="100000" sheet="1" objects="1" scenarios="1" formatColumns="0" formatRows="0"/>
  <dataConsolidate leftLabels="1" link="1"/>
  <mergeCells count="14">
    <mergeCell ref="E43:E44"/>
    <mergeCell ref="F43:F44"/>
    <mergeCell ref="D9:F9"/>
    <mergeCell ref="H12:H14"/>
    <mergeCell ref="E64:G64"/>
    <mergeCell ref="E13:E14"/>
    <mergeCell ref="D13:D14"/>
    <mergeCell ref="F13:F14"/>
    <mergeCell ref="D12:G12"/>
    <mergeCell ref="D38:D39"/>
    <mergeCell ref="F38:F39"/>
    <mergeCell ref="D40:D41"/>
    <mergeCell ref="F40:F41"/>
    <mergeCell ref="D43:D44"/>
  </mergeCells>
  <dataValidations xWindow="885" yWindow="654" count="9">
    <dataValidation type="decimal" allowBlank="1" showErrorMessage="1" errorTitle="Ошибка" error="Допускается ввод только неотрицательных чисел!" sqref="G55:G58 G17 G40 G42 G47 G2 G61 G19:G38 G44" xr:uid="{00000000-0002-0000-08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62" xr:uid="{00000000-0002-0000-0800-000001000000}">
      <formula1>900</formula1>
    </dataValidation>
    <dataValidation type="decimal" allowBlank="1" showErrorMessage="1" errorTitle="Ошибка" error="Допускается ввод только действительных чисел!" sqref="G48:G52 G60" xr:uid="{00000000-0002-0000-0800-000002000000}">
      <formula1>-9.99999999999999E+37</formula1>
      <formula2>9.99999999999999E+37</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E2 G43" xr:uid="{00000000-0002-0000-0800-000003000000}">
      <formula1>900</formula1>
    </dataValidation>
    <dataValidation type="decimal" allowBlank="1" showErrorMessage="1" errorTitle="Ошибка" error="Допускается ввод только действительных чисел!" sqref="G53 G46" xr:uid="{00000000-0002-0000-0800-000004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54" xr:uid="{00000000-0002-0000-0800-000005000000}">
      <formula1>900</formula1>
    </dataValidation>
    <dataValidation type="decimal" allowBlank="1" showErrorMessage="1" errorTitle="Ошибка" error="Введите значение от 0 до 100%" sqref="G4 G59" xr:uid="{00000000-0002-0000-0800-000006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наименование производственного объекта" sqref="E4" xr:uid="{00000000-0002-0000-0800-000007000000}">
      <formula1>900</formula1>
    </dataValidation>
    <dataValidation allowBlank="1" showInputMessage="1" showErrorMessage="1" prompt="Для выбора выполните двойной щелчок левой клавиши мыши по соответствующей ячейке." sqref="G39 G41" xr:uid="{00000000-0002-0000-0800-000008000000}"/>
  </dataValidations>
  <printOptions horizontalCentered="1" verticalCentered="1"/>
  <pageMargins left="0" right="0" top="0" bottom="0" header="0" footer="0.78740157480314965"/>
  <pageSetup paperSize="9" scale="56" fitToHeight="0"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262</vt:i4>
      </vt:variant>
    </vt:vector>
  </HeadingPairs>
  <TitlesOfParts>
    <vt:vector size="272" baseType="lpstr">
      <vt:lpstr>Инструкция</vt:lpstr>
      <vt:lpstr>Титульный</vt:lpstr>
      <vt:lpstr>Территории</vt:lpstr>
      <vt:lpstr>Дифференциация</vt:lpstr>
      <vt:lpstr>Форма 1.0.1 | Форма 1.4.1</vt:lpstr>
      <vt:lpstr>Форма 1.4.1</vt:lpstr>
      <vt:lpstr>Форма 1.0.1 | Форма 1.5</vt:lpstr>
      <vt:lpstr>Форма 1.5</vt:lpstr>
      <vt:lpstr>Комментарии</vt:lpstr>
      <vt:lpstr>Проверка</vt:lpstr>
      <vt:lpstr>activity</vt:lpstr>
      <vt:lpstr>availability_price</vt:lpstr>
      <vt:lpstr>buhg_flag</vt:lpstr>
      <vt:lpstr>checkCell_List01</vt:lpstr>
      <vt:lpstr>checkCell_List05</vt:lpstr>
      <vt:lpstr>checkCell_List06</vt:lpstr>
      <vt:lpstr>checkCell_List08</vt:lpstr>
      <vt:lpstr>checkCell_List09</vt:lpstr>
      <vt:lpstr>checkDEfCell_List09</vt:lpstr>
      <vt:lpstr>chkGetUpdatesValue</vt:lpstr>
      <vt:lpstr>chkNoUpdatesValue</vt:lpstr>
      <vt:lpstr>code</vt:lpstr>
      <vt:lpstr>copy_f_quart</vt:lpstr>
      <vt:lpstr>copy_f_year</vt:lpstr>
      <vt:lpstr>CURRENT_DATE</vt:lpstr>
      <vt:lpstr>data_type</vt:lpstr>
      <vt:lpstr>DATA_URL</vt:lpstr>
      <vt:lpstr>dateBuhg</vt:lpstr>
      <vt:lpstr>DESCRIPTION_TERRITORY</vt:lpstr>
      <vt:lpstr>diff_tariff</vt:lpstr>
      <vt:lpstr>DocProp_TemplateCode</vt:lpstr>
      <vt:lpstr>DocProp_Version</vt:lpstr>
      <vt:lpstr>end_col</vt:lpstr>
      <vt:lpstr>end_row_5</vt:lpstr>
      <vt:lpstr>end_row1</vt:lpstr>
      <vt:lpstr>end_row2</vt:lpstr>
      <vt:lpstr>et_Comm</vt:lpstr>
      <vt:lpstr>et_hor_List01_2</vt:lpstr>
      <vt:lpstr>et_hor_List01_4</vt:lpstr>
      <vt:lpstr>et_List02_mo</vt:lpstr>
      <vt:lpstr>et_List02_mr</vt:lpstr>
      <vt:lpstr>et_List02_st</vt:lpstr>
      <vt:lpstr>et_List02_ter</vt:lpstr>
      <vt:lpstr>et_List03</vt:lpstr>
      <vt:lpstr>et_List04</vt:lpstr>
      <vt:lpstr>et_List05_1_1</vt:lpstr>
      <vt:lpstr>et_List05_1_2</vt:lpstr>
      <vt:lpstr>et_List05_2_1</vt:lpstr>
      <vt:lpstr>et_List05_2_2</vt:lpstr>
      <vt:lpstr>et_List05_3_1</vt:lpstr>
      <vt:lpstr>et_List05_3_2</vt:lpstr>
      <vt:lpstr>et_List05_4</vt:lpstr>
      <vt:lpstr>et_List06_1</vt:lpstr>
      <vt:lpstr>et_List06_2</vt:lpstr>
      <vt:lpstr>et_List06_3</vt:lpstr>
      <vt:lpstr>et_List06_4</vt:lpstr>
      <vt:lpstr>et_List07_01</vt:lpstr>
      <vt:lpstr>et_List07_04</vt:lpstr>
      <vt:lpstr>et_List07_05</vt:lpstr>
      <vt:lpstr>et_List09_0</vt:lpstr>
      <vt:lpstr>et_List09_1</vt:lpstr>
      <vt:lpstr>et_List09_2</vt:lpstr>
      <vt:lpstr>et_ver_List01_1</vt:lpstr>
      <vt:lpstr>et_ver_List08_1</vt:lpstr>
      <vt:lpstr>f_quart</vt:lpstr>
      <vt:lpstr>f_year</vt:lpstr>
      <vt:lpstr>fil</vt:lpstr>
      <vt:lpstr>fil_flag</vt:lpstr>
      <vt:lpstr>FirstLine</vt:lpstr>
      <vt:lpstr>flag_diff_ipr</vt:lpstr>
      <vt:lpstr>flag_ipr</vt:lpstr>
      <vt:lpstr>flag_publication</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kind_of_purchase_method</vt:lpstr>
      <vt:lpstr>kind_of_unit</vt:lpstr>
      <vt:lpstr>kpp</vt:lpstr>
      <vt:lpstr>LINK_RANGE</vt:lpstr>
      <vt:lpstr>List_01_prov</vt:lpstr>
      <vt:lpstr>List_05_vs_fact</vt:lpstr>
      <vt:lpstr>LIST_MR_MO_OKTMO</vt:lpstr>
      <vt:lpstr>list_of_tariff</vt:lpstr>
      <vt:lpstr>List00_checkFill</vt:lpstr>
      <vt:lpstr>List00_Fill</vt:lpstr>
      <vt:lpstr>List00_Print</vt:lpstr>
      <vt:lpstr>List01_2_reserve</vt:lpstr>
      <vt:lpstr>List01_CheckC</vt:lpstr>
      <vt:lpstr>List01_costs_OPS</vt:lpstr>
      <vt:lpstr>List01_costs_OPS_22</vt:lpstr>
      <vt:lpstr>List01_costs_PH</vt:lpstr>
      <vt:lpstr>List01_costs_PH_22</vt:lpstr>
      <vt:lpstr>List01_flag_index_1</vt:lpstr>
      <vt:lpstr>List01_flag_index_2</vt:lpstr>
      <vt:lpstr>List01_Name</vt:lpstr>
      <vt:lpstr>List01_Num</vt:lpstr>
      <vt:lpstr>List01_NumberColumns</vt:lpstr>
      <vt:lpstr>List01_p1</vt:lpstr>
      <vt:lpstr>List01_p1_minus_p3</vt:lpstr>
      <vt:lpstr>List01_p2_14</vt:lpstr>
      <vt:lpstr>List01_p3</vt:lpstr>
      <vt:lpstr>List01_p3_10_check</vt:lpstr>
      <vt:lpstr>List01_p3_11_check</vt:lpstr>
      <vt:lpstr>List01_p4</vt:lpstr>
      <vt:lpstr>List01_revenue_from_activity_80_flag</vt:lpstr>
      <vt:lpstr>List03_Date_1</vt:lpstr>
      <vt:lpstr>List03_GroundMaterials_1</vt:lpstr>
      <vt:lpstr>List03_NameForms</vt:lpstr>
      <vt:lpstr>List03_NameForms_Copy</vt:lpstr>
      <vt:lpstr>List03_note</vt:lpstr>
      <vt:lpstr>List03_NumForms</vt:lpstr>
      <vt:lpstr>List03_NumForms_Copy</vt:lpstr>
      <vt:lpstr>List04_CheckC</vt:lpstr>
      <vt:lpstr>List05_costs_OPS_22</vt:lpstr>
      <vt:lpstr>List05_costs_PH_22</vt:lpstr>
      <vt:lpstr>List05_flagFXD</vt:lpstr>
      <vt:lpstr>List05_Provider_cells</vt:lpstr>
      <vt:lpstr>List06_1_reserve</vt:lpstr>
      <vt:lpstr>List06_2_reserve</vt:lpstr>
      <vt:lpstr>List06_CheckC</vt:lpstr>
      <vt:lpstr>List06_date_ch_ip</vt:lpstr>
      <vt:lpstr>List06_date_ip</vt:lpstr>
      <vt:lpstr>List06_date_r_ip</vt:lpstr>
      <vt:lpstr>List06_flag_year</vt:lpstr>
      <vt:lpstr>List06_main_column</vt:lpstr>
      <vt:lpstr>List06_Name</vt:lpstr>
      <vt:lpstr>List06_objective_of_IPR</vt:lpstr>
      <vt:lpstr>List06_sourceFin</vt:lpstr>
      <vt:lpstr>List06_year_source</vt:lpstr>
      <vt:lpstr>List07_ActivityID</vt:lpstr>
      <vt:lpstr>List07_CheckC</vt:lpstr>
      <vt:lpstr>List07_fieldMarker</vt:lpstr>
      <vt:lpstr>List07_Fill</vt:lpstr>
      <vt:lpstr>List08_CheckC</vt:lpstr>
      <vt:lpstr>List08_GroundMaterials_1</vt:lpstr>
      <vt:lpstr>List08_GroundMaterials_2</vt:lpstr>
      <vt:lpstr>List08_Name</vt:lpstr>
      <vt:lpstr>List08_Num</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'Форма 1.0.1 | Форма 1.4.2'!obj_List02_22</vt:lpstr>
      <vt:lpstr>'Форма 1.0.1 | Форма 1.5'!obj_List02_22</vt:lpstr>
      <vt:lpstr>'Форма 1.0.1 | Форма 1.6'!obj_List02_22</vt:lpstr>
      <vt:lpstr>obj_List02_22</vt:lpstr>
      <vt:lpstr>obj_List05_22</vt:lpstr>
      <vt:lpstr>obj_List08_22</vt:lpstr>
      <vt:lpstr>obj_List10_22</vt:lpstr>
      <vt:lpstr>obj_List11_22</vt:lpstr>
      <vt:lpstr>obj_List12_22</vt:lpstr>
      <vt:lpstr>objective_of_IPR</vt:lpstr>
      <vt:lpstr>org</vt:lpstr>
      <vt:lpstr>Org_Address</vt:lpstr>
      <vt:lpstr>ORG_END_DATE</vt:lpstr>
      <vt:lpstr>Org_main</vt:lpstr>
      <vt:lpstr>Org_otv_lico</vt:lpstr>
      <vt:lpstr>ORG_START_DATE</vt:lpstr>
      <vt:lpstr>p3_List05_K</vt:lpstr>
      <vt:lpstr>p3_List08</vt:lpstr>
      <vt:lpstr>p3_List08_K</vt:lpstr>
      <vt:lpstr>p3_ref_base_List08</vt:lpstr>
      <vt:lpstr>p3_ref_List08</vt:lpstr>
      <vt:lpstr>pDel_Comm</vt:lpstr>
      <vt:lpstr>pDel_List01_2</vt:lpstr>
      <vt:lpstr>pDel_List03</vt:lpstr>
      <vt:lpstr>pDel_List04</vt:lpstr>
      <vt:lpstr>pDel_List05_1</vt:lpstr>
      <vt:lpstr>pDel_List05_2</vt:lpstr>
      <vt:lpstr>pDel_List05_3</vt:lpstr>
      <vt:lpstr>pDel_List06_1</vt:lpstr>
      <vt:lpstr>pDel_List06_2</vt:lpstr>
      <vt:lpstr>pDel_List06_3</vt:lpstr>
      <vt:lpstr>pDel_List06_4</vt:lpstr>
      <vt:lpstr>pDel_List09_0</vt:lpstr>
      <vt:lpstr>pDel_List09_1</vt:lpstr>
      <vt:lpstr>pDel_List09_2</vt:lpstr>
      <vt:lpstr>pDelList07_01</vt:lpstr>
      <vt:lpstr>pDelList07_04</vt:lpstr>
      <vt:lpstr>pDelList07_05</vt:lpstr>
      <vt:lpstr>pIns_Comm</vt:lpstr>
      <vt:lpstr>pIns_List01_1</vt:lpstr>
      <vt:lpstr>pIns_List01_2</vt:lpstr>
      <vt:lpstr>'Форма 1.0.1 | Форма 1.4.2'!pIns_List02</vt:lpstr>
      <vt:lpstr>'Форма 1.0.1 | Форма 1.5'!pIns_List02</vt:lpstr>
      <vt:lpstr>'Форма 1.0.1 | Форма 1.6'!pIns_List02</vt:lpstr>
      <vt:lpstr>pIns_List02</vt:lpstr>
      <vt:lpstr>pIns_List03</vt:lpstr>
      <vt:lpstr>pIns_List04</vt:lpstr>
      <vt:lpstr>pIns_List05_1</vt:lpstr>
      <vt:lpstr>pIns_List05_4</vt:lpstr>
      <vt:lpstr>pIns_List06_1</vt:lpstr>
      <vt:lpstr>pIns_List06_2</vt:lpstr>
      <vt:lpstr>pIns_List06_3</vt:lpstr>
      <vt:lpstr>pIns_List07_01</vt:lpstr>
      <vt:lpstr>pIns_List07_04</vt:lpstr>
      <vt:lpstr>pIns_List07_05</vt:lpstr>
      <vt:lpstr>pIns_List08_1</vt:lpstr>
      <vt:lpstr>pIns_List09_0</vt:lpstr>
      <vt:lpstr>pIns_List10</vt:lpstr>
      <vt:lpstr>pIns_List11</vt:lpstr>
      <vt:lpstr>pIns_List12</vt:lpstr>
      <vt:lpstr>pVDel_List06_1</vt:lpstr>
      <vt:lpstr>pVIns_List06_0</vt:lpstr>
      <vt:lpstr>pVIns_List06_1</vt:lpstr>
      <vt:lpstr>pVIns_List08_1</vt:lpstr>
      <vt:lpstr>QUARTER</vt:lpstr>
      <vt:lpstr>REESTR_LINK_RANGE</vt:lpstr>
      <vt:lpstr>REESTR_ORG_RANGE</vt:lpstr>
      <vt:lpstr>REESTR_VED_RANGE</vt:lpstr>
      <vt:lpstr>REGION</vt:lpstr>
      <vt:lpstr>region_name</vt:lpstr>
      <vt:lpstr>revenue_from_activity_80_flag</vt:lpstr>
      <vt:lpstr>row_1</vt:lpstr>
      <vt:lpstr>row_2</vt:lpstr>
      <vt:lpstr>row_5</vt:lpstr>
      <vt:lpstr>ruk_fio</vt:lpstr>
      <vt:lpstr>share_of_costs_List05</vt:lpstr>
      <vt:lpstr>source_of_funding</vt:lpstr>
      <vt:lpstr>strPublication</vt:lpstr>
      <vt:lpstr>sys_id</vt:lpstr>
      <vt:lpstr>Table4</vt:lpstr>
      <vt:lpstr>TECH_ORG_ID</vt:lpstr>
      <vt:lpstr>ter_List09</vt:lpstr>
      <vt:lpstr>terCopy_List09</vt:lpstr>
      <vt:lpstr>TSphere</vt:lpstr>
      <vt:lpstr>TSphere_full</vt:lpstr>
      <vt:lpstr>TSphere_trans</vt:lpstr>
      <vt:lpstr>UpdStatus</vt:lpstr>
      <vt:lpstr>VDET_END_DATE</vt:lpstr>
      <vt:lpstr>VDET_START_DATE</vt:lpstr>
      <vt:lpstr>version</vt:lpstr>
      <vt:lpstr>Vet_List06_0</vt:lpstr>
      <vt:lpstr>Vet_List06_1</vt:lpstr>
      <vt:lpstr>web_List08</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горячего водоснабжения</dc:title>
  <dc:subjec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горячего водоснабжения</dc:subject>
  <dc:creator>--</dc:creator>
  <cp:lastModifiedBy>Admin</cp:lastModifiedBy>
  <dcterms:created xsi:type="dcterms:W3CDTF">2014-08-18T08:57:48Z</dcterms:created>
  <dcterms:modified xsi:type="dcterms:W3CDTF">2023-05-03T05:35:18Z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1.0.4</vt:lpwstr>
  </property>
  <property fmtid="{D5CDD505-2E9C-101B-9397-08002B2CF9AE}" pid="3" name="TemplateOperationMode">
    <vt:i4>3</vt:i4>
  </property>
  <property fmtid="{D5CDD505-2E9C-101B-9397-08002B2CF9AE}" pid="4" name="Version">
    <vt:lpwstr>FAS.JKH.OPEN.INFO.BALANCE.GVS</vt:lpwstr>
  </property>
  <property fmtid="{D5CDD505-2E9C-101B-9397-08002B2CF9AE}" pid="5" name="keywords">
    <vt:lpwstr/>
  </property>
  <property fmtid="{D5CDD505-2E9C-101B-9397-08002B2CF9AE}" pid="6" name="Periodicity">
    <vt:lpwstr>YEAR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