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xlsBook"/>
  <mc:AlternateContent xmlns:mc="http://schemas.openxmlformats.org/markup-compatibility/2006">
    <mc:Choice Requires="x15">
      <x15ac:absPath xmlns:x15ac="http://schemas.microsoft.com/office/spreadsheetml/2010/11/ac" url="C:\Users\rock_\Desktop\Сайт\Раскрытие\Информация о предложении регулируемой организации об установлении цен (тарифов)\"/>
    </mc:Choice>
  </mc:AlternateContent>
  <xr:revisionPtr revIDLastSave="0" documentId="8_{03EFC3D5-B7FF-4E40-94DE-4AFA716BB766}" xr6:coauthVersionLast="47" xr6:coauthVersionMax="47" xr10:uidLastSave="{00000000-0000-0000-0000-000000000000}"/>
  <bookViews>
    <workbookView xWindow="-120" yWindow="-120" windowWidth="29040" windowHeight="15840" tabRatio="935" firstSheet="4" activeTab="4" xr2:uid="{00000000-000D-0000-FFFF-FFFF00000000}"/>
  </bookViews>
  <sheets>
    <sheet name="modList14_1" sheetId="630" state="veryHidden" r:id="rId1"/>
    <sheet name="modProv" sheetId="631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1.10" sheetId="623" r:id="rId8"/>
    <sheet name="Форма 1.10" sheetId="624" r:id="rId9"/>
    <sheet name="Форма 1.0.1 | Форма 1.11.1" sheetId="632" r:id="rId10"/>
    <sheet name="Форма 1.11.1" sheetId="625" r:id="rId11"/>
    <sheet name="Форма 1.0.1 | Т-транс" sheetId="614" state="veryHidden" r:id="rId12"/>
    <sheet name="Форма 1.11.2 | Т-транс" sheetId="567" state="veryHidden" r:id="rId13"/>
    <sheet name="Форма 1.0.1 | Т-гор.вода" sheetId="616" r:id="rId14"/>
    <sheet name="Форма 1.11.2 | Т-гор.вода" sheetId="560" r:id="rId15"/>
    <sheet name="Форма 1.0.1 | Т-подкл(инд)" sheetId="617" state="veryHidden" r:id="rId16"/>
    <sheet name="Форма 1.11.3 | Т-подкл(инд)" sheetId="598" state="veryHidden" r:id="rId17"/>
    <sheet name="Форма 1.0.1 | Т-подкл" sheetId="618" state="veryHidden" r:id="rId18"/>
    <sheet name="Форма 1.11.3 | Т-подкл" sheetId="566" state="veryHidden" r:id="rId19"/>
    <sheet name="Форма 1.0.2" sheetId="550" state="veryHidden" r:id="rId20"/>
    <sheet name="Сведения об изменении" sheetId="568" r:id="rId21"/>
    <sheet name="Комментарии" sheetId="431" r:id="rId22"/>
    <sheet name="Проверка" sheetId="546" r:id="rId23"/>
    <sheet name="et_union_hor" sheetId="471" state="veryHidden" r:id="rId24"/>
    <sheet name="TEHSHEET" sheetId="205" state="veryHidden" r:id="rId25"/>
    <sheet name="modListTempFilter" sheetId="620" state="veryHidden" r:id="rId26"/>
    <sheet name="modCheckCyan" sheetId="612" state="veryHidden" r:id="rId27"/>
    <sheet name="REESTR_LINK" sheetId="602" state="veryHidden" r:id="rId28"/>
    <sheet name="REESTR_DS" sheetId="603" state="veryHidden" r:id="rId29"/>
    <sheet name="modHTTP" sheetId="604" state="veryHidden" r:id="rId30"/>
    <sheet name="modfrmRezimChoose" sheetId="609" state="veryHidden" r:id="rId31"/>
    <sheet name="modSheetMain" sheetId="599" state="veryHidden" r:id="rId32"/>
    <sheet name="REESTR_VT" sheetId="577" state="veryHidden" r:id="rId33"/>
    <sheet name="REESTR_VED" sheetId="579" state="veryHidden" r:id="rId34"/>
    <sheet name="modfrmReestrObj" sheetId="570" state="veryHidden" r:id="rId35"/>
    <sheet name="AllSheetsInThisWorkbook" sheetId="389" state="veryHidden" r:id="rId36"/>
    <sheet name="et_union_vert" sheetId="521" state="veryHidden" r:id="rId37"/>
    <sheet name="modInstruction" sheetId="605" state="veryHidden" r:id="rId38"/>
    <sheet name="modRegion" sheetId="528" state="veryHidden" r:id="rId39"/>
    <sheet name="modReestr" sheetId="433" state="veryHidden" r:id="rId40"/>
    <sheet name="modfrmReestr" sheetId="434" state="veryHidden" r:id="rId41"/>
    <sheet name="modUpdTemplMain" sheetId="424" state="veryHidden" r:id="rId42"/>
    <sheet name="REESTR_ORG" sheetId="390" state="veryHidden" r:id="rId43"/>
    <sheet name="modClassifierValidate" sheetId="400" state="veryHidden" r:id="rId44"/>
    <sheet name="modHyp" sheetId="398" state="veryHidden" r:id="rId45"/>
    <sheet name="modServiceModule" sheetId="594" state="veryHidden" r:id="rId46"/>
    <sheet name="modList00" sheetId="498" state="veryHidden" r:id="rId47"/>
    <sheet name="modList01" sheetId="551" state="veryHidden" r:id="rId48"/>
    <sheet name="modList02" sheetId="504" state="veryHidden" r:id="rId49"/>
    <sheet name="modList03" sheetId="549" state="veryHidden" r:id="rId50"/>
    <sheet name="modList13" sheetId="626" state="veryHidden" r:id="rId51"/>
    <sheet name="REESTR_MO_FILTER" sheetId="621" state="veryHidden" r:id="rId52"/>
    <sheet name="REESTR_MO" sheetId="518" state="veryHidden" r:id="rId53"/>
    <sheet name="modInfo" sheetId="513" state="veryHidden" r:id="rId54"/>
    <sheet name="modList05" sheetId="619" state="veryHidden" r:id="rId55"/>
    <sheet name="modList06" sheetId="553" state="veryHidden" r:id="rId56"/>
    <sheet name="modList07" sheetId="569" state="veryHidden" r:id="rId57"/>
    <sheet name="modfrmDateChoose" sheetId="517" state="veryHidden" r:id="rId58"/>
    <sheet name="modComm" sheetId="514" state="veryHidden" r:id="rId59"/>
    <sheet name="modThisWorkbook" sheetId="511" state="veryHidden" r:id="rId60"/>
    <sheet name="modfrmReestrMR" sheetId="519" state="veryHidden" r:id="rId61"/>
    <sheet name="modfrmCheckUpdates" sheetId="512" state="veryHidden" r:id="rId62"/>
  </sheets>
  <externalReferences>
    <externalReference r:id="rId63"/>
  </externalReferences>
  <definedNames>
    <definedName name="_xlnm._FilterDatabase" localSheetId="22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9">'Форма 1.0.1 | Т-подкл(инд)'!$G$17</definedName>
    <definedName name="add_CT_10">'Форма 1.11.3 | Т-подкл'!$M$28</definedName>
    <definedName name="add_CT_2">'Форма 1.11.2 | Т-транс'!$M$28</definedName>
    <definedName name="add_CT_9">'Форма 1.11.3 | Т-подкл(инд)'!$M$28</definedName>
    <definedName name="add_MO_10">'Форма 1.11.3 | Т-подкл'!$M$29</definedName>
    <definedName name="add_MO_2">'Форма 1.11.2 | Т-транс'!$M$29</definedName>
    <definedName name="add_MO_9">'Форма 1.11.3 | Т-подкл(инд)'!$M$29</definedName>
    <definedName name="add_MO_List05_10">'Форма 1.0.1 | Т-подкл'!$G$14</definedName>
    <definedName name="add_MO_List05_2">'Форма 1.0.1 | Т-транс'!$G$14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9">'Форма 1.0.1 | Т-подкл(инд)'!$G$15</definedName>
    <definedName name="add_POST_5">'Форма 1.11.2 | Т-гор.вода'!$M$25</definedName>
    <definedName name="add_Rate_10">'Форма 1.11.3 | Т-подкл'!$M$30</definedName>
    <definedName name="add_Rate_2">'Форма 1.11.2 | Т-транс'!$M$30</definedName>
    <definedName name="add_Rate_9">'Форма 1.11.3 | Т-подкл(инд)'!$M$30</definedName>
    <definedName name="add_TER_List05_10">'Форма 1.0.1 | Т-подкл'!$G$16</definedName>
    <definedName name="add_TER_List05_2">'Форма 1.0.1 | Т-транс'!$G$16</definedName>
    <definedName name="add_TER_List05_9">'Форма 1.0.1 | Т-подкл(инд)'!$G$16</definedName>
    <definedName name="add_Warm_2">'Форма 1.11.2 | Т-транс'!$M$27</definedName>
    <definedName name="add_Warm_5">'Форма 1.11.2 | Т-гор.вода'!$M$38</definedName>
    <definedName name="anscount" hidden="1">1</definedName>
    <definedName name="apr_10">'Форма 1.11.3 | Т-подкл'!$AC$7:$AI$12</definedName>
    <definedName name="apr_2">'Форма 1.11.2 | Т-транс'!$O$8:$T$11</definedName>
    <definedName name="apr_9">'Форма 1.11.3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0">'Форма 1.11.3 | Т-подкл'!$M$19:$AL$30</definedName>
    <definedName name="checkCell_List06_10_double_date">'Форма 1.11.3 | Т-подкл'!$AM$19:$AM$30</definedName>
    <definedName name="checkCell_List06_10_plata1">'Форма 1.11.3 | Т-подкл'!$AC$15:$AD$30</definedName>
    <definedName name="checkCell_List06_10_plata2">'Форма 1.11.3 | Т-подкл'!$AE$15:$AF$30</definedName>
    <definedName name="checkCell_List06_10_unique">'Форма 1.11.3 | Т-подкл'!$AN$19:$AN$30</definedName>
    <definedName name="checkCell_List06_2">'Форма 1.11.2 | Т-транс'!$M$18:$W$30</definedName>
    <definedName name="checkCell_List06_2_double_date">'Форма 1.11.2 | Т-транс'!$X$18:$X$30</definedName>
    <definedName name="checkCell_List06_2_unique_t">'Форма 1.11.2 | Т-транс'!$M$18:$M$30</definedName>
    <definedName name="checkCell_List06_2_unique_t1">'Форма 1.11.2 | Т-транс'!$Y$18:$Y$30</definedName>
    <definedName name="checkCell_List06_5">'Форма 1.11.2 | Т-гор.вода'!$M$18:$AR$38</definedName>
    <definedName name="checkCell_List06_5_double_date">'Форма 1.11.2 | Т-гор.вода'!$AS$18:$AS$38</definedName>
    <definedName name="checkCell_List06_5_OneR">'Форма 1.11.2 | Т-гор.вода'!$P$15:$R$38</definedName>
    <definedName name="checkCell_List06_5_OneR_1c">'Форма 1.11.2 | Т-гор.вода'!$P$15:$P$38</definedName>
    <definedName name="checkCell_List06_5_OneR_2c">'Форма 1.11.2 | Т-гор.вода'!$Q$15:$R$38</definedName>
    <definedName name="checkCell_List06_5_TwoR">'Форма 1.11.2 | Т-гор.вода'!$S$15:$W$38</definedName>
    <definedName name="checkCell_List06_5_TwoR_1c">'Форма 1.11.2 | Т-гор.вода'!$S$15:$T$38</definedName>
    <definedName name="checkCell_List06_5_TwoR_2c">'Форма 1.11.2 | Т-гор.вода'!$U$15:$W$38</definedName>
    <definedName name="checkCell_List06_5_unique_t">'Форма 1.11.2 | Т-гор.вода'!$M$18:$M$38</definedName>
    <definedName name="checkCell_List06_5_unique_t1">'Форма 1.11.2 | Т-гор.вода'!$AT$18:$AT$38</definedName>
    <definedName name="checkCell_List06_9">'Форма 1.11.3 | Т-подкл(инд)'!$M$19:$AM$30</definedName>
    <definedName name="checkCell_List06_9_double_date">'Форма 1.11.3 | Т-подкл(инд)'!$AN$19:$AN$30</definedName>
    <definedName name="checkCell_List06_9_unique">'Форма 1.11.3 | Т-подкл(инд)'!$AO$19:$AO$30</definedName>
    <definedName name="checkCell_List07">'Сведения об изменении'!$D$11:$E$13</definedName>
    <definedName name="checkCell_List13">'Форма 1.10'!$D$10:$H$14</definedName>
    <definedName name="checkCells_List05_10">'Форма 1.0.1 | Т-подкл'!$F$7:$I$17</definedName>
    <definedName name="checkCells_List05_11" localSheetId="9">'Форма 1.0.1 | Форма 1.11.1'!$F$7:$I$13</definedName>
    <definedName name="checkCells_List05_11">'Форма 1.0.1 | Форма 1.10'!$F$7:$I$13</definedName>
    <definedName name="checkCells_List05_2">'Форма 1.0.1 | Т-транс'!$F$7:$I$17</definedName>
    <definedName name="checkCells_List05_5">'Форма 1.0.1 | Т-гор.вода'!$F$7:$I$13</definedName>
    <definedName name="checkCells_List05_9">'Форма 1.0.1 | Т-подкл(инд)'!$F$7:$I$17</definedName>
    <definedName name="checkCells_List14_1">'Форма 1.11.1'!$D$14:$L$32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et_union_hor!$X$97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mponent_comp">'Форма 1.11.2 | Т-гор.вода'!$O$23</definedName>
    <definedName name="connection_flag">Титульный!$F$36</definedName>
    <definedName name="CURRENT_DATE">TEHSHEET!$H$29</definedName>
    <definedName name="data_List13">'Форма 1.10'!$F$10:$H$14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et_union_hor!$M$151</definedName>
    <definedName name="default_val_5">'Форма 1.11.2 | Т-гор.вода'!$M$23</definedName>
    <definedName name="default_val_6">et_union_hor!$M$97</definedName>
    <definedName name="DESCRIPTION_TERRITORY">REESTR_DS!$B$2:$B$3</definedName>
    <definedName name="et_add_POST_5">et_union_hor!$M$99</definedName>
    <definedName name="et_Comm">et_union_hor!$4:$4</definedName>
    <definedName name="et_Component_comp">et_union_hor!$O$97</definedName>
    <definedName name="et_Component_comp_p">et_union_hor!$O$106</definedName>
    <definedName name="et_DS_range">et_union_hor!$AC$193</definedName>
    <definedName name="et_List00_00">et_union_hor!$221:$237</definedName>
    <definedName name="et_List00_01">et_union_hor!$221:$223</definedName>
    <definedName name="et_List00_02">et_union_hor!$225:$227</definedName>
    <definedName name="et_List00_03">et_union_hor!$229:$231</definedName>
    <definedName name="et_List00_04">et_union_hor!$233:$237</definedName>
    <definedName name="et_List01_0">et_union_hor!$246:$247</definedName>
    <definedName name="et_List01_1">et_union_hor!$251:$252</definedName>
    <definedName name="et_List01_2">et_union_hor!$256:$256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et_union_hor!$241:$241</definedName>
    <definedName name="et_List05_1">et_union_hor!$291:$291</definedName>
    <definedName name="et_List05_10_FormulaVD">'Форма 1.0.1 | Т-подкл'!$H$9</definedName>
    <definedName name="et_List05_11_FormulaVD" localSheetId="9">'Форма 1.0.1 | Форма 1.11.1'!$H$9</definedName>
    <definedName name="et_List05_11_FormulaVD">'Форма 1.0.1 | Форма 1.10'!$H$9</definedName>
    <definedName name="et_List05_2">et_union_hor!$290:$292</definedName>
    <definedName name="et_List05_2_FormulaVD">'Форма 1.0.1 | Т-транс'!$H$9</definedName>
    <definedName name="et_List05_3">et_union_hor!$288:$293</definedName>
    <definedName name="et_List05_4">et_union_hor!$286:$294</definedName>
    <definedName name="et_List05_5_FormulaVD">'Форма 1.0.1 | Т-гор.вода'!$H$9</definedName>
    <definedName name="et_List05_9_FormulaVD">'Форма 1.0.1 | Т-подкл(инд)'!$H$9</definedName>
    <definedName name="et_List05_FormulaVD">et_union_hor!$H$287</definedName>
    <definedName name="et_List06">et_union_hor!$209:$209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et_union_hor!$181:$185</definedName>
    <definedName name="et_List06_10_1_K">et_union_hor!$Q$197:$AB$200</definedName>
    <definedName name="et_List06_10_2">et_union_hor!$181:$184</definedName>
    <definedName name="et_List06_10_3">et_union_hor!$181:$183</definedName>
    <definedName name="et_List06_10_4">et_union_hor!$181:$182</definedName>
    <definedName name="et_List06_10_5">et_union_hor!$180:$186</definedName>
    <definedName name="et_List06_10_6">et_union_hor!$179:$187</definedName>
    <definedName name="et_List06_10_7">et_union_hor!$178:$188</definedName>
    <definedName name="et_List06_10_8">et_union_hor!$181:$181</definedName>
    <definedName name="et_List06_10_MC">et_union_hor!$M$178:$M$187</definedName>
    <definedName name="et_List06_10_MC2">et_union_hor!$M$178:$M$181</definedName>
    <definedName name="et_List06_10_MC3">et_union_hor!$N$178:$AK$180</definedName>
    <definedName name="et_List06_10_MC4">et_union_hor!$AB$181:$AJ$182</definedName>
    <definedName name="et_List06_10_Period">et_union_hor!$AC$178:$AJ$187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et_union_hor!$93:$106</definedName>
    <definedName name="et_List06_5_0_first">et_union_hor!$106:$106</definedName>
    <definedName name="et_List06_5_1">et_union_hor!$97:$99</definedName>
    <definedName name="et_List06_5_1_changeColor">et_union_hor!$O$97:$Z$99</definedName>
    <definedName name="et_List06_5_2">et_union_hor!$96:$100</definedName>
    <definedName name="et_List06_5_3">et_union_hor!$95:$101</definedName>
    <definedName name="et_List06_5_4">et_union_hor!$95:$102</definedName>
    <definedName name="et_List06_5_5">et_union_hor!$94:$102</definedName>
    <definedName name="et_List06_5_6">et_union_hor!$93:$103</definedName>
    <definedName name="et_List06_5_7">et_union_hor!$92:$104</definedName>
    <definedName name="et_List06_5_MC">et_union_hor!$M$92:$M$105</definedName>
    <definedName name="et_List06_5_MC2">et_union_hor!$M$92:$M$99</definedName>
    <definedName name="et_List06_5_MC3">et_union_hor!$O$92:$AQ$96</definedName>
    <definedName name="et_List06_5_Period">et_union_hor!$O$92:$AB$106</definedName>
    <definedName name="et_List06_6">et_union_hor!$112:$124</definedName>
    <definedName name="et_List06_6_1">et_union_hor!$117:$117</definedName>
    <definedName name="et_List06_6_2">et_union_hor!$116:$119</definedName>
    <definedName name="et_List06_6_3">et_union_hor!$115:$120</definedName>
    <definedName name="et_List06_6_4">et_union_hor!$114:$121</definedName>
    <definedName name="et_List06_6_5">et_union_hor!$113:$122</definedName>
    <definedName name="et_List06_6_6">et_union_hor!$112:$123</definedName>
    <definedName name="et_List06_6_7">et_union_hor!$111:$124</definedName>
    <definedName name="et_List06_6_MC">et_union_hor!$M$111:$M$124</definedName>
    <definedName name="et_List06_6_MC2">et_union_hor!$M$111:$M$118</definedName>
    <definedName name="et_List06_6_MC3">et_union_hor!$O$111:$V$116</definedName>
    <definedName name="et_List06_6_Period">et_union_hor!$O$111:$U$124</definedName>
    <definedName name="et_List06_7">et_union_hor!$129:$141</definedName>
    <definedName name="et_List06_7_1">et_union_hor!$134:$134</definedName>
    <definedName name="et_List06_7_2">et_union_hor!$133:$136</definedName>
    <definedName name="et_List06_7_3">et_union_hor!$132:$137</definedName>
    <definedName name="et_List06_7_4">et_union_hor!$131:$138</definedName>
    <definedName name="et_List06_7_5">et_union_hor!$130:$139</definedName>
    <definedName name="et_List06_7_6">et_union_hor!$129:$140</definedName>
    <definedName name="et_List06_7_7">et_union_hor!$128:$141</definedName>
    <definedName name="et_List06_7_MC">et_union_hor!$M$128:$M$141</definedName>
    <definedName name="et_List06_7_MC2">et_union_hor!$M$128:$M$135</definedName>
    <definedName name="et_List06_7_MC3">et_union_hor!$O$128:$V$133</definedName>
    <definedName name="et_List06_7_Period">et_union_hor!$O$128:$U$141</definedName>
    <definedName name="et_List06_8">et_union_hor!$146:$158</definedName>
    <definedName name="et_List06_8_1">et_union_hor!$151:$151</definedName>
    <definedName name="et_List06_8_2">et_union_hor!$150:$153</definedName>
    <definedName name="et_List06_8_3">et_union_hor!$149:$154</definedName>
    <definedName name="et_List06_8_4">et_union_hor!$148:$155</definedName>
    <definedName name="et_List06_8_5">et_union_hor!$147:$156</definedName>
    <definedName name="et_List06_8_6">et_union_hor!$146:$157</definedName>
    <definedName name="et_List06_8_7">et_union_hor!$145:$158</definedName>
    <definedName name="et_List06_8_MC">et_union_hor!$M$145:$M$158</definedName>
    <definedName name="et_List06_8_MC2">et_union_hor!$M$145:$M$152</definedName>
    <definedName name="et_List06_8_MC3">et_union_hor!$O$145:$V$150</definedName>
    <definedName name="et_List06_8_Period">et_union_hor!$O$145:$U$158</definedName>
    <definedName name="et_List06_9_1">et_union_hor!$166:$170</definedName>
    <definedName name="et_List06_9_2">et_union_hor!$166:$169</definedName>
    <definedName name="et_List06_9_3">et_union_hor!$166:$168</definedName>
    <definedName name="et_List06_9_4">et_union_hor!$166:$167</definedName>
    <definedName name="et_List06_9_5">et_union_hor!$165:$171</definedName>
    <definedName name="et_List06_9_6">et_union_hor!$164:$172</definedName>
    <definedName name="et_List06_9_7">et_union_hor!$163:$173</definedName>
    <definedName name="et_List06_9_8">et_union_hor!$166:$166</definedName>
    <definedName name="et_List06_9_MC">et_union_hor!$M$163:$M$174</definedName>
    <definedName name="et_List06_9_MC2">et_union_hor!$M$163:$M$170</definedName>
    <definedName name="et_List06_9_MC3">et_union_hor!$N$163:$AL$165</definedName>
    <definedName name="et_List06_9_MC4">et_union_hor!$AC$166:$AK$167</definedName>
    <definedName name="et_List06_9_Period">et_union_hor!$AD$163:$AK$174</definedName>
    <definedName name="et_List07">et_union_hor!$205:$205</definedName>
    <definedName name="et_List08">et_union_hor!$217:$217</definedName>
    <definedName name="et_List11_1">et_union_hor!$261:$261</definedName>
    <definedName name="et_List12_1">et_union_hor!$266:$266</definedName>
    <definedName name="et_List12_2">et_union_hor!$271:$271</definedName>
    <definedName name="et_List12_3">et_union_hor!$276:$276</definedName>
    <definedName name="et_List12_4">et_union_hor!$281:$281</definedName>
    <definedName name="et_List13_1">et_union_hor!$304:$304</definedName>
    <definedName name="et_List14_1_1">et_union_hor!$309:$310</definedName>
    <definedName name="et_List14_1_2">et_union_hor!$321:$321</definedName>
    <definedName name="et_List14_1_3">et_union_hor!$326:$326</definedName>
    <definedName name="et_List14_1_4">et_union_hor!$315:$316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et_union_hor!$P$97:$R$97</definedName>
    <definedName name="et_OneRates_6">et_union_hor!$O$117</definedName>
    <definedName name="et_OneRates_7">et_union_hor!$O$134</definedName>
    <definedName name="et_pIns_List06_1_Period">et_union_hor!$V$29:$V$41</definedName>
    <definedName name="et_pIns_List06_10_Period">et_union_hor!$AK$178:$AK$187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et_union_hor!$AQ$92:$AQ$106</definedName>
    <definedName name="et_pIns_List06_6_Period">et_union_hor!$V$111:$V$124</definedName>
    <definedName name="et_pIns_List06_7_Period">et_union_hor!$V$128:$V$141</definedName>
    <definedName name="et_pIns_List06_8_Period">et_union_hor!$V$145:$V$158</definedName>
    <definedName name="et_pIns_List06_9_Period">et_union_hor!$AL$163:$AL$174</definedName>
    <definedName name="et_PN_range">et_union_hor!$Q$193</definedName>
    <definedName name="et_TN_range">et_union_hor!$U$193</definedName>
    <definedName name="et_TS_range">et_union_hor!$Y$193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et_union_hor!$S$97:$W$97</definedName>
    <definedName name="et_TwoRates_6">et_union_hor!$P$117:$Q$117</definedName>
    <definedName name="et_TwoRates_7">et_union_hor!$P$134:$Q$134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0">'Форма 1.11.3 | Т-подкл'!$L$5</definedName>
    <definedName name="header_2">'Форма 1.11.2 | Т-транс'!$L$5</definedName>
    <definedName name="header_5">'Форма 1.11.2 | Т-гор.вода'!$L$5</definedName>
    <definedName name="header_9">'Форма 1.11.3 | Т-подкл(инд)'!$L$5:$AJ$5</definedName>
    <definedName name="hlApr">'Перечень тарифов'!$G$10</definedName>
    <definedName name="id_rates">'Перечень тарифов'!$A$20:$A$25</definedName>
    <definedName name="IDtariff_List05_10">'Форма 1.0.1 | Т-подкл'!$A$1</definedName>
    <definedName name="IDtariff_List05_11" localSheetId="9">'Форма 1.0.1 | Форма 1.11.1'!$A$1</definedName>
    <definedName name="IDtariff_List05_11">'Форма 1.0.1 | Форма 1.10'!$A$1</definedName>
    <definedName name="IDtariff_List05_2">'Форма 1.0.1 | Т-транс'!$A$1</definedName>
    <definedName name="IDtariff_List05_5">'Форма 1.0.1 | Т-гор.вода'!$A$1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TEHSHEET!$AP$2:$AP$5</definedName>
    <definedName name="kind_group_rates_load_filter">TEHSHEET!$AQ$2:$AQ$4</definedName>
    <definedName name="kind_of_activity">REESTR_VED!$B$2:$B$4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REESTR_MO!$A$2:$D$251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0_DP">'Форма 1.11.3 | Т-подкл'!$12:$12</definedName>
    <definedName name="List06_10_flagDS">'Форма 1.11.3 | Т-подкл'!$Y$18:$Y$30</definedName>
    <definedName name="List06_10_flagTN">'Форма 1.11.3 | Т-подкл'!$Q$18:$T$30</definedName>
    <definedName name="List06_10_flagTS">'Форма 1.11.3 | Т-подкл'!$U$18:$X$30</definedName>
    <definedName name="List06_10_MC2">'Форма 1.11.3 | Т-подкл'!$AK$19:$AK$30</definedName>
    <definedName name="List06_10_note">'Форма 1.11.3 | Т-подкл'!$AL$19:$AL$30</definedName>
    <definedName name="List06_10_Period">'Форма 1.11.3 | Т-подкл'!$AC$19:$AJ$30</definedName>
    <definedName name="List06_10_pl">'Форма 1.11.3 | Т-подкл'!$11:$11</definedName>
    <definedName name="List06_10_region">'Форма 1.11.3 | Т-подкл'!$Q$22:$AB$24</definedName>
    <definedName name="List06_2_DP">'Форма 1.11.2 | Т-транс'!$11:$11</definedName>
    <definedName name="List06_2_MC">'Форма 1.11.2 | Т-транс'!$O$18:$O$30</definedName>
    <definedName name="List06_2_MC2">'Форма 1.11.2 | Т-транс'!$V$18:$V$30</definedName>
    <definedName name="List06_2_note">'Форма 1.11.2 | Т-транс'!$W$18:$W$30</definedName>
    <definedName name="List06_2_Period">'Форма 1.11.2 | Т-транс'!$O$18:$U$30</definedName>
    <definedName name="List06_5_1_changeColor">'Форма 1.11.2 | Т-гор.вода'!$O$23:$AB$25</definedName>
    <definedName name="List06_5_DP">'Форма 1.11.2 | Т-гор.вода'!$11:$11</definedName>
    <definedName name="List06_5_MC">'[1]Т-гор'!$O$18:$O$32</definedName>
    <definedName name="List06_5_MC2">'Форма 1.11.2 | Т-гор.вода'!$AQ$18:$AQ$38</definedName>
    <definedName name="List06_5_note">'Форма 1.11.2 | Т-гор.вода'!$AR$18:$AR$38</definedName>
    <definedName name="List06_5_Period">'Форма 1.11.2 | Т-гор.вода'!$O$18:$AB$38</definedName>
    <definedName name="List06_9_DP">'Форма 1.11.3 | Т-подкл(инд)'!$12:$12</definedName>
    <definedName name="List06_9_flagDS">'Форма 1.11.3 | Т-подкл(инд)'!$Z$18:$Z$30</definedName>
    <definedName name="List06_9_flagPN">'Форма 1.11.3 | Т-подкл(инд)'!$N$18:$N$30</definedName>
    <definedName name="List06_9_flagTN">'Форма 1.11.3 | Т-подкл(инд)'!$R$18:$U$30</definedName>
    <definedName name="List06_9_flagTS">'Форма 1.11.3 | Т-подкл(инд)'!$V$18:$Y$30</definedName>
    <definedName name="List06_9_MC2">'Форма 1.11.3 | Т-подкл(инд)'!$AL$19:$AL$30</definedName>
    <definedName name="List06_9_note">'Форма 1.11.3 | Т-подкл(инд)'!$AM$19:$AM$30</definedName>
    <definedName name="List06_9_Period">'Форма 1.11.3 | Т-подкл(инд)'!$AD$19:$AK$30</definedName>
    <definedName name="List06_9_pl">'Форма 1.11.3 | Т-подкл(инд)'!$11:$11</definedName>
    <definedName name="List06_9_region">'Форма 1.11.3 | Т-подкл(инд)'!$R$22:$AC$25</definedName>
    <definedName name="List13_GroundMaterials_1">'Форма 1.10'!$G$10:$G$14</definedName>
    <definedName name="List13_note">'Форма 1.10'!$H$10:$H$14</definedName>
    <definedName name="List14_1_Date">'Форма 1.11.1'!$H$17:$I$18</definedName>
    <definedName name="List14_1_Date_1">'Форма 1.11.1'!$H$22:$I$32</definedName>
    <definedName name="List14_1_DPR">'Форма 1.11.1'!$K$20</definedName>
    <definedName name="List14_1_flagIPR">'Форма 1.11.1'!$J$15</definedName>
    <definedName name="List14_1_GroundMaterials_1">'Форма 1.11.1'!$K$15:$K$32</definedName>
    <definedName name="List14_1_hypIPR">'Форма 1.11.1'!$K$15</definedName>
    <definedName name="List14_1_method">'Форма 1.11.1'!$J$17:$J$18</definedName>
    <definedName name="List14_1_note">'Форма 1.11.1'!$L$14:$L$32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2">'Форма 1.11.2 | Т-транс'!$O$23</definedName>
    <definedName name="OneRates_5">'Форма 1.11.2 | Т-гор.вода'!$P$23:$R$23</definedName>
    <definedName name="OneRates_5_comp">'Форма 1.11.2 | Т-гор.вода'!$Q$23:$R$23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localSheetId="9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9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1.10'!$E$13:$E$14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0_3">'Форма 1.11.3 | Т-подкл'!$R$19:$R$30</definedName>
    <definedName name="pDel_List06_10_4">'Форма 1.11.3 | Т-подкл'!$V$19:$V$30</definedName>
    <definedName name="pDel_List06_10_5">'Форма 1.11.3 | Т-подкл'!$Z$19:$Z$30</definedName>
    <definedName name="pDel_List06_10_6">'Форма 1.11.3 | Т-подкл'!$K$19:$K$30</definedName>
    <definedName name="pDel_List06_10_7">'Форма 1.11.3 | Т-подкл'!$N$18:$N$30</definedName>
    <definedName name="pDel_List06_2_1">'Форма 1.11.2 | Т-транс'!$I$18:$K$30</definedName>
    <definedName name="pDel_List06_5_2">'Форма 1.11.2 | Т-гор.вода'!$H$18:$K$38</definedName>
    <definedName name="pDel_List06_9_3">'Форма 1.11.3 | Т-подкл(инд)'!$S$19:$S$30</definedName>
    <definedName name="pDel_List06_9_4">'Форма 1.11.3 | Т-подкл(инд)'!$W$19:$W$30</definedName>
    <definedName name="pDel_List06_9_5">'Форма 1.11.3 | Т-подкл(инд)'!$AA$19:$AA$30</definedName>
    <definedName name="pDel_List06_9_6">'Форма 1.11.3 | Т-подкл(инд)'!$K$19:$K$30</definedName>
    <definedName name="pDel_List06_9_7">'Форма 1.11.3 | Т-подкл(инд)'!$O$18:$O$30</definedName>
    <definedName name="pDel_List07">'Сведения об изменении'!$C$11:$C$13</definedName>
    <definedName name="pDel_List13_1">'Форма 1.10'!$C$13:$C$14</definedName>
    <definedName name="pDel_List14_1_1">'Форма 1.11.1'!$C$17:$C$18</definedName>
    <definedName name="pDel_List14_1_1_2">'Форма 1.11.1'!$G$17:$G$18</definedName>
    <definedName name="pDel_List14_1_2">'Форма 1.11.1'!$C$22:$C$23</definedName>
    <definedName name="pDel_List14_1_2_2">'Форма 1.11.1'!$G$22:$G$23</definedName>
    <definedName name="pDel_List14_1_3">'Форма 1.11.1'!$C$25:$C$26</definedName>
    <definedName name="pDel_List14_1_3_2">'Форма 1.11.1'!$G$25:$G$26</definedName>
    <definedName name="pDel_List14_1_4">'Форма 1.11.1'!$C$28:$C$29</definedName>
    <definedName name="pDel_List14_1_4_2">'Форма 1.11.1'!$G$28:$G$29</definedName>
    <definedName name="pDel_List14_1_5">'Форма 1.11.1'!$C$31:$C$32</definedName>
    <definedName name="pDel_List14_1_5_2">'Форма 1.11.1'!$G$31:$G$32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0_Period">'Форма 1.11.3 | Т-подкл'!$AK$15:$AK$30</definedName>
    <definedName name="pIns_List06_2_Period">'Форма 1.11.2 | Т-транс'!$V$14:$V$30</definedName>
    <definedName name="pIns_List06_5_Period">'Форма 1.11.2 | Т-гор.вода'!$AQ$18:$AQ$38</definedName>
    <definedName name="pIns_List06_9_Period">'Форма 1.11.3 | Т-подкл(инд)'!$AL$19:$AL$30</definedName>
    <definedName name="pIns_List07">'Сведения об изменении'!$E$13</definedName>
    <definedName name="pIns_List13_1">'Форма 1.10'!$E$14</definedName>
    <definedName name="PROT_22" localSheetId="9">P3_PROT_22,P4_PROT_22,P5_PROT_22</definedName>
    <definedName name="PROT_22">P3_PROT_22,P4_PROT_22,P5_PROT_22</definedName>
    <definedName name="pVDel_List06_10">'Форма 1.11.3 | Т-подкл'!$13:$13</definedName>
    <definedName name="pVDel_List06_2">'Форма 1.11.2 | Т-транс'!$12:$12</definedName>
    <definedName name="pVDel_List06_5">'Форма 1.11.2 | Т-гор.вода'!$12:$12</definedName>
    <definedName name="pVDel_List06_9">'Форма 1.11.3 | Т-подкл(инд)'!$13:$13</definedName>
    <definedName name="QUARTER">TEHSHEET!$F$2:$F$5</definedName>
    <definedName name="REESTR_LINK_RANGE">REESTR_LINK!$A$2:$C$3</definedName>
    <definedName name="REESTR_ORG_RANGE">REESTR_ORG!$A$2:$J$39</definedName>
    <definedName name="REESTR_VED_RANGE">REESTR_VED!$A$2:$B$4</definedName>
    <definedName name="REESTR_VT_RANGE">REESTR_VT!$A$2:$B$5</definedName>
    <definedName name="RegExc_clear_1">et_union_hor!$L$115:$W$115,et_union_hor!$L$121:$W$121</definedName>
    <definedName name="RegExc_Clear_2">et_union_hor!$L$132:$W$132,et_union_hor!$L$138:$W$138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2">'Форма 1.11.2 | Т-транс'!$P$23:$Q$23</definedName>
    <definedName name="TwoRates_5">'Форма 1.11.2 | Т-гор.вода'!$S$23:$W$23</definedName>
    <definedName name="TwoRates_5_comp">'Форма 1.11.2 | Т-гор.вода'!$U$23:$W$23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0">et_union_hor!$M$134</definedName>
    <definedName name="vid_teplnos_11">'Форма 1.11.2 | Т-гор.вода'!$M$23</definedName>
    <definedName name="vid_teplnos_12">et_union_hor!$M$82</definedName>
    <definedName name="vid_teplnos_2">'Форма 1.11.2 | Т-транс'!$M$23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et_union_hor!$M$117</definedName>
    <definedName name="VidTopl">'Перечень тарифов'!$G$13</definedName>
    <definedName name="VidTopl_2">'Форма 1.11.2 | Т-транс'!$M$8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560" l="1"/>
  <c r="P8" i="560"/>
  <c r="M9" i="560"/>
  <c r="P9" i="560"/>
  <c r="N17" i="560"/>
  <c r="O17" i="560" s="1"/>
  <c r="P17" i="560" s="1"/>
  <c r="Q17" i="560" s="1"/>
  <c r="R17" i="560" s="1"/>
  <c r="S17" i="560" s="1"/>
  <c r="T17" i="560" s="1"/>
  <c r="U17" i="560" s="1"/>
  <c r="V17" i="560" s="1"/>
  <c r="W17" i="560" s="1"/>
  <c r="X17" i="560" s="1"/>
  <c r="Y17" i="560" s="1"/>
  <c r="Z17" i="560" s="1"/>
  <c r="AB17" i="560" s="1"/>
  <c r="AC17" i="560" s="1"/>
  <c r="AD17" i="560" s="1"/>
  <c r="AE17" i="560" s="1"/>
  <c r="AF17" i="560" s="1"/>
  <c r="AG17" i="560" s="1"/>
  <c r="AH17" i="560" s="1"/>
  <c r="AI17" i="560" s="1"/>
  <c r="AJ17" i="560" s="1"/>
  <c r="AK17" i="560" s="1"/>
  <c r="AL17" i="560" s="1"/>
  <c r="AM17" i="560" s="1"/>
  <c r="AN17" i="560" s="1"/>
  <c r="AP17" i="560" s="1"/>
  <c r="AQ17" i="560" s="1"/>
  <c r="AR17" i="560" s="1"/>
  <c r="O18" i="560"/>
  <c r="O19" i="560"/>
  <c r="AU23" i="560"/>
  <c r="R24" i="560"/>
  <c r="AF24" i="560"/>
  <c r="AU28" i="560"/>
  <c r="R29" i="560"/>
  <c r="AF29" i="560"/>
  <c r="AU33" i="560"/>
  <c r="R34" i="560"/>
  <c r="AF34" i="560"/>
  <c r="A115" i="612"/>
  <c r="A116" i="612"/>
  <c r="A117" i="612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S28" i="560"/>
  <c r="L32" i="560"/>
  <c r="L18" i="560"/>
  <c r="L23" i="560"/>
  <c r="L20" i="560"/>
  <c r="AS23" i="560"/>
  <c r="AT27" i="560"/>
  <c r="AT22" i="560"/>
  <c r="L19" i="560"/>
  <c r="L21" i="560"/>
  <c r="L27" i="560"/>
  <c r="L22" i="560"/>
  <c r="AT32" i="560"/>
  <c r="L33" i="560"/>
  <c r="L28" i="560"/>
  <c r="AS33" i="560"/>
  <c r="AF98" i="471" l="1"/>
  <c r="H12" i="632" l="1"/>
  <c r="H11" i="632"/>
  <c r="H9" i="632"/>
  <c r="H8" i="632"/>
  <c r="H7" i="632"/>
  <c r="H12" i="623"/>
  <c r="H9" i="623"/>
  <c r="H8" i="623"/>
  <c r="F31" i="625"/>
  <c r="E31" i="625"/>
  <c r="F28" i="625"/>
  <c r="E28" i="625"/>
  <c r="F25" i="625"/>
  <c r="E25" i="625"/>
  <c r="F22" i="625"/>
  <c r="E22" i="625"/>
  <c r="F17" i="625"/>
  <c r="E17" i="625"/>
  <c r="H12" i="616"/>
  <c r="H9" i="616"/>
  <c r="H8" i="616"/>
  <c r="F12" i="632"/>
  <c r="F11" i="632"/>
  <c r="F13" i="632"/>
  <c r="F10" i="632"/>
  <c r="F8" i="632"/>
  <c r="F9" i="632"/>
  <c r="R14" i="601" l="1"/>
  <c r="R13" i="601"/>
  <c r="R12" i="601"/>
  <c r="P12" i="601"/>
  <c r="B3" i="525"/>
  <c r="L96" i="471"/>
  <c r="L93" i="471"/>
  <c r="L97" i="471"/>
  <c r="L94" i="471"/>
  <c r="B2" i="525"/>
  <c r="L92" i="471"/>
  <c r="M14" i="601"/>
  <c r="M13" i="601"/>
  <c r="M12" i="601"/>
  <c r="L95" i="471"/>
  <c r="H13" i="632" l="1"/>
  <c r="H13" i="616"/>
  <c r="H13" i="623"/>
  <c r="M9" i="566"/>
  <c r="M9" i="598"/>
  <c r="M9" i="567"/>
  <c r="E8" i="625"/>
  <c r="F8" i="625"/>
  <c r="M8" i="566" l="1"/>
  <c r="M8" i="598"/>
  <c r="M8" i="567"/>
  <c r="E7" i="625"/>
  <c r="H7" i="618" l="1"/>
  <c r="H7" i="617"/>
  <c r="H7" i="616"/>
  <c r="H7" i="614"/>
  <c r="N8" i="566"/>
  <c r="N8" i="598"/>
  <c r="O8" i="567"/>
  <c r="N9" i="566"/>
  <c r="N9" i="598"/>
  <c r="O9" i="567"/>
  <c r="F7" i="625"/>
  <c r="H7" i="623"/>
  <c r="E2" i="437"/>
  <c r="F8" i="617"/>
  <c r="L22" i="598"/>
  <c r="F9" i="614"/>
  <c r="F11" i="614"/>
  <c r="L19" i="598"/>
  <c r="L164" i="471"/>
  <c r="L50" i="471"/>
  <c r="L163" i="471"/>
  <c r="L21" i="566"/>
  <c r="F12" i="618"/>
  <c r="L45" i="471"/>
  <c r="F11" i="623"/>
  <c r="L181" i="471"/>
  <c r="L46" i="471"/>
  <c r="F8" i="623"/>
  <c r="L20" i="567"/>
  <c r="F291" i="471"/>
  <c r="F10" i="614"/>
  <c r="L179" i="471"/>
  <c r="L23" i="567"/>
  <c r="F13" i="616"/>
  <c r="F10" i="623"/>
  <c r="F8" i="618"/>
  <c r="F8" i="616"/>
  <c r="L21" i="567"/>
  <c r="L178" i="471"/>
  <c r="F288" i="471"/>
  <c r="L47" i="471"/>
  <c r="F13" i="623"/>
  <c r="F12" i="617"/>
  <c r="F289" i="471"/>
  <c r="F10" i="618"/>
  <c r="F12" i="614"/>
  <c r="L21" i="598"/>
  <c r="F8" i="614"/>
  <c r="L165" i="471"/>
  <c r="L19" i="566"/>
  <c r="F9" i="618"/>
  <c r="L22" i="566"/>
  <c r="F9" i="623"/>
  <c r="F13" i="618"/>
  <c r="L19" i="567"/>
  <c r="F9" i="617"/>
  <c r="F13" i="614"/>
  <c r="F12" i="623"/>
  <c r="L48" i="471"/>
  <c r="F290" i="471"/>
  <c r="F12" i="616"/>
  <c r="F10" i="617"/>
  <c r="L18" i="567"/>
  <c r="F287" i="471"/>
  <c r="L20" i="566"/>
  <c r="L166" i="471"/>
  <c r="L180" i="471"/>
  <c r="E3" i="437"/>
  <c r="F13" i="617"/>
  <c r="F11" i="617"/>
  <c r="L22" i="567"/>
  <c r="L20" i="598"/>
  <c r="F11" i="618"/>
  <c r="F11" i="616"/>
  <c r="F10" i="616"/>
  <c r="L49" i="471"/>
  <c r="F9" i="616"/>
  <c r="F286" i="471"/>
  <c r="H11" i="623" l="1"/>
  <c r="R98" i="471" l="1"/>
  <c r="AU97" i="471"/>
  <c r="AT96" i="471"/>
  <c r="AS97" i="471"/>
  <c r="Q51" i="471" l="1"/>
  <c r="Z50" i="471"/>
  <c r="Y49" i="471"/>
  <c r="X50" i="471"/>
  <c r="M12" i="550" l="1"/>
  <c r="M241" i="471"/>
  <c r="R256" i="471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Z23" i="567"/>
  <c r="Q24" i="567"/>
  <c r="AF182" i="471"/>
  <c r="AN181" i="471"/>
  <c r="AG167" i="471"/>
  <c r="AO166" i="471"/>
  <c r="Q83" i="471"/>
  <c r="Z82" i="471"/>
  <c r="Q67" i="471"/>
  <c r="Z66" i="471"/>
  <c r="Q35" i="471"/>
  <c r="Z34" i="471"/>
  <c r="P246" i="471"/>
  <c r="R251" i="471"/>
  <c r="R246" i="471"/>
  <c r="H11" i="618"/>
  <c r="H11" i="617"/>
  <c r="H11" i="616"/>
  <c r="H11" i="614"/>
  <c r="H289" i="471"/>
  <c r="E29" i="205"/>
  <c r="F29" i="205"/>
  <c r="Z117" i="471"/>
  <c r="Q118" i="471"/>
  <c r="Z134" i="471"/>
  <c r="Q135" i="471"/>
  <c r="Z151" i="471"/>
  <c r="Q152" i="471"/>
  <c r="E276" i="471"/>
  <c r="E281" i="471"/>
  <c r="AM22" i="566"/>
  <c r="Y133" i="471"/>
  <c r="L78" i="471"/>
  <c r="L30" i="471"/>
  <c r="M251" i="471"/>
  <c r="X23" i="567"/>
  <c r="L29" i="471"/>
  <c r="M246" i="471"/>
  <c r="L31" i="471"/>
  <c r="L80" i="471"/>
  <c r="L64" i="471"/>
  <c r="X34" i="471"/>
  <c r="L82" i="471"/>
  <c r="X66" i="471"/>
  <c r="L63" i="471"/>
  <c r="L81" i="471"/>
  <c r="Y65" i="471"/>
  <c r="L77" i="471"/>
  <c r="L79" i="471"/>
  <c r="Y81" i="471"/>
  <c r="L61" i="471"/>
  <c r="Y116" i="471"/>
  <c r="X151" i="471"/>
  <c r="L65" i="471"/>
  <c r="AM181" i="471"/>
  <c r="AN22" i="598"/>
  <c r="X82" i="471"/>
  <c r="L33" i="471"/>
  <c r="L62" i="471"/>
  <c r="Y33" i="471"/>
  <c r="Y22" i="567"/>
  <c r="X117" i="471"/>
  <c r="L34" i="471"/>
  <c r="L66" i="471"/>
  <c r="M256" i="471"/>
  <c r="X134" i="471"/>
  <c r="Y150" i="471"/>
  <c r="L32" i="471"/>
  <c r="AN166" i="471"/>
  <c r="R17" i="567" l="1"/>
  <c r="S17" i="567" s="1"/>
  <c r="U17" i="567" s="1"/>
  <c r="V17" i="567" l="1"/>
  <c r="W17" i="567" s="1"/>
</calcChain>
</file>

<file path=xl/sharedStrings.xml><?xml version="1.0" encoding="utf-8"?>
<sst xmlns="http://schemas.openxmlformats.org/spreadsheetml/2006/main" count="2607" uniqueCount="1379">
  <si>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</si>
  <si>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</si>
  <si>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</si>
  <si>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</si>
  <si>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</si>
  <si>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</si>
  <si>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</si>
  <si>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</si>
  <si>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</si>
  <si>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</si>
  <si>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</si>
  <si>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</si>
  <si>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</si>
  <si>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</si>
  <si>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</si>
  <si>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</si>
  <si>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</si>
  <si>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</si>
  <si>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</si>
  <si>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</si>
  <si>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</si>
  <si>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</si>
  <si>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</si>
  <si>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</si>
  <si>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</si>
  <si>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</si>
  <si>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</si>
  <si>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</si>
  <si>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</si>
  <si>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</si>
  <si>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</si>
  <si>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</si>
  <si>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</si>
  <si>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</si>
  <si>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</si>
  <si>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</si>
  <si>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</si>
  <si>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</si>
  <si>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</si>
  <si>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</si>
  <si>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</si>
  <si>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</si>
  <si>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</si>
  <si>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</si>
  <si>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</si>
  <si>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</si>
  <si>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</si>
  <si>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</si>
  <si>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</si>
  <si>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</si>
  <si>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</si>
  <si>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</si>
  <si>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</si>
  <si>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</si>
  <si>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</si>
  <si>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</si>
  <si>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</si>
  <si>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</si>
  <si>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</si>
  <si>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</si>
  <si>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</si>
  <si>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</si>
  <si>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</si>
  <si>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</si>
  <si>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</si>
  <si>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</si>
  <si>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</si>
  <si>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</si>
  <si>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</si>
  <si>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</si>
  <si>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</si>
  <si>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</si>
  <si>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</si>
  <si>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</si>
  <si>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</si>
  <si>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</si>
  <si>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</si>
  <si>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</si>
  <si>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</si>
  <si>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</si>
  <si>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</si>
  <si>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</si>
  <si>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</si>
  <si>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</si>
  <si>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</si>
  <si>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</si>
  <si>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</si>
  <si>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</si>
  <si>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</si>
  <si>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</si>
  <si>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</si>
  <si>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</si>
  <si>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</si>
  <si>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</si>
  <si>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</si>
  <si>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</si>
  <si>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</si>
  <si>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</si>
  <si>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</si>
  <si>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</si>
  <si>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</si>
  <si>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</si>
  <si>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</si>
  <si>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</si>
  <si>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</si>
  <si>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</si>
  <si>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</si>
  <si>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</si>
  <si>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</si>
  <si>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</si>
  <si>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</si>
  <si>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</si>
  <si>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</si>
  <si>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</si>
  <si>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</si>
  <si>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</si>
  <si>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</si>
  <si>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</si>
  <si>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</si>
  <si>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</si>
  <si>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</si>
  <si>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</si>
  <si>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</si>
  <si>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</si>
  <si>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</si>
  <si>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</si>
  <si>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</si>
  <si>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</si>
  <si>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</si>
  <si>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</si>
  <si>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</si>
  <si>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</si>
  <si>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</si>
  <si>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</si>
  <si>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</si>
  <si>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</si>
  <si>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</si>
  <si>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</si>
  <si>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</si>
  <si>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</si>
  <si>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</si>
  <si>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</si>
  <si>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</si>
  <si>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</si>
  <si>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</si>
  <si>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</si>
  <si>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</si>
  <si>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</si>
  <si>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</si>
  <si>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</si>
  <si>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</si>
  <si>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</si>
  <si>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</si>
  <si>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</si>
  <si>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</si>
  <si>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</si>
  <si>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</si>
  <si>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</si>
  <si>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</si>
  <si>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</si>
  <si>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</si>
  <si>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</si>
  <si>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</si>
  <si>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</si>
  <si>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</si>
  <si>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</si>
  <si>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</si>
  <si>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</si>
  <si>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</si>
  <si>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</si>
  <si>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</si>
  <si>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</si>
  <si>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</si>
  <si>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</si>
  <si>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</si>
  <si>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</si>
  <si>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</si>
  <si>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</si>
  <si>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</si>
  <si>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</si>
  <si>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</si>
  <si>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</si>
  <si>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</si>
  <si>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</si>
  <si>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</si>
  <si>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</si>
  <si>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</si>
  <si>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</si>
  <si>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</si>
  <si>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</si>
  <si>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</si>
  <si>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</si>
  <si>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</si>
  <si>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</si>
  <si>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</si>
  <si>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</si>
  <si>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</si>
  <si>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</si>
  <si>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</si>
  <si>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</si>
  <si>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</si>
  <si>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</si>
  <si>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</si>
  <si>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</si>
  <si>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</si>
  <si>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</si>
  <si>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</si>
  <si>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</si>
  <si>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</si>
  <si>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</si>
  <si>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</si>
  <si>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</si>
  <si>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</si>
  <si>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</si>
  <si>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</si>
  <si>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</si>
  <si>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</si>
  <si>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</si>
  <si>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</si>
  <si>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</si>
  <si>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</si>
  <si>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</si>
  <si>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</si>
  <si>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</si>
  <si>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</si>
  <si>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</si>
  <si>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</si>
  <si>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</si>
  <si>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</si>
  <si>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</si>
  <si>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</si>
  <si>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</si>
  <si>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</si>
  <si>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</si>
  <si>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</si>
  <si>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</si>
  <si>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</si>
  <si>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</si>
  <si>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</si>
  <si>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</si>
  <si>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</si>
  <si>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</si>
  <si>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</si>
  <si>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</si>
  <si>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</si>
  <si>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</si>
  <si>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</si>
  <si>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</si>
  <si>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</si>
  <si>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</si>
  <si>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</si>
  <si>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</si>
  <si>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</si>
  <si>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</si>
  <si>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</si>
  <si>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</si>
  <si>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</si>
  <si>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</si>
  <si>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</si>
  <si>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</si>
  <si>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</si>
  <si>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</si>
  <si>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</si>
  <si>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</si>
  <si>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</si>
  <si>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</si>
  <si>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</si>
  <si>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</si>
  <si>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</si>
  <si>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</si>
  <si>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</si>
  <si>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</si>
  <si>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</si>
  <si>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</si>
  <si>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</si>
  <si>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</si>
  <si>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</si>
  <si>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</si>
  <si>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</si>
  <si>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</si>
  <si>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</si>
  <si>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</si>
  <si>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</si>
  <si>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</si>
  <si>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</si>
  <si>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</si>
  <si>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</si>
  <si>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</si>
  <si>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</si>
  <si>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</si>
  <si>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</si>
  <si>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</si>
  <si>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</si>
  <si>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</si>
  <si>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</si>
  <si>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</si>
  <si>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</si>
  <si>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</si>
  <si>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</si>
  <si>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</si>
  <si>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</si>
  <si>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</si>
  <si>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</si>
  <si>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</si>
  <si>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</si>
  <si>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</si>
  <si>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</si>
  <si>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</si>
  <si>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</si>
  <si>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</si>
  <si>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</si>
  <si>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</si>
  <si>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</si>
  <si>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</si>
  <si>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</si>
  <si>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</si>
  <si>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</si>
  <si>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</si>
  <si>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</si>
  <si>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</si>
  <si>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</si>
  <si>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</si>
  <si>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</si>
  <si>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</si>
  <si>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</si>
  <si>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</si>
  <si>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</si>
  <si>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</si>
  <si>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</si>
  <si>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</si>
  <si>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</si>
  <si>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</si>
  <si>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</si>
  <si>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</si>
  <si>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</si>
  <si>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</si>
  <si>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</si>
  <si>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</si>
  <si>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</si>
  <si>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</si>
  <si>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</si>
  <si>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</si>
  <si>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</si>
  <si>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</si>
  <si>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</si>
  <si>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</si>
  <si>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</si>
  <si>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</si>
  <si>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</si>
  <si>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</si>
  <si>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</si>
  <si>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</si>
  <si>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</si>
  <si>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</si>
  <si>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</si>
  <si>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</si>
  <si>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</si>
  <si>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</si>
  <si>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</si>
  <si>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</si>
  <si>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</si>
  <si>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</si>
  <si>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</si>
  <si>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</si>
  <si>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</si>
  <si>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Добавить наименование системы водоснабжения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</si>
  <si>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</si>
  <si>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</si>
  <si>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</si>
  <si>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</si>
  <si>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</si>
  <si>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</si>
  <si>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</si>
  <si>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</si>
  <si>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</si>
  <si>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</si>
  <si>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</si>
  <si>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</si>
  <si>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</si>
  <si>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</si>
  <si>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</si>
  <si>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</si>
  <si>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</si>
  <si>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</si>
  <si>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</si>
  <si>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</si>
  <si>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</si>
  <si>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</si>
  <si>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</si>
  <si>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</si>
  <si>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</si>
  <si>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</si>
  <si>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</si>
  <si>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</si>
  <si>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</si>
  <si>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</si>
  <si>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</si>
  <si>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</si>
  <si>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</si>
  <si>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</si>
  <si>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</si>
  <si>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</si>
  <si>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</si>
  <si>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</si>
  <si>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</si>
  <si>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</si>
  <si>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</si>
  <si>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</si>
  <si>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</si>
  <si>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</si>
  <si>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</si>
  <si>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</si>
  <si>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</si>
  <si>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</si>
  <si>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</si>
  <si>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</si>
  <si>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</si>
  <si>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</si>
  <si>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</si>
  <si>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</si>
  <si>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</si>
  <si>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</si>
  <si>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</si>
  <si>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г.Севастополь</t>
  </si>
  <si>
    <t>Информация</t>
  </si>
  <si>
    <t>3.1</t>
  </si>
  <si>
    <t>4.1</t>
  </si>
  <si>
    <t>5.1</t>
  </si>
  <si>
    <t>6.1</t>
  </si>
  <si>
    <t>et_List11_1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</si>
  <si>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</si>
  <si>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</si>
  <si>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</si>
  <si>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</si>
  <si>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</si>
  <si>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</si>
  <si>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</si>
  <si>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</si>
  <si>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</si>
  <si>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</si>
  <si>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</si>
  <si>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</si>
  <si>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</si>
  <si>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</si>
  <si>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</si>
  <si>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</si>
  <si>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</si>
  <si>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</si>
  <si>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</si>
  <si>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</si>
  <si>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</si>
  <si>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</si>
  <si>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</si>
  <si>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</si>
  <si>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</si>
  <si>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</si>
  <si>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</si>
  <si>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</si>
  <si>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</si>
  <si>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</si>
  <si>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</si>
  <si>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</si>
  <si>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</si>
  <si>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</si>
  <si>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</si>
  <si>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</si>
  <si>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</si>
  <si>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</si>
  <si>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</si>
  <si>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</si>
  <si>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</si>
  <si>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</si>
  <si>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</si>
  <si>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</si>
  <si>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</si>
  <si>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</si>
  <si>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</si>
  <si>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</si>
  <si>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</si>
  <si>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</si>
  <si>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</si>
  <si>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</si>
  <si>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</si>
  <si>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</si>
  <si>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</si>
  <si>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</si>
  <si>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</si>
  <si>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</si>
  <si>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</si>
  <si>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</si>
  <si>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</si>
  <si>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</si>
  <si>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</si>
  <si>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</si>
  <si>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</si>
  <si>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</si>
  <si>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</si>
  <si>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</si>
  <si>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</si>
  <si>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</si>
  <si>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</si>
  <si>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</si>
  <si>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</si>
  <si>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</si>
  <si>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</si>
  <si>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</si>
  <si>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</si>
  <si>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</si>
  <si>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</si>
  <si>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</si>
  <si>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</si>
  <si>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</si>
  <si>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</si>
  <si>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</si>
  <si>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</si>
  <si>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</si>
  <si>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</si>
  <si>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</si>
  <si>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</si>
  <si>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</si>
  <si>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</si>
  <si>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</si>
  <si>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</si>
  <si>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</si>
  <si>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</si>
  <si>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</si>
  <si>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</si>
  <si>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</si>
  <si>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</si>
  <si>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</si>
  <si>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</si>
  <si>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</si>
  <si>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</si>
  <si>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</si>
  <si>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</si>
  <si>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</si>
  <si>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</si>
  <si>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</si>
  <si>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</si>
  <si>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</si>
  <si>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</si>
  <si>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</si>
  <si>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</si>
  <si>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</si>
  <si>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</si>
  <si>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</si>
  <si>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</si>
  <si>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</si>
  <si>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</si>
  <si>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</si>
  <si>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</si>
  <si>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</si>
  <si>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</si>
  <si>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</si>
  <si>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</si>
  <si>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</si>
  <si>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</si>
  <si>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</si>
  <si>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Перечень тарифов и технологически не связанных между собой централизованных систем горячего водоснабжения, в отношении которых предлагаются различные тарифы в сфере горячего водоснабжения</t>
  </si>
  <si>
    <t>Дифференциация по 
централизованным системам горячего водоснабжения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</si>
  <si>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</si>
  <si>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
В случае дифференциации тарифов по централизованным системам горячего водоснабжения информация по ним указывается в отдельных строках.</t>
  </si>
  <si>
    <t>Форма 2.3 Информация о величинах тарифов на подключение к централизованной системе горячего водоснабжения1</t>
  </si>
  <si>
    <t>Тариф на транспортировку горячей воды</t>
  </si>
  <si>
    <t>Тариф на горячую воду в закрытой системе горячего водоснабжения (горячее водоснабжение)</t>
  </si>
  <si>
    <t>Тариф на подключение к централизованной системе горячего водоснабжения (инд)</t>
  </si>
  <si>
    <t>Тариф на подключение к централизованной системе горячего водоснабжения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</si>
  <si>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</si>
  <si>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t>Двухставочный тариф (однокомпонентный)</t>
  </si>
  <si>
    <t>Ставка платы за потребление горячей воды, руб./куб. м</t>
  </si>
  <si>
    <t>Ставка платы за содержание системы горячего водоснабжения, руб./Гкал в час</t>
  </si>
  <si>
    <t>Ставка платы за объем поданной холодной воды, руб./куб. м</t>
  </si>
  <si>
    <t>Ставка платы за содержание мощности, руб./куб. м в час</t>
  </si>
  <si>
    <t>Компонент на тепловую энергию, руб./Гкал</t>
  </si>
  <si>
    <t>Двухставочный тариф (двухкомпонентный)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</si>
  <si>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водоснабжения и водоотведения.
В случае дифференциации тарифов по дополнительным признакам информация по ним указывается в отдельных строках.</t>
  </si>
  <si>
    <t>Компонент на холодную воду в тарифе на горячую воду установлен с разбивкой по поставщикам</t>
  </si>
  <si>
    <t>Одноставочный тариф (двухкомпонентный)</t>
  </si>
  <si>
    <t>Ставка тарифа за подключаемую нагрузку водопроводной сети, тыс. руб./куб. м в сутки</t>
  </si>
  <si>
    <t>Добавить ЦС ГВС для дифференциации</t>
  </si>
  <si>
    <t>Укажите «Да» в поле «Да/Нет», если дифференциация используется. В поле «Описание» укажите название ЦС ГВС или любое другое описание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</si>
  <si>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</si>
  <si>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</si>
  <si>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Дата периода регулирования, с которой предлагаются изменения в тарифы</t>
  </si>
  <si>
    <t>Дата подачи заявления об утверждении тарифов</t>
  </si>
  <si>
    <t>Номер подачи заявления об утверждении тарифов</t>
  </si>
  <si>
    <t>Сведения о правовых актах, регламентирующих правила закупки (положение о закупках) в регулируемой организации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</si>
  <si>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</si>
  <si>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месте размещения положения о закупках регулируемой организации</t>
  </si>
  <si>
    <t>Сведения о планировании закупочных процедур</t>
  </si>
  <si>
    <t>Сведения о результатах проведения закупочных процедур</t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</si>
  <si>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</si>
  <si>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</si>
  <si>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</si>
  <si>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</si>
  <si>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</si>
  <si>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</si>
  <si>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</si>
  <si>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</si>
  <si>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</si>
  <si>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</si>
  <si>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</si>
  <si>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</si>
  <si>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7.1</t>
  </si>
  <si>
    <t>et_List13_1</t>
  </si>
  <si>
    <t>et_List14_1_1</t>
  </si>
  <si>
    <t>et_List14_1_4</t>
  </si>
  <si>
    <t>et_List14_1_2</t>
  </si>
  <si>
    <t>et_List14_1_3</t>
  </si>
  <si>
    <t>Форма 1.10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</si>
  <si>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</si>
  <si>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1.10</t>
  </si>
  <si>
    <t>Информация о предложении об установлении тарифов в сфере горячего водоснабжения на очередной период регулирования</t>
  </si>
  <si>
    <t>Форма 1.11.1</t>
  </si>
  <si>
    <r>
      <t>Форма 1.11.1 Информация о предложении об установлении тарифов в сфере горячего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</si>
  <si>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по видам тарифов и (или) по периодам действия тарифов информация по каждому из них указывается в отдельной строке.</t>
  </si>
  <si>
    <t>Значение в колонке «Вид тарифа» выбирается из перечня видов тарифов в сфере горячего водоснабжения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</si>
  <si>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</si>
  <si>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 (Собрание законодательства Российской Федерации, 2013, № 20, ст. 2500; 2017, № 48, ст. 7218)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</si>
  <si>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</si>
  <si>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водоснабжения и водоотведения</t>
  </si>
  <si>
    <t>Значение в колонке «Вид тарифа» выбирается из перечня видов тарифов в сфере горячего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</si>
  <si>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r>
      <t>Форма 1.11.2 Информация о предложении величин тарифов на горячую воду, транспортировку воды</t>
    </r>
    <r>
      <rPr>
        <vertAlign val="superscript"/>
        <sz val="10"/>
        <rFont val="Tahoma"/>
        <family val="2"/>
        <charset val="204"/>
      </rPr>
      <t>1</t>
    </r>
  </si>
  <si>
    <t>Информация о предложении величин тарифов на горячую воду, транспортировку воды</t>
  </si>
  <si>
    <t>Форма 1.11.2</t>
  </si>
  <si>
    <t>Форма 1.11.3</t>
  </si>
  <si>
    <t>Информация о предложении величин тарифов на подключение к централизованной системе горячего водоснабжения</t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</si>
  <si>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</si>
  <si>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однокомпонентного двухставочного тарифа данные указываются только в блоке «Двухставочный тариф (однокомпонентный)». В случае двухкомпонентного двухставочного тарифа данные указываются только в блоке «Двухставочный тариф (двухкомпонентный)»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дифференциации тарифа по периодам действия тарифа информация по ним указывается в отдельных колонках.
В случае отсутствия дифференциации компонента двухставочного тарифа на холодную воду по поставщикам данная строка не заполняется.
В случае дифференциации компонента двухставочного тарифа на холодную воду по поставщикам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</si>
  <si>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дифференциации, либо наименование поставщика в случае наличия дифференциации компонента двухставочного тарифа на холодную воду по поставщикам.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В случае утверждения однокомпонентного двухставочного тарифа данные указываются только в блоке «Двухставочный тариф (однокомпонентный)». 
В случае утверждения двухкомпонентного двухставочного тарифа данные указываются только в блоке «Двухставочный тариф (двухкомпонентный)».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
В случае дифференциации компонента двухставочного тарифа на холодную воду по поставщикам строка "Значение признака дифференциации" не заполняется.
В случае отстутствия дифференциации компонента двухставочного тарифа на холодную воду по поставщикам строка "Наименование поставщика" не заполняется.</t>
  </si>
  <si>
    <r>
      <t>Форма 1.11.3 Информация о предложении величин тарифов на подключение к централизованной системе горячего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</si>
  <si>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по периодам действия тарифа информация по ним указывается в отдельных колонках.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</si>
  <si>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</si>
  <si>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</si>
  <si>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</si>
  <si>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Instruction</t>
  </si>
  <si>
    <t>modUpdTemplLogger</t>
  </si>
  <si>
    <t>List00</t>
  </si>
  <si>
    <t>List01</t>
  </si>
  <si>
    <t>List02</t>
  </si>
  <si>
    <t>List05_11</t>
  </si>
  <si>
    <t>List13</t>
  </si>
  <si>
    <t>List14_1</t>
  </si>
  <si>
    <t>List05_2</t>
  </si>
  <si>
    <t>List06_2</t>
  </si>
  <si>
    <t>List05_5</t>
  </si>
  <si>
    <t>List06_5</t>
  </si>
  <si>
    <t>List05_9</t>
  </si>
  <si>
    <t>List06_9</t>
  </si>
  <si>
    <t>List05_10</t>
  </si>
  <si>
    <t>List06_10</t>
  </si>
  <si>
    <t>List03</t>
  </si>
  <si>
    <t>List07</t>
  </si>
  <si>
    <t>ListComm</t>
  </si>
  <si>
    <t>ListCheck</t>
  </si>
  <si>
    <t>TSH_et_union_hor</t>
  </si>
  <si>
    <t>TEHSHEET</t>
  </si>
  <si>
    <t>modListTempFilter</t>
  </si>
  <si>
    <t>modCheckCyan</t>
  </si>
  <si>
    <t>REESTR_LINK</t>
  </si>
  <si>
    <t>REESTR_DS</t>
  </si>
  <si>
    <t>modHTTP</t>
  </si>
  <si>
    <t>modfrmRezimChoose</t>
  </si>
  <si>
    <t>modSheetMain</t>
  </si>
  <si>
    <t>REESTR_VT</t>
  </si>
  <si>
    <t>REESTR_VED</t>
  </si>
  <si>
    <t>modfrmReestrObj</t>
  </si>
  <si>
    <t>AllSheetsInThisWorkbook</t>
  </si>
  <si>
    <t>TSH_et_union_vert</t>
  </si>
  <si>
    <t>modInstruction</t>
  </si>
  <si>
    <t>modRegion</t>
  </si>
  <si>
    <t>modReestr</t>
  </si>
  <si>
    <t>modfrmReestr</t>
  </si>
  <si>
    <t>modUpdTemplMain</t>
  </si>
  <si>
    <t>TSH_REESTR_ORG</t>
  </si>
  <si>
    <t>modClassifierValidate</t>
  </si>
  <si>
    <t>modProv</t>
  </si>
  <si>
    <t>modHyp</t>
  </si>
  <si>
    <t>modServiceModule</t>
  </si>
  <si>
    <t>modList00</t>
  </si>
  <si>
    <t>modList01</t>
  </si>
  <si>
    <t>modList02</t>
  </si>
  <si>
    <t>modList03</t>
  </si>
  <si>
    <t>modList13</t>
  </si>
  <si>
    <t>modList14_1</t>
  </si>
  <si>
    <t>TSH_REESTR_MO_FILTER</t>
  </si>
  <si>
    <t>TSH_REESTR_MO</t>
  </si>
  <si>
    <t>modInfo</t>
  </si>
  <si>
    <t>modList05</t>
  </si>
  <si>
    <t>modList06</t>
  </si>
  <si>
    <t>modList07</t>
  </si>
  <si>
    <t>modfrmDateChoose</t>
  </si>
  <si>
    <t>modComm</t>
  </si>
  <si>
    <t>modThisWorkbook</t>
  </si>
  <si>
    <t>modfrmReestrMR</t>
  </si>
  <si>
    <t>modfrmCheckUpdates</t>
  </si>
  <si>
    <t>Одноставочный тариф, руб./Гкал</t>
  </si>
  <si>
    <t>ставка за тепловую  энергию, руб./Гкал</t>
  </si>
  <si>
    <t>Компонент на холодную воду, руб./куб.м</t>
  </si>
  <si>
    <t>При размещении информации по данной форме дополнительно указывается дата подачи заявления об утверждении(изменении) тарифов и его номер.</t>
  </si>
  <si>
    <t>Для каждого вида тарифа в сфере горячего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</si>
  <si>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При размещении информации дополнительно указывается дата подачи заявления об утверждении(изменении) тарифа и его номер.</t>
  </si>
  <si>
    <t>Горячее водоснабжение</t>
  </si>
  <si>
    <t>Транспортировка</t>
  </si>
  <si>
    <t>Подключение (технологическое присоединение) к централизованной системе горячего водоснабжения</t>
  </si>
  <si>
    <t>Первичное предложение по тарифам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</si>
  <si>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</si>
  <si>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</si>
  <si>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FAS.JKH.OPEN.INFO.REQUEST.GVS!</t>
  </si>
  <si>
    <t>Болховский муниципальный район</t>
  </si>
  <si>
    <t>54604000</t>
  </si>
  <si>
    <t>Багриновское сельское поселение</t>
  </si>
  <si>
    <t>54604402</t>
  </si>
  <si>
    <t>Болхов городское поселение</t>
  </si>
  <si>
    <t>54604101</t>
  </si>
  <si>
    <t>Бориловское сельское поселение</t>
  </si>
  <si>
    <t>54604406</t>
  </si>
  <si>
    <t>Боровское сельское поселение</t>
  </si>
  <si>
    <t>54604408</t>
  </si>
  <si>
    <t>Герасимовское сельское поселение</t>
  </si>
  <si>
    <t>54604410</t>
  </si>
  <si>
    <t>Гнездиловское сельское поселение</t>
  </si>
  <si>
    <t>54604413</t>
  </si>
  <si>
    <t>Злынское сельское поселение</t>
  </si>
  <si>
    <t>54604416</t>
  </si>
  <si>
    <t>Медведковское сельское поселение</t>
  </si>
  <si>
    <t>54604422</t>
  </si>
  <si>
    <t>Михневское сельское поселение</t>
  </si>
  <si>
    <t>54604425</t>
  </si>
  <si>
    <t>Новосинецкое сельское поселение</t>
  </si>
  <si>
    <t>54604428</t>
  </si>
  <si>
    <t>Однолуцкое сельское поселение</t>
  </si>
  <si>
    <t>54604431</t>
  </si>
  <si>
    <t>Сурьянинское сельское поселение</t>
  </si>
  <si>
    <t>54604434</t>
  </si>
  <si>
    <t>Хуторское сельское поселение</t>
  </si>
  <si>
    <t>54604437</t>
  </si>
  <si>
    <t>Ямское сельское поселение</t>
  </si>
  <si>
    <t>54604440</t>
  </si>
  <si>
    <t>Верховский муниципальный район</t>
  </si>
  <si>
    <t>54608000</t>
  </si>
  <si>
    <t>Васильевское сельское поселение</t>
  </si>
  <si>
    <t>54608402</t>
  </si>
  <si>
    <t>Верховье городское поселение</t>
  </si>
  <si>
    <t>54608151</t>
  </si>
  <si>
    <t>Галичинское</t>
  </si>
  <si>
    <t>54608404</t>
  </si>
  <si>
    <t>Коньшинское сельское поселение</t>
  </si>
  <si>
    <t>54608407</t>
  </si>
  <si>
    <t>Корсунское сельское поселение</t>
  </si>
  <si>
    <t>54608410</t>
  </si>
  <si>
    <t>Нижне-Жерновское сельское поселение</t>
  </si>
  <si>
    <t>54608413</t>
  </si>
  <si>
    <t>Песоченское сельское поселение</t>
  </si>
  <si>
    <t>54608416</t>
  </si>
  <si>
    <t>Русско-Бродское сельское поселение</t>
  </si>
  <si>
    <t>54608419</t>
  </si>
  <si>
    <t>Скородненское сельское поселение</t>
  </si>
  <si>
    <t>54608422</t>
  </si>
  <si>
    <t>Теляженское сельское поселение</t>
  </si>
  <si>
    <t>54608428</t>
  </si>
  <si>
    <t>Туровское сельское поселение</t>
  </si>
  <si>
    <t>54608431</t>
  </si>
  <si>
    <t>Глазуновский муниципальный район</t>
  </si>
  <si>
    <t>54610000</t>
  </si>
  <si>
    <t>Богородское сельское поселение</t>
  </si>
  <si>
    <t>54610402</t>
  </si>
  <si>
    <t>Глазуновка городское поселение</t>
  </si>
  <si>
    <t>54610151</t>
  </si>
  <si>
    <t>Краснослободское сельское поселение</t>
  </si>
  <si>
    <t>54610404</t>
  </si>
  <si>
    <t>Медведевское сельское поселение</t>
  </si>
  <si>
    <t>54610407</t>
  </si>
  <si>
    <t>Отрадинское сельское поселение</t>
  </si>
  <si>
    <t>54610410</t>
  </si>
  <si>
    <t>Очкинское сельское поселение</t>
  </si>
  <si>
    <t>54610413</t>
  </si>
  <si>
    <t>Сеньковское сельское поселение</t>
  </si>
  <si>
    <t>54610416</t>
  </si>
  <si>
    <t>Тагинское сельское поселение</t>
  </si>
  <si>
    <t>54610419</t>
  </si>
  <si>
    <t>Город Ливны</t>
  </si>
  <si>
    <t>54705000</t>
  </si>
  <si>
    <t>Город Мценск</t>
  </si>
  <si>
    <t>54710000</t>
  </si>
  <si>
    <t>Город Орёл</t>
  </si>
  <si>
    <t>54701000</t>
  </si>
  <si>
    <t>Дмитровский муниципальный район</t>
  </si>
  <si>
    <t>54612000</t>
  </si>
  <si>
    <t>Алешинское сельское поселение</t>
  </si>
  <si>
    <t>54612402</t>
  </si>
  <si>
    <t>Березовское сельское поселение</t>
  </si>
  <si>
    <t>54612404</t>
  </si>
  <si>
    <t>Бородинское сельское поселение</t>
  </si>
  <si>
    <t>54612407</t>
  </si>
  <si>
    <t>Горбуновское сельское поселение</t>
  </si>
  <si>
    <t>54612410</t>
  </si>
  <si>
    <t>Дмитровск городское поселение</t>
  </si>
  <si>
    <t>54612101</t>
  </si>
  <si>
    <t>Долбенкинское сельское поселение</t>
  </si>
  <si>
    <t>54612413</t>
  </si>
  <si>
    <t>Домаховское сельское поселение</t>
  </si>
  <si>
    <t>54612416</t>
  </si>
  <si>
    <t>Друженское сельское поселение</t>
  </si>
  <si>
    <t>54612428</t>
  </si>
  <si>
    <t>Лубянское сельское поселение</t>
  </si>
  <si>
    <t>54612419</t>
  </si>
  <si>
    <t>Малобобровское сельское поселение</t>
  </si>
  <si>
    <t>54612422</t>
  </si>
  <si>
    <t>Плосковское сельское поселение</t>
  </si>
  <si>
    <t>54612425</t>
  </si>
  <si>
    <t>Соломинское</t>
  </si>
  <si>
    <t>54612431</t>
  </si>
  <si>
    <t>Столбищенское сельское поселение</t>
  </si>
  <si>
    <t>54612434</t>
  </si>
  <si>
    <t>Должанский муниципальный район</t>
  </si>
  <si>
    <t>54615000</t>
  </si>
  <si>
    <t>Вышнее Ольшанское сельское поселение</t>
  </si>
  <si>
    <t>54615402</t>
  </si>
  <si>
    <t>Долгое городское поселение</t>
  </si>
  <si>
    <t>54615151</t>
  </si>
  <si>
    <t>Дубровское сельское поселение</t>
  </si>
  <si>
    <t>54615405</t>
  </si>
  <si>
    <t>Козьма-Демьяновское сельское поселение</t>
  </si>
  <si>
    <t>54615407</t>
  </si>
  <si>
    <t>Кудиновское сельское поселение</t>
  </si>
  <si>
    <t>54615410</t>
  </si>
  <si>
    <t>Рогатинское сельское поселение</t>
  </si>
  <si>
    <t>54615413</t>
  </si>
  <si>
    <t>Урыновское сельское поселение</t>
  </si>
  <si>
    <t>54615416</t>
  </si>
  <si>
    <t>Успенское сельское поселение</t>
  </si>
  <si>
    <t>54615419</t>
  </si>
  <si>
    <t>Залегощенский муниципальный район</t>
  </si>
  <si>
    <t>54618000</t>
  </si>
  <si>
    <t>Бортновское сельское поселение</t>
  </si>
  <si>
    <t>54618402</t>
  </si>
  <si>
    <t>Верхнескворченское сельское поселение</t>
  </si>
  <si>
    <t>54618404</t>
  </si>
  <si>
    <t>Грачевское сельское поселение</t>
  </si>
  <si>
    <t>54618407</t>
  </si>
  <si>
    <t>Залегощь городское поселение</t>
  </si>
  <si>
    <t>54618151</t>
  </si>
  <si>
    <t>Золотаревское сельское поселение</t>
  </si>
  <si>
    <t>54618410</t>
  </si>
  <si>
    <t>Красненское сельское поселение</t>
  </si>
  <si>
    <t>54618413</t>
  </si>
  <si>
    <t>Ломовское сельское поселение</t>
  </si>
  <si>
    <t>54618416</t>
  </si>
  <si>
    <t>Моховское сельское поселение</t>
  </si>
  <si>
    <t>54618419</t>
  </si>
  <si>
    <t>Нижнезалегощенское сельское поселение</t>
  </si>
  <si>
    <t>54618422</t>
  </si>
  <si>
    <t>Октябрьское сельское поселение</t>
  </si>
  <si>
    <t>54618425</t>
  </si>
  <si>
    <t>Прилепское сельское поселение</t>
  </si>
  <si>
    <t>54618428</t>
  </si>
  <si>
    <t>Знаменский муниципальный район</t>
  </si>
  <si>
    <t>54620000</t>
  </si>
  <si>
    <t>Глотовское сельское поселение</t>
  </si>
  <si>
    <t>54620405</t>
  </si>
  <si>
    <t>Ждимирское сельское поселение</t>
  </si>
  <si>
    <t>54620408</t>
  </si>
  <si>
    <t>Знаменское сельское поселение</t>
  </si>
  <si>
    <t>54620412</t>
  </si>
  <si>
    <t>Коптевское сельское поселение</t>
  </si>
  <si>
    <t>54620420</t>
  </si>
  <si>
    <t>Красниковское сельское поселение</t>
  </si>
  <si>
    <t>54620422</t>
  </si>
  <si>
    <t>Селиховское сельское поселение</t>
  </si>
  <si>
    <t>54620428</t>
  </si>
  <si>
    <t>Узкинское сельское поселение</t>
  </si>
  <si>
    <t>54620432</t>
  </si>
  <si>
    <t>Колпнянский муниципальный район</t>
  </si>
  <si>
    <t>54623000</t>
  </si>
  <si>
    <t>Ахтырское сельское поселение</t>
  </si>
  <si>
    <t>54623402</t>
  </si>
  <si>
    <t>Белоколодезьское сельское поселение</t>
  </si>
  <si>
    <t>54623404</t>
  </si>
  <si>
    <t>54623407</t>
  </si>
  <si>
    <t>Карловское сельское поселение</t>
  </si>
  <si>
    <t>54623410</t>
  </si>
  <si>
    <t>Колпна городское поселение</t>
  </si>
  <si>
    <t>54623151</t>
  </si>
  <si>
    <t>Краснянское сельское поселение</t>
  </si>
  <si>
    <t>54623413</t>
  </si>
  <si>
    <t>Крутовское сельское поселение</t>
  </si>
  <si>
    <t>54623416</t>
  </si>
  <si>
    <t>Тимирязевское сельское поселение</t>
  </si>
  <si>
    <t>54623419</t>
  </si>
  <si>
    <t>Ушаковское сельское поселение</t>
  </si>
  <si>
    <t>54623422</t>
  </si>
  <si>
    <t>Ярищенское сельское поселение</t>
  </si>
  <si>
    <t>54623425</t>
  </si>
  <si>
    <t>Корсаковский муниципальный район</t>
  </si>
  <si>
    <t>54626000</t>
  </si>
  <si>
    <t>Гагаринское сельское поселение</t>
  </si>
  <si>
    <t>54626405</t>
  </si>
  <si>
    <t>Корсаковское сельское поселение</t>
  </si>
  <si>
    <t>54626410</t>
  </si>
  <si>
    <t>Марьинское сельское поселение</t>
  </si>
  <si>
    <t>54626413</t>
  </si>
  <si>
    <t>Нечаевское сельское поселение</t>
  </si>
  <si>
    <t>54626417</t>
  </si>
  <si>
    <t>Новомихайловское сельское поселение</t>
  </si>
  <si>
    <t>54626420</t>
  </si>
  <si>
    <t>Парамоновское сельское поселение</t>
  </si>
  <si>
    <t>54626425</t>
  </si>
  <si>
    <t>Спешневское сельское поселение</t>
  </si>
  <si>
    <t>54626430</t>
  </si>
  <si>
    <t>Краснозоренский муниципальный район</t>
  </si>
  <si>
    <t>54624000</t>
  </si>
  <si>
    <t>Краснозоренское сельское поселение</t>
  </si>
  <si>
    <t>54624407</t>
  </si>
  <si>
    <t>Покровское сельское поселение</t>
  </si>
  <si>
    <t>54624412</t>
  </si>
  <si>
    <t>Россошенское сельское поселение</t>
  </si>
  <si>
    <t>54624417</t>
  </si>
  <si>
    <t>Труновское сельское поселение</t>
  </si>
  <si>
    <t>54624420</t>
  </si>
  <si>
    <t>54624425</t>
  </si>
  <si>
    <t>Кромской муниципальный район</t>
  </si>
  <si>
    <t>54625000</t>
  </si>
  <si>
    <t>Апальковское сельское поселение</t>
  </si>
  <si>
    <t>54625402</t>
  </si>
  <si>
    <t>Бельдяжское сельское поселение</t>
  </si>
  <si>
    <t>54625404</t>
  </si>
  <si>
    <t>Большеколчевское сельское поселение</t>
  </si>
  <si>
    <t>54625407</t>
  </si>
  <si>
    <t>Городское поселение Кромы</t>
  </si>
  <si>
    <t>54625151</t>
  </si>
  <si>
    <t>Гостомльское сельское поселение</t>
  </si>
  <si>
    <t>54625413</t>
  </si>
  <si>
    <t>Гуторовское сельское поселение</t>
  </si>
  <si>
    <t>54625416</t>
  </si>
  <si>
    <t>Короськовское сельское поселение</t>
  </si>
  <si>
    <t>54625422</t>
  </si>
  <si>
    <t>54625425</t>
  </si>
  <si>
    <t>Кривчиковское сельское поселение</t>
  </si>
  <si>
    <t>54625428</t>
  </si>
  <si>
    <t>Кутафинское сельское поселение</t>
  </si>
  <si>
    <t>54625431</t>
  </si>
  <si>
    <t>Ретяжское сельское поселение</t>
  </si>
  <si>
    <t>54625449</t>
  </si>
  <si>
    <t>Стрелецкое сельское поселение</t>
  </si>
  <si>
    <t>54625452</t>
  </si>
  <si>
    <t>Шаховское сельское поселение</t>
  </si>
  <si>
    <t>54625458</t>
  </si>
  <si>
    <t>Ливенский муниципальный район</t>
  </si>
  <si>
    <t>54629000</t>
  </si>
  <si>
    <t>Беломестненское сельское поселение</t>
  </si>
  <si>
    <t>54629402</t>
  </si>
  <si>
    <t>Вахновское сельское поселение</t>
  </si>
  <si>
    <t>54629404</t>
  </si>
  <si>
    <t>Галическое сельское поселение</t>
  </si>
  <si>
    <t>54629407</t>
  </si>
  <si>
    <t>Дутовское сельское поселение</t>
  </si>
  <si>
    <t>54629410</t>
  </si>
  <si>
    <t>Здоровецкое сельское поселение</t>
  </si>
  <si>
    <t>54629413</t>
  </si>
  <si>
    <t>Казанское сельское поселение</t>
  </si>
  <si>
    <t>54629416</t>
  </si>
  <si>
    <t>Козьминское сельское поселение</t>
  </si>
  <si>
    <t>54629419</t>
  </si>
  <si>
    <t>Коротышское сельское поселение</t>
  </si>
  <si>
    <t>54629422</t>
  </si>
  <si>
    <t>54629425</t>
  </si>
  <si>
    <t>Лютовское сельское поселение</t>
  </si>
  <si>
    <t>54629428</t>
  </si>
  <si>
    <t>Навесненское сельское поселение</t>
  </si>
  <si>
    <t>54629431</t>
  </si>
  <si>
    <t>Никольское сельское поселение</t>
  </si>
  <si>
    <t>54629434</t>
  </si>
  <si>
    <t>Островское сельское поселение</t>
  </si>
  <si>
    <t>54629440</t>
  </si>
  <si>
    <t>Речицкое сельское поселение</t>
  </si>
  <si>
    <t>54629443</t>
  </si>
  <si>
    <t>Сергиевское</t>
  </si>
  <si>
    <t>54629446</t>
  </si>
  <si>
    <t>Сосновское сельское поселение</t>
  </si>
  <si>
    <t>54629449</t>
  </si>
  <si>
    <t>Малоархангельский муниципальный район</t>
  </si>
  <si>
    <t>54632000</t>
  </si>
  <si>
    <t>Губкинское сельское поселение</t>
  </si>
  <si>
    <t>54632402</t>
  </si>
  <si>
    <t>Дубовицкое сельское поселение</t>
  </si>
  <si>
    <t>54632404</t>
  </si>
  <si>
    <t>Ленинское сельское поселение</t>
  </si>
  <si>
    <t>54632407</t>
  </si>
  <si>
    <t>Луковское сельское поселение</t>
  </si>
  <si>
    <t>54632410</t>
  </si>
  <si>
    <t>Малоархангельск городское поселение</t>
  </si>
  <si>
    <t>54632101</t>
  </si>
  <si>
    <t>54632413</t>
  </si>
  <si>
    <t>Первомайское сельское поселение</t>
  </si>
  <si>
    <t>54632416</t>
  </si>
  <si>
    <t>Подгородненское сельское поселение</t>
  </si>
  <si>
    <t>54632419</t>
  </si>
  <si>
    <t>Мценский муниципальный район</t>
  </si>
  <si>
    <t>54636000</t>
  </si>
  <si>
    <t>Алябьевское сельское поселение</t>
  </si>
  <si>
    <t>54636402</t>
  </si>
  <si>
    <t>Аникановское сельское поселение</t>
  </si>
  <si>
    <t>54636407</t>
  </si>
  <si>
    <t>Башкатовское сельское поселение</t>
  </si>
  <si>
    <t>54636404</t>
  </si>
  <si>
    <t>Воинское сельское поселение</t>
  </si>
  <si>
    <t>54636410</t>
  </si>
  <si>
    <t>Высокинское сельское поселение</t>
  </si>
  <si>
    <t>54636413</t>
  </si>
  <si>
    <t>Карандаковское сельское поселение</t>
  </si>
  <si>
    <t>54636416</t>
  </si>
  <si>
    <t>Отрадинское</t>
  </si>
  <si>
    <t>54636418</t>
  </si>
  <si>
    <t>Подберезовское сельское поселение</t>
  </si>
  <si>
    <t>54636428</t>
  </si>
  <si>
    <t>Подмокринское сельское поселение</t>
  </si>
  <si>
    <t>54636419</t>
  </si>
  <si>
    <t>Протасовское сельское поселение</t>
  </si>
  <si>
    <t>54636422</t>
  </si>
  <si>
    <t>Спасско-Лутовиновское</t>
  </si>
  <si>
    <t>54636425</t>
  </si>
  <si>
    <t>Тельченское сельское поселение</t>
  </si>
  <si>
    <t>54636431</t>
  </si>
  <si>
    <t>Чахинское сельское поселение</t>
  </si>
  <si>
    <t>54636434</t>
  </si>
  <si>
    <t>Черемошенское сельское поселение</t>
  </si>
  <si>
    <t>54636437</t>
  </si>
  <si>
    <t>Новодеревеньковский муниципальный район</t>
  </si>
  <si>
    <t>54639000</t>
  </si>
  <si>
    <t>Глебовское сельское поселение</t>
  </si>
  <si>
    <t>54639404</t>
  </si>
  <si>
    <t>Никитинское сельское поселение</t>
  </si>
  <si>
    <t>54639409</t>
  </si>
  <si>
    <t>Новодеревеньковское сельское поселение</t>
  </si>
  <si>
    <t>54639410</t>
  </si>
  <si>
    <t>Паньковское сельское поселение</t>
  </si>
  <si>
    <t>54639413</t>
  </si>
  <si>
    <t>Старогольское сельское поселение</t>
  </si>
  <si>
    <t>54639419</t>
  </si>
  <si>
    <t>Судбищенское</t>
  </si>
  <si>
    <t>54639422</t>
  </si>
  <si>
    <t>Суровское сельское поселение</t>
  </si>
  <si>
    <t>54639425</t>
  </si>
  <si>
    <t>Хомутово городское поселение</t>
  </si>
  <si>
    <t>54639151</t>
  </si>
  <si>
    <t>Новосильский муниципальный район</t>
  </si>
  <si>
    <t>54643000</t>
  </si>
  <si>
    <t>Вяжевское сельское поселение</t>
  </si>
  <si>
    <t>54643402</t>
  </si>
  <si>
    <t>Глубковское сельское поселение</t>
  </si>
  <si>
    <t>54643404</t>
  </si>
  <si>
    <t>Голунское сельское поселение</t>
  </si>
  <si>
    <t>54643410</t>
  </si>
  <si>
    <t>Зареченское сельское поселение</t>
  </si>
  <si>
    <t>54643413</t>
  </si>
  <si>
    <t>Новосиль городское поселение</t>
  </si>
  <si>
    <t>54643101</t>
  </si>
  <si>
    <t>Петушенское сельское поселение</t>
  </si>
  <si>
    <t>54643431</t>
  </si>
  <si>
    <t>Прудовское сельское поселение</t>
  </si>
  <si>
    <t>54643434</t>
  </si>
  <si>
    <t>Хворостянское сельское поселение</t>
  </si>
  <si>
    <t>54643440</t>
  </si>
  <si>
    <t>Орловский муниципальный округ</t>
  </si>
  <si>
    <t>54501000</t>
  </si>
  <si>
    <t>Покровский муниципальный район</t>
  </si>
  <si>
    <t>54650000</t>
  </si>
  <si>
    <t>54650402</t>
  </si>
  <si>
    <t>Верхнежерновское сельское поселение</t>
  </si>
  <si>
    <t>54650404</t>
  </si>
  <si>
    <t>Верхососенское сельское поселение</t>
  </si>
  <si>
    <t>54650405</t>
  </si>
  <si>
    <t>Владимирское сельское поселение</t>
  </si>
  <si>
    <t>54650407</t>
  </si>
  <si>
    <t>Вышнетуровецкое сельское поселение</t>
  </si>
  <si>
    <t>54650410</t>
  </si>
  <si>
    <t>Даниловское сельское поселение</t>
  </si>
  <si>
    <t>54650413</t>
  </si>
  <si>
    <t>Дросковское сельское поселение</t>
  </si>
  <si>
    <t>54650416</t>
  </si>
  <si>
    <t>Журавецкое сельское поселение</t>
  </si>
  <si>
    <t>54650419</t>
  </si>
  <si>
    <t>Ивановское сельское поселение</t>
  </si>
  <si>
    <t>54650422</t>
  </si>
  <si>
    <t>54650425</t>
  </si>
  <si>
    <t>Покровское городское поселение</t>
  </si>
  <si>
    <t>54650151</t>
  </si>
  <si>
    <t>Ретинское сельское поселение</t>
  </si>
  <si>
    <t>54650431</t>
  </si>
  <si>
    <t>Столбецкое сельское поселение</t>
  </si>
  <si>
    <t>54650434</t>
  </si>
  <si>
    <t>Топковское сельское поселение</t>
  </si>
  <si>
    <t>54650437</t>
  </si>
  <si>
    <t>Свердловский муниципальный район</t>
  </si>
  <si>
    <t>54652000</t>
  </si>
  <si>
    <t>Богодуховское сельское поселение</t>
  </si>
  <si>
    <t>54652402</t>
  </si>
  <si>
    <t>Змиевка городское поселение</t>
  </si>
  <si>
    <t>54652151</t>
  </si>
  <si>
    <t>Котовское сельское поселение</t>
  </si>
  <si>
    <t>54652404</t>
  </si>
  <si>
    <t>Кошелевское сельское поселение</t>
  </si>
  <si>
    <t>54652407</t>
  </si>
  <si>
    <t>Красноармейское сельское поселение</t>
  </si>
  <si>
    <t>54652410</t>
  </si>
  <si>
    <t>54652413</t>
  </si>
  <si>
    <t>Новопетровское сельское поселение</t>
  </si>
  <si>
    <t>54652416</t>
  </si>
  <si>
    <t>Яковлевское сельское поселение</t>
  </si>
  <si>
    <t>54652419</t>
  </si>
  <si>
    <t>Сосковский муниципальный район</t>
  </si>
  <si>
    <t>54653000</t>
  </si>
  <si>
    <t>Алмазовское сельское поселение</t>
  </si>
  <si>
    <t>54653403</t>
  </si>
  <si>
    <t>Алпеевское сельское поселение</t>
  </si>
  <si>
    <t>54653405</t>
  </si>
  <si>
    <t>Кировское сельское поселение</t>
  </si>
  <si>
    <t>54653415</t>
  </si>
  <si>
    <t>Лобынцевское сельское поселение</t>
  </si>
  <si>
    <t>54653417</t>
  </si>
  <si>
    <t>Мураевское сельское поселение</t>
  </si>
  <si>
    <t>54653419</t>
  </si>
  <si>
    <t>Рыжковское сельское поселение</t>
  </si>
  <si>
    <t>54653422</t>
  </si>
  <si>
    <t>Сосковское сельское поселение</t>
  </si>
  <si>
    <t>54653425</t>
  </si>
  <si>
    <t>Троснянский муниципальный район</t>
  </si>
  <si>
    <t>54654000</t>
  </si>
  <si>
    <t>Воронецкое сельское поселение</t>
  </si>
  <si>
    <t>54654405</t>
  </si>
  <si>
    <t>Жерновецкое сельское поселение</t>
  </si>
  <si>
    <t>54654408</t>
  </si>
  <si>
    <t>Ломовецкое сельское поселение</t>
  </si>
  <si>
    <t>54654415</t>
  </si>
  <si>
    <t>Малахово-Слободское сельское поселение</t>
  </si>
  <si>
    <t>54654417</t>
  </si>
  <si>
    <t>Муравльское сельское поселение</t>
  </si>
  <si>
    <t>54654419</t>
  </si>
  <si>
    <t>54654422</t>
  </si>
  <si>
    <t>Пенновское сельское поселение</t>
  </si>
  <si>
    <t>54654425</t>
  </si>
  <si>
    <t>Троснянское сельское поселение</t>
  </si>
  <si>
    <t>54654430</t>
  </si>
  <si>
    <t>Урицкий муниципальный район</t>
  </si>
  <si>
    <t>54655000</t>
  </si>
  <si>
    <t>Архангельское сельское поселение</t>
  </si>
  <si>
    <t>54655407</t>
  </si>
  <si>
    <t>Богдановское сельское поселение</t>
  </si>
  <si>
    <t>54655410</t>
  </si>
  <si>
    <t>Бунинское сельское поселение</t>
  </si>
  <si>
    <t>54655413</t>
  </si>
  <si>
    <t>Городищенское сельское поселение</t>
  </si>
  <si>
    <t>54655416</t>
  </si>
  <si>
    <t>54655422</t>
  </si>
  <si>
    <t>Луначарское сельское поселение</t>
  </si>
  <si>
    <t>54655428</t>
  </si>
  <si>
    <t>Нарышкино городское поселение</t>
  </si>
  <si>
    <t>54655151</t>
  </si>
  <si>
    <t>Подзаваловское сельское поселение</t>
  </si>
  <si>
    <t>54655437</t>
  </si>
  <si>
    <t>Хотынецкий муниципальный район</t>
  </si>
  <si>
    <t>54657000</t>
  </si>
  <si>
    <t>Аболмасовское сельское поселение</t>
  </si>
  <si>
    <t>54657402</t>
  </si>
  <si>
    <t>Алехинское сельское поселение</t>
  </si>
  <si>
    <t>54657404</t>
  </si>
  <si>
    <t>Богородицкое сельское поселение</t>
  </si>
  <si>
    <t>54657407</t>
  </si>
  <si>
    <t>Ильинское сельское поселение</t>
  </si>
  <si>
    <t>54657419</t>
  </si>
  <si>
    <t>Краснорябинское</t>
  </si>
  <si>
    <t>54657424</t>
  </si>
  <si>
    <t>Меловское сельское поселение</t>
  </si>
  <si>
    <t>54657426</t>
  </si>
  <si>
    <t>Студеновское сельское поселение</t>
  </si>
  <si>
    <t>54657431</t>
  </si>
  <si>
    <t>Хотимль-Кузменковское</t>
  </si>
  <si>
    <t>54657437</t>
  </si>
  <si>
    <t>Хотынец городское поселение</t>
  </si>
  <si>
    <t>54657151</t>
  </si>
  <si>
    <t>Шаблыкинский муниципальный район</t>
  </si>
  <si>
    <t>54659000</t>
  </si>
  <si>
    <t>54659402</t>
  </si>
  <si>
    <t>Косулическое сельское поселение</t>
  </si>
  <si>
    <t>54659404</t>
  </si>
  <si>
    <t>Молодовское сельское поселение</t>
  </si>
  <si>
    <t>54659406</t>
  </si>
  <si>
    <t>Навлинское сельское поселение</t>
  </si>
  <si>
    <t>54659408</t>
  </si>
  <si>
    <t>Сомовское сельское поселение</t>
  </si>
  <si>
    <t>54659410</t>
  </si>
  <si>
    <t>Титовское сельское поселение</t>
  </si>
  <si>
    <t>54659413</t>
  </si>
  <si>
    <t>Хотьковское сельское поселение</t>
  </si>
  <si>
    <t>54659416</t>
  </si>
  <si>
    <t>Шаблыкино городское поселение</t>
  </si>
  <si>
    <t>54659151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</si>
  <si>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</si>
  <si>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</si>
  <si>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</si>
  <si>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</si>
  <si>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</si>
  <si>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01.01.2023</t>
  </si>
  <si>
    <t>31.12.2025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</si>
  <si>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</si>
  <si>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</si>
  <si>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</si>
  <si>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</si>
  <si>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</si>
  <si>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</si>
  <si>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</si>
  <si>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</si>
  <si>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2597</t>
  </si>
  <si>
    <t>30356335</t>
  </si>
  <si>
    <t>АО "ГУ ЖКХ"</t>
  </si>
  <si>
    <t>5116000922</t>
  </si>
  <si>
    <t>511601005</t>
  </si>
  <si>
    <t>31616395</t>
  </si>
  <si>
    <t>АО "Орелгортеплоэнерго"</t>
  </si>
  <si>
    <t>5752049900</t>
  </si>
  <si>
    <t>575201001</t>
  </si>
  <si>
    <t>26838066</t>
  </si>
  <si>
    <t>АО "РЭУ"</t>
  </si>
  <si>
    <t>7714783092</t>
  </si>
  <si>
    <t>770401001</t>
  </si>
  <si>
    <t>26440191</t>
  </si>
  <si>
    <t>МУЖКП Троснянского района</t>
  </si>
  <si>
    <t>5724001583</t>
  </si>
  <si>
    <t>572401001</t>
  </si>
  <si>
    <t>31169675</t>
  </si>
  <si>
    <t>МУП "Мценск-Тепло" города Мценска</t>
  </si>
  <si>
    <t>5703008066</t>
  </si>
  <si>
    <t>570301001</t>
  </si>
  <si>
    <t>31291319</t>
  </si>
  <si>
    <t>МУП "Орловский теплосервис"</t>
  </si>
  <si>
    <t>5720023995</t>
  </si>
  <si>
    <t>572001001</t>
  </si>
  <si>
    <t>26359164</t>
  </si>
  <si>
    <t>МУП "Тепловодсервис"</t>
  </si>
  <si>
    <t>5719003000</t>
  </si>
  <si>
    <t>571901001</t>
  </si>
  <si>
    <t>26359150</t>
  </si>
  <si>
    <t>МУП "Теплосервис"</t>
  </si>
  <si>
    <t>5705003151</t>
  </si>
  <si>
    <t>570501001</t>
  </si>
  <si>
    <t>30370285</t>
  </si>
  <si>
    <t>МУП «Ливенские тепловые сети»</t>
  </si>
  <si>
    <t>5702012944</t>
  </si>
  <si>
    <t>570201001</t>
  </si>
  <si>
    <t>31438165</t>
  </si>
  <si>
    <t>МУП «Орловские тепловые сети»</t>
  </si>
  <si>
    <t>5720023900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</si>
  <si>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</si>
  <si>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</si>
  <si>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</si>
  <si>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</si>
  <si>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28981467</t>
  </si>
  <si>
    <t>Муниципальное унитарное предприятие Орловского района Орловской области "Коммунальник"</t>
  </si>
  <si>
    <t>5720021250</t>
  </si>
  <si>
    <t>26550140</t>
  </si>
  <si>
    <t>ОАО "Гамма"</t>
  </si>
  <si>
    <t>5752006640</t>
  </si>
  <si>
    <t>31473580</t>
  </si>
  <si>
    <t>ОАО "Орелтеплосервис"</t>
  </si>
  <si>
    <t>5752050039</t>
  </si>
  <si>
    <t>575101001</t>
  </si>
  <si>
    <t>26425570</t>
  </si>
  <si>
    <t>ООО  "Орловский теплосервис"</t>
  </si>
  <si>
    <t>5720016814</t>
  </si>
  <si>
    <t>28423073</t>
  </si>
  <si>
    <t>ООО "Аквасервис"</t>
  </si>
  <si>
    <t>5702011563</t>
  </si>
  <si>
    <t>31160333</t>
  </si>
  <si>
    <t>ООО "ВКХ Орловское"</t>
  </si>
  <si>
    <t>5720022960</t>
  </si>
  <si>
    <t>26425454</t>
  </si>
  <si>
    <t>ООО "Коммунсервис" Знаменского района</t>
  </si>
  <si>
    <t>5710001872</t>
  </si>
  <si>
    <t>571001001</t>
  </si>
  <si>
    <t>14-09-2012 00:00:00</t>
  </si>
  <si>
    <t>26359155</t>
  </si>
  <si>
    <t>ООО "Коммунсервис-Колпна"</t>
  </si>
  <si>
    <t>5711003022</t>
  </si>
  <si>
    <t>571101001</t>
  </si>
  <si>
    <t>28871207</t>
  </si>
  <si>
    <t>ООО "Орловские тепловые магистрали"</t>
  </si>
  <si>
    <t>5753059612</t>
  </si>
  <si>
    <t>575301001</t>
  </si>
  <si>
    <t>28457043</t>
  </si>
  <si>
    <t>ООО "ТСК-Орел"</t>
  </si>
  <si>
    <t>5754022238</t>
  </si>
  <si>
    <t>575401001</t>
  </si>
  <si>
    <t>26439995</t>
  </si>
  <si>
    <t>ООО "ТеплоМир" Кромского района</t>
  </si>
  <si>
    <t>5714005204</t>
  </si>
  <si>
    <t>571401001</t>
  </si>
  <si>
    <t>31511472</t>
  </si>
  <si>
    <t>ООО "Теплоавтоматика"</t>
  </si>
  <si>
    <t>5753075847</t>
  </si>
  <si>
    <t>31041632</t>
  </si>
  <si>
    <t>ООО "Теплоком"</t>
  </si>
  <si>
    <t>5754022245</t>
  </si>
  <si>
    <t>06-02-2018 00:00:00</t>
  </si>
  <si>
    <t>26549739</t>
  </si>
  <si>
    <t>ООО "Теплосервис Образцовский"</t>
  </si>
  <si>
    <t>5720017208</t>
  </si>
  <si>
    <t>27517616</t>
  </si>
  <si>
    <t>ООО "Теплосеть"</t>
  </si>
  <si>
    <t>5705003419</t>
  </si>
  <si>
    <t>31456014</t>
  </si>
  <si>
    <t>ООО "Управляющая компания "Жилкомплекс"</t>
  </si>
  <si>
    <t>5754021379</t>
  </si>
  <si>
    <t>26442114</t>
  </si>
  <si>
    <t>ООО «Водсервис Пахомовский»</t>
  </si>
  <si>
    <t>5720016959</t>
  </si>
  <si>
    <t>28828641</t>
  </si>
  <si>
    <t>ООО «Газпром Теплоэнерго Орел»</t>
  </si>
  <si>
    <t>5720997878</t>
  </si>
  <si>
    <t>28983518</t>
  </si>
  <si>
    <t>ООО «Теплосервис Орловский»</t>
  </si>
  <si>
    <t>5720997028</t>
  </si>
  <si>
    <t>26442190</t>
  </si>
  <si>
    <t>ООО «Теплосервис Пахомовский»</t>
  </si>
  <si>
    <t>5720016934</t>
  </si>
  <si>
    <t>27051136</t>
  </si>
  <si>
    <t>ПАО "Квадра - Генерирующая компания"</t>
  </si>
  <si>
    <t>6829012680</t>
  </si>
  <si>
    <t>710701001</t>
  </si>
  <si>
    <t>26440193</t>
  </si>
  <si>
    <t>Урицкое МУП "Теплоэнерго"</t>
  </si>
  <si>
    <t>5725003262</t>
  </si>
  <si>
    <t>572501001</t>
  </si>
  <si>
    <t>30903763</t>
  </si>
  <si>
    <t>ФГБУ "ЦЖКУ" МИНОБОРОНЫ РОССИИ</t>
  </si>
  <si>
    <t>7729314745</t>
  </si>
  <si>
    <t>770101001</t>
  </si>
  <si>
    <t>30378002</t>
  </si>
  <si>
    <t>Филиал АО "Квадра" - "Орловская генерация"</t>
  </si>
  <si>
    <t>575143001</t>
  </si>
  <si>
    <t>27135237</t>
  </si>
  <si>
    <t>Филиал ОАО "РЭУ" "Курский"</t>
  </si>
  <si>
    <t>463243001</t>
  </si>
  <si>
    <t>30941480</t>
  </si>
  <si>
    <t>Филиал ФГБУ "ЦЖКУ" Минобороны России по ЗВО</t>
  </si>
  <si>
    <t>784243001</t>
  </si>
  <si>
    <t>26513518</t>
  </si>
  <si>
    <t>Центральный филиал ООО «Газпром энерго»</t>
  </si>
  <si>
    <t>7736186950</t>
  </si>
  <si>
    <t>504343001</t>
  </si>
  <si>
    <t>07-02-2006 00:00:00</t>
  </si>
  <si>
    <t>HOT_VS</t>
  </si>
  <si>
    <t>26.04.2023</t>
  </si>
  <si>
    <t>01.01.2024</t>
  </si>
  <si>
    <t>13.10.2022</t>
  </si>
  <si>
    <t>1155</t>
  </si>
  <si>
    <t>1236</t>
  </si>
  <si>
    <t>302010, г. Орел, ул. Авиационная, д.1</t>
  </si>
  <si>
    <t>Леонов Денис Александрович</t>
  </si>
  <si>
    <t>Кошелева Елена Сергеевна</t>
  </si>
  <si>
    <t>Начальник ПЭО</t>
  </si>
  <si>
    <t>(4862)72-33-35 доб.238</t>
  </si>
  <si>
    <t>kosheleva-elena2022@mail.ru</t>
  </si>
  <si>
    <t>Город Орёл, Город Орёл (54701000);</t>
  </si>
  <si>
    <t>Двухкомпонентный тариф на горячую воду в закрытой системе горячего водоснабжения</t>
  </si>
  <si>
    <t>https://portal.eias.ru/Portal/DownloadPage.aspx?type=12&amp;guid=51327ed5-7f4e-46bf-a89f-a567e8c5da1f</t>
  </si>
  <si>
    <t>ОфициальныйсайтЕдинойинформационнойсистемывсферезакупок</t>
  </si>
  <si>
    <t>zakupki.gov.ru</t>
  </si>
  <si>
    <t>Официальный сайт Единой информационной системы в сфере  закупок</t>
  </si>
  <si>
    <t>Положениеозакупкетоваров,работ,услугАО"Орелгортеплоэнерго"</t>
  </si>
  <si>
    <t>Инвестиционная программа в сфере теплоснабжения на 2023-2024 гг.</t>
  </si>
  <si>
    <t>https://portal.eias.ru/Portal/DownloadPage.aspx?type=12&amp;guid=2b53d70b-d7c7-4a07-9e09-7921bb0806a3</t>
  </si>
  <si>
    <t>31.12.2024</t>
  </si>
  <si>
    <t>https://portal.eias.ru/Portal/DownloadPage.aspx?type=12&amp;guid=a9515a2f-1215-4603-a855-66459d881a61</t>
  </si>
  <si>
    <t>О</t>
  </si>
  <si>
    <t>30.06.2024</t>
  </si>
  <si>
    <t>01.07.2024</t>
  </si>
  <si>
    <t>Корректировка тарифов на тепловую энергию в теплоносителе "Горячая вода" на 2024 год</t>
  </si>
  <si>
    <t>03.05.2023 13:32:55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</si>
</sst>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#,##0.000"/>
    <numFmt numFmtId="168" formatCode="_-* #,##0.00[$€-1]_-;\-* #,##0.00[$€-1]_-;_-* &quot;-&quot;??[$€-1]_-"/>
    <numFmt numFmtId="169" formatCode="000000"/>
    <numFmt numFmtId="170" formatCode="#,##0.0"/>
    <numFmt numFmtId="171" formatCode="#,##0.0000"/>
  </numFmts>
  <fonts count="106"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"/>
      <color indexed="11"/>
      <name val="Tahoma"/>
      <family val="2"/>
      <charset val="204"/>
    </font>
    <font>
      <sz val="15"/>
      <name val="Tahoma"/>
      <family val="2"/>
      <charset val="204"/>
    </font>
    <font>
      <sz val="3"/>
      <color theme="0"/>
      <name val="Tahoma"/>
      <family val="2"/>
      <charset val="204"/>
    </font>
    <font>
      <sz val="1"/>
      <color indexed="10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2">
    <xf numFmtId="49" fontId="0" fillId="0" borderId="0" applyBorder="0">
      <alignment vertical="top"/>
    </xf>
    <xf numFmtId="0" fontId="2" fillId="0" borderId="0"/>
    <xf numFmtId="168" fontId="2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166" fontId="3" fillId="0" borderId="0" applyFont="0" applyFill="0" applyBorder="0" applyAlignment="0" applyProtection="0"/>
    <xf numFmtId="170" fontId="5" fillId="2" borderId="0">
      <protection locked="0"/>
    </xf>
    <xf numFmtId="0" fontId="14" fillId="0" borderId="0" applyFill="0" applyBorder="0" applyProtection="0">
      <alignment vertical="center"/>
    </xf>
    <xf numFmtId="167" fontId="5" fillId="2" borderId="0">
      <protection locked="0"/>
    </xf>
    <xf numFmtId="171" fontId="5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2" fillId="5" borderId="1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4" fontId="5" fillId="2" borderId="4" applyBorder="0">
      <alignment horizontal="right"/>
    </xf>
    <xf numFmtId="49" fontId="5" fillId="0" borderId="0" applyBorder="0">
      <alignment vertical="top"/>
    </xf>
    <xf numFmtId="0" fontId="21" fillId="0" borderId="0"/>
    <xf numFmtId="0" fontId="70" fillId="0" borderId="0"/>
    <xf numFmtId="0" fontId="7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49" fontId="5" fillId="0" borderId="0" applyBorder="0">
      <alignment vertical="top"/>
    </xf>
    <xf numFmtId="49" fontId="37" fillId="0" borderId="0" applyBorder="0">
      <alignment vertical="top"/>
    </xf>
    <xf numFmtId="49" fontId="5" fillId="6" borderId="0" applyBorder="0">
      <alignment vertical="top"/>
    </xf>
    <xf numFmtId="49" fontId="34" fillId="7" borderId="0" applyBorder="0">
      <alignment vertical="top"/>
    </xf>
    <xf numFmtId="0" fontId="1" fillId="0" borderId="0"/>
    <xf numFmtId="49" fontId="5" fillId="0" borderId="0" applyBorder="0">
      <alignment vertical="top"/>
    </xf>
    <xf numFmtId="0" fontId="21" fillId="0" borderId="0"/>
    <xf numFmtId="49" fontId="5" fillId="0" borderId="0" applyBorder="0">
      <alignment vertical="top"/>
    </xf>
    <xf numFmtId="0" fontId="21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21" fillId="0" borderId="0"/>
    <xf numFmtId="0" fontId="87" fillId="0" borderId="0" applyNumberFormat="0" applyFill="0" applyBorder="0" applyAlignment="0" applyProtection="0"/>
    <xf numFmtId="0" fontId="88" fillId="0" borderId="43" applyNumberFormat="0" applyFill="0" applyAlignment="0" applyProtection="0"/>
    <xf numFmtId="0" fontId="89" fillId="0" borderId="44" applyNumberFormat="0" applyFill="0" applyAlignment="0" applyProtection="0"/>
    <xf numFmtId="0" fontId="90" fillId="0" borderId="45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92" fillId="16" borderId="0" applyNumberFormat="0" applyBorder="0" applyAlignment="0" applyProtection="0"/>
    <xf numFmtId="0" fontId="93" fillId="17" borderId="0" applyNumberFormat="0" applyBorder="0" applyAlignment="0" applyProtection="0"/>
    <xf numFmtId="0" fontId="94" fillId="18" borderId="46" applyNumberFormat="0" applyAlignment="0" applyProtection="0"/>
    <xf numFmtId="0" fontId="95" fillId="18" borderId="47" applyNumberFormat="0" applyAlignment="0" applyProtection="0"/>
    <xf numFmtId="0" fontId="96" fillId="0" borderId="48" applyNumberFormat="0" applyFill="0" applyAlignment="0" applyProtection="0"/>
    <xf numFmtId="0" fontId="97" fillId="19" borderId="49" applyNumberFormat="0" applyAlignment="0" applyProtection="0"/>
    <xf numFmtId="0" fontId="98" fillId="0" borderId="0" applyNumberFormat="0" applyFill="0" applyBorder="0" applyAlignment="0" applyProtection="0"/>
    <xf numFmtId="0" fontId="37" fillId="20" borderId="50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51" applyNumberFormat="0" applyFill="0" applyAlignment="0" applyProtection="0"/>
    <xf numFmtId="0" fontId="10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01" fillId="32" borderId="0" applyNumberFormat="0" applyBorder="0" applyAlignment="0" applyProtection="0"/>
    <xf numFmtId="0" fontId="10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101" fillId="44" borderId="0" applyNumberFormat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807">
    <xf numFmtId="49" fontId="0" fillId="0" borderId="0" xfId="0">
      <alignment vertical="top"/>
    </xf>
    <xf numFmtId="49" fontId="5" fillId="0" borderId="0" xfId="0" applyFont="1">
      <alignment vertical="top"/>
    </xf>
    <xf numFmtId="49" fontId="5" fillId="8" borderId="4" xfId="0" applyFont="1" applyFill="1" applyBorder="1" applyAlignment="1">
      <alignment horizontal="center" vertical="top"/>
    </xf>
    <xf numFmtId="49" fontId="5" fillId="0" borderId="0" xfId="0" applyFont="1" applyAlignment="1">
      <alignment vertical="top" wrapText="1"/>
    </xf>
    <xf numFmtId="49" fontId="5" fillId="0" borderId="0" xfId="0" applyFont="1" applyAlignment="1">
      <alignment vertical="center" wrapText="1"/>
    </xf>
    <xf numFmtId="49" fontId="5" fillId="0" borderId="0" xfId="51" applyAlignment="1">
      <alignment vertical="center" wrapText="1"/>
    </xf>
    <xf numFmtId="49" fontId="10" fillId="0" borderId="0" xfId="51" applyFont="1" applyAlignment="1">
      <alignment vertical="center"/>
    </xf>
    <xf numFmtId="0" fontId="10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/>
    <xf numFmtId="0" fontId="5" fillId="7" borderId="0" xfId="50" applyFont="1" applyFill="1"/>
    <xf numFmtId="0" fontId="24" fillId="0" borderId="0" xfId="50" applyFont="1"/>
    <xf numFmtId="49" fontId="5" fillId="0" borderId="0" xfId="46">
      <alignment vertical="top"/>
    </xf>
    <xf numFmtId="0" fontId="10" fillId="0" borderId="0" xfId="53" applyFont="1" applyAlignment="1">
      <alignment vertical="center" wrapText="1"/>
    </xf>
    <xf numFmtId="0" fontId="22" fillId="0" borderId="0" xfId="53" applyFont="1" applyAlignment="1">
      <alignment vertical="center" wrapText="1"/>
    </xf>
    <xf numFmtId="0" fontId="5" fillId="7" borderId="0" xfId="53" applyFill="1" applyAlignment="1">
      <alignment vertical="center" wrapText="1"/>
    </xf>
    <xf numFmtId="0" fontId="5" fillId="0" borderId="0" xfId="53" applyAlignment="1">
      <alignment horizontal="center" vertical="center" wrapText="1"/>
    </xf>
    <xf numFmtId="0" fontId="5" fillId="0" borderId="0" xfId="53" applyAlignment="1">
      <alignment vertical="center" wrapText="1"/>
    </xf>
    <xf numFmtId="0" fontId="25" fillId="7" borderId="0" xfId="53" applyFont="1" applyFill="1" applyAlignment="1">
      <alignment vertical="center" wrapText="1"/>
    </xf>
    <xf numFmtId="0" fontId="5" fillId="7" borderId="0" xfId="53" applyFill="1" applyAlignment="1">
      <alignment horizontal="right" vertical="center" wrapText="1" indent="1"/>
    </xf>
    <xf numFmtId="0" fontId="10" fillId="7" borderId="0" xfId="53" applyFont="1" applyFill="1" applyAlignment="1">
      <alignment horizontal="center" vertical="center" wrapText="1"/>
    </xf>
    <xf numFmtId="0" fontId="5" fillId="7" borderId="0" xfId="53" applyFill="1" applyAlignment="1">
      <alignment horizontal="center" vertical="center" wrapText="1"/>
    </xf>
    <xf numFmtId="0" fontId="22" fillId="0" borderId="0" xfId="53" applyFont="1" applyAlignment="1">
      <alignment horizontal="center" vertical="center" wrapText="1"/>
    </xf>
    <xf numFmtId="0" fontId="26" fillId="7" borderId="0" xfId="53" applyFont="1" applyFill="1" applyAlignment="1">
      <alignment horizontal="center" vertical="center" wrapText="1"/>
    </xf>
    <xf numFmtId="0" fontId="5" fillId="0" borderId="0" xfId="53" applyAlignment="1">
      <alignment vertical="center"/>
    </xf>
    <xf numFmtId="49" fontId="5" fillId="7" borderId="0" xfId="53" applyNumberFormat="1" applyFill="1" applyAlignment="1">
      <alignment horizontal="right" vertical="center" wrapText="1" indent="1"/>
    </xf>
    <xf numFmtId="49" fontId="25" fillId="7" borderId="0" xfId="53" applyNumberFormat="1" applyFont="1" applyFill="1" applyAlignment="1">
      <alignment horizontal="center" vertical="center" wrapText="1"/>
    </xf>
    <xf numFmtId="49" fontId="5" fillId="9" borderId="5" xfId="53" applyNumberFormat="1" applyFill="1" applyBorder="1" applyAlignment="1" applyProtection="1">
      <alignment horizontal="center" vertical="center" wrapText="1"/>
      <protection locked="0"/>
    </xf>
    <xf numFmtId="49" fontId="0" fillId="10" borderId="0" xfId="0" applyFill="1">
      <alignment vertical="top"/>
    </xf>
    <xf numFmtId="0" fontId="5" fillId="0" borderId="0" xfId="55" applyFont="1" applyAlignment="1">
      <alignment vertical="center" wrapText="1"/>
    </xf>
    <xf numFmtId="0" fontId="5" fillId="7" borderId="0" xfId="55" applyFont="1" applyFill="1" applyAlignment="1">
      <alignment vertical="center" wrapText="1"/>
    </xf>
    <xf numFmtId="0" fontId="21" fillId="0" borderId="0" xfId="49"/>
    <xf numFmtId="0" fontId="22" fillId="0" borderId="0" xfId="53" applyFont="1" applyAlignment="1">
      <alignment horizontal="center" vertical="top" wrapText="1"/>
    </xf>
    <xf numFmtId="0" fontId="0" fillId="7" borderId="0" xfId="53" applyFont="1" applyFill="1" applyAlignment="1">
      <alignment horizontal="center" vertical="center" wrapText="1"/>
    </xf>
    <xf numFmtId="49" fontId="0" fillId="7" borderId="0" xfId="53" applyNumberFormat="1" applyFont="1" applyFill="1" applyAlignment="1">
      <alignment horizontal="right" vertical="center" wrapText="1" indent="1"/>
    </xf>
    <xf numFmtId="49" fontId="29" fillId="7" borderId="0" xfId="33" applyNumberFormat="1" applyFont="1" applyFill="1" applyBorder="1">
      <alignment horizontal="center" vertical="center" wrapText="1"/>
    </xf>
    <xf numFmtId="49" fontId="0" fillId="0" borderId="0" xfId="0" applyBorder="1">
      <alignment vertical="top"/>
    </xf>
    <xf numFmtId="0" fontId="5" fillId="0" borderId="5" xfId="52" applyFont="1" applyBorder="1" applyAlignment="1">
      <alignment vertical="center" wrapText="1"/>
    </xf>
    <xf numFmtId="0" fontId="0" fillId="0" borderId="5" xfId="52" applyFont="1" applyBorder="1" applyAlignment="1">
      <alignment vertical="center" wrapText="1"/>
    </xf>
    <xf numFmtId="0" fontId="33" fillId="7" borderId="0" xfId="55" applyFont="1" applyFill="1" applyAlignment="1">
      <alignment horizontal="center" vertical="center" wrapText="1"/>
    </xf>
    <xf numFmtId="0" fontId="33" fillId="7" borderId="0" xfId="5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33" fillId="7" borderId="0" xfId="50" applyFont="1" applyFill="1" applyAlignment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53" applyFont="1" applyFill="1" applyAlignment="1">
      <alignment horizontal="right" vertical="center" wrapText="1" indent="1"/>
    </xf>
    <xf numFmtId="0" fontId="0" fillId="0" borderId="6" xfId="36" applyFont="1" applyBorder="1" applyAlignment="1">
      <alignment horizontal="justify" vertical="top" wrapText="1"/>
    </xf>
    <xf numFmtId="0" fontId="1" fillId="0" borderId="0" xfId="39"/>
    <xf numFmtId="0" fontId="45" fillId="0" borderId="0" xfId="53" applyFont="1" applyAlignment="1">
      <alignment horizontal="center" vertical="center" wrapText="1"/>
    </xf>
    <xf numFmtId="49" fontId="23" fillId="7" borderId="7" xfId="43" applyFont="1" applyFill="1" applyBorder="1" applyAlignment="1">
      <alignment vertical="center" wrapText="1"/>
    </xf>
    <xf numFmtId="49" fontId="19" fillId="7" borderId="8" xfId="43" applyFont="1" applyFill="1" applyBorder="1" applyAlignment="1">
      <alignment horizontal="left" vertical="center" wrapText="1"/>
    </xf>
    <xf numFmtId="49" fontId="19" fillId="7" borderId="9" xfId="43" applyFont="1" applyFill="1" applyBorder="1" applyAlignment="1">
      <alignment horizontal="left" vertical="center" wrapText="1"/>
    </xf>
    <xf numFmtId="49" fontId="23" fillId="7" borderId="10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wrapText="1"/>
    </xf>
    <xf numFmtId="49" fontId="13" fillId="7" borderId="11" xfId="43" applyFont="1" applyFill="1" applyBorder="1" applyAlignment="1">
      <alignment wrapText="1"/>
    </xf>
    <xf numFmtId="49" fontId="11" fillId="7" borderId="0" xfId="31" applyNumberFormat="1" applyFont="1" applyFill="1" applyBorder="1" applyAlignment="1" applyProtection="1">
      <alignment horizontal="left" wrapText="1"/>
    </xf>
    <xf numFmtId="49" fontId="11" fillId="7" borderId="0" xfId="31" applyNumberFormat="1" applyFont="1" applyFill="1" applyBorder="1" applyAlignment="1" applyProtection="1">
      <alignment wrapText="1"/>
    </xf>
    <xf numFmtId="49" fontId="13" fillId="7" borderId="0" xfId="43" applyFont="1" applyFill="1" applyBorder="1" applyAlignment="1">
      <alignment horizontal="right" wrapText="1"/>
    </xf>
    <xf numFmtId="49" fontId="19" fillId="7" borderId="0" xfId="43" applyFont="1" applyFill="1" applyBorder="1" applyAlignment="1">
      <alignment horizontal="left" vertical="center" wrapText="1"/>
    </xf>
    <xf numFmtId="49" fontId="19" fillId="7" borderId="11" xfId="43" applyFont="1" applyFill="1" applyBorder="1" applyAlignment="1">
      <alignment horizontal="left" vertical="center" wrapText="1"/>
    </xf>
    <xf numFmtId="49" fontId="13" fillId="0" borderId="0" xfId="43" applyFont="1" applyFill="1" applyBorder="1" applyAlignment="1">
      <alignment wrapText="1"/>
    </xf>
    <xf numFmtId="0" fontId="17" fillId="0" borderId="0" xfId="22" applyFill="1" applyBorder="1" applyAlignment="1">
      <alignment horizontal="left" vertical="top" wrapText="1"/>
    </xf>
    <xf numFmtId="49" fontId="13" fillId="0" borderId="0" xfId="43" applyFont="1" applyFill="1" applyBorder="1" applyAlignment="1">
      <alignment vertical="top" wrapText="1"/>
    </xf>
    <xf numFmtId="0" fontId="17" fillId="0" borderId="0" xfId="22" applyFill="1" applyBorder="1" applyAlignment="1">
      <alignment horizontal="right" vertical="top" wrapText="1"/>
    </xf>
    <xf numFmtId="49" fontId="34" fillId="8" borderId="6" xfId="40" applyNumberFormat="1" applyFont="1" applyFill="1" applyBorder="1" applyAlignment="1">
      <alignment horizontal="center" vertical="center" wrapText="1"/>
    </xf>
    <xf numFmtId="49" fontId="34" fillId="2" borderId="6" xfId="40" applyNumberFormat="1" applyFont="1" applyFill="1" applyBorder="1" applyAlignment="1">
      <alignment horizontal="center" vertical="center" wrapText="1"/>
    </xf>
    <xf numFmtId="49" fontId="23" fillId="7" borderId="10" xfId="43" applyFont="1" applyFill="1" applyBorder="1" applyAlignment="1">
      <alignment horizontal="center" vertical="center" wrapText="1"/>
    </xf>
    <xf numFmtId="49" fontId="34" fillId="11" borderId="6" xfId="40" applyNumberFormat="1" applyFont="1" applyFill="1" applyBorder="1" applyAlignment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43" applyNumberFormat="1" applyFont="1" applyFill="1" applyBorder="1" applyAlignment="1">
      <alignment horizontal="justify" vertical="center" wrapText="1"/>
    </xf>
    <xf numFmtId="0" fontId="7" fillId="7" borderId="0" xfId="55" applyFont="1" applyFill="1" applyAlignment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55" applyFont="1" applyFill="1" applyAlignment="1">
      <alignment vertical="center" wrapText="1"/>
    </xf>
    <xf numFmtId="0" fontId="32" fillId="0" borderId="0" xfId="55" applyFont="1" applyAlignment="1">
      <alignment vertical="center" wrapText="1"/>
    </xf>
    <xf numFmtId="0" fontId="45" fillId="0" borderId="0" xfId="55" applyFont="1" applyAlignment="1">
      <alignment vertical="center" wrapText="1"/>
    </xf>
    <xf numFmtId="0" fontId="0" fillId="0" borderId="0" xfId="55" applyFont="1" applyAlignment="1">
      <alignment vertical="center" wrapText="1"/>
    </xf>
    <xf numFmtId="0" fontId="45" fillId="0" borderId="0" xfId="53" applyFont="1" applyAlignment="1">
      <alignment horizontal="left" vertical="center" wrapText="1"/>
    </xf>
    <xf numFmtId="49" fontId="45" fillId="0" borderId="0" xfId="53" applyNumberFormat="1" applyFont="1" applyAlignment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0" applyNumberFormat="1" applyFont="1" applyFill="1" applyBorder="1" applyAlignment="1">
      <alignment horizontal="center" vertical="center" wrapText="1"/>
    </xf>
    <xf numFmtId="49" fontId="0" fillId="0" borderId="0" xfId="0" applyAlignment="1">
      <alignment horizontal="left" vertical="top"/>
    </xf>
    <xf numFmtId="49" fontId="5" fillId="0" borderId="0" xfId="55" applyNumberFormat="1" applyFont="1" applyAlignment="1">
      <alignment vertical="center" wrapText="1"/>
    </xf>
    <xf numFmtId="0" fontId="45" fillId="0" borderId="0" xfId="55" applyFont="1" applyAlignment="1">
      <alignment horizontal="center" vertical="center" wrapText="1"/>
    </xf>
    <xf numFmtId="0" fontId="7" fillId="10" borderId="12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left" vertical="center"/>
    </xf>
    <xf numFmtId="49" fontId="0" fillId="7" borderId="0" xfId="55" applyNumberFormat="1" applyFont="1" applyFill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5" fillId="7" borderId="5" xfId="55" applyFont="1" applyFill="1" applyBorder="1" applyAlignment="1">
      <alignment horizontal="center" vertical="center" wrapText="1"/>
    </xf>
    <xf numFmtId="0" fontId="0" fillId="12" borderId="5" xfId="45" applyFont="1" applyFill="1" applyBorder="1" applyAlignment="1">
      <alignment horizontal="center" vertical="center" wrapText="1"/>
    </xf>
    <xf numFmtId="0" fontId="0" fillId="12" borderId="5" xfId="47" applyFont="1" applyFill="1" applyBorder="1" applyAlignment="1">
      <alignment horizontal="center" vertical="center" wrapText="1"/>
    </xf>
    <xf numFmtId="4" fontId="5" fillId="7" borderId="5" xfId="30" applyNumberFormat="1" applyFont="1" applyFill="1" applyBorder="1" applyAlignment="1" applyProtection="1">
      <alignment horizontal="righ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>
      <alignment horizontal="center" vertical="center"/>
    </xf>
    <xf numFmtId="49" fontId="5" fillId="7" borderId="5" xfId="55" applyNumberFormat="1" applyFont="1" applyFill="1" applyBorder="1" applyAlignment="1">
      <alignment horizontal="center" vertical="center" wrapText="1"/>
    </xf>
    <xf numFmtId="0" fontId="5" fillId="9" borderId="5" xfId="55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>
      <alignment horizontal="left" vertical="center"/>
    </xf>
    <xf numFmtId="0" fontId="0" fillId="0" borderId="5" xfId="33" applyFont="1" applyBorder="1">
      <alignment horizontal="center" vertical="center" wrapText="1"/>
    </xf>
    <xf numFmtId="0" fontId="5" fillId="13" borderId="13" xfId="55" applyFont="1" applyFill="1" applyBorder="1" applyAlignment="1">
      <alignment vertical="center" wrapText="1"/>
    </xf>
    <xf numFmtId="0" fontId="5" fillId="0" borderId="5" xfId="47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0" fontId="5" fillId="0" borderId="0" xfId="47" applyFont="1" applyAlignment="1">
      <alignment horizontal="left" vertical="center" wrapText="1"/>
    </xf>
    <xf numFmtId="0" fontId="40" fillId="13" borderId="13" xfId="0" applyNumberFormat="1" applyFont="1" applyFill="1" applyBorder="1" applyAlignment="1">
      <alignment horizontal="left" vertical="center"/>
    </xf>
    <xf numFmtId="0" fontId="40" fillId="13" borderId="15" xfId="0" applyNumberFormat="1" applyFont="1" applyFill="1" applyBorder="1" applyAlignment="1">
      <alignment horizontal="left" vertical="center"/>
    </xf>
    <xf numFmtId="0" fontId="40" fillId="13" borderId="14" xfId="0" applyNumberFormat="1" applyFont="1" applyFill="1" applyBorder="1" applyAlignment="1">
      <alignment horizontal="left" vertical="center"/>
    </xf>
    <xf numFmtId="0" fontId="46" fillId="0" borderId="0" xfId="0" applyNumberFormat="1" applyFont="1" applyAlignment="1">
      <alignment vertical="center"/>
    </xf>
    <xf numFmtId="49" fontId="5" fillId="0" borderId="5" xfId="54" applyNumberFormat="1" applyFont="1" applyBorder="1" applyAlignment="1">
      <alignment horizontal="center" vertical="center" wrapText="1"/>
    </xf>
    <xf numFmtId="49" fontId="0" fillId="0" borderId="17" xfId="0" applyBorder="1">
      <alignment vertical="top"/>
    </xf>
    <xf numFmtId="0" fontId="5" fillId="7" borderId="5" xfId="50" applyFont="1" applyFill="1" applyBorder="1" applyAlignment="1">
      <alignment horizontal="center" vertical="center"/>
    </xf>
    <xf numFmtId="49" fontId="5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5" applyFont="1" applyAlignment="1">
      <alignment vertical="center" wrapText="1"/>
    </xf>
    <xf numFmtId="0" fontId="41" fillId="0" borderId="0" xfId="55" applyFont="1" applyAlignment="1">
      <alignment vertical="center" wrapText="1"/>
    </xf>
    <xf numFmtId="49" fontId="5" fillId="0" borderId="0" xfId="41">
      <alignment vertical="top"/>
    </xf>
    <xf numFmtId="49" fontId="10" fillId="0" borderId="0" xfId="41" applyFont="1" applyBorder="1">
      <alignment vertical="top"/>
    </xf>
    <xf numFmtId="49" fontId="5" fillId="0" borderId="0" xfId="41" applyBorder="1">
      <alignment vertical="top"/>
    </xf>
    <xf numFmtId="49" fontId="33" fillId="0" borderId="0" xfId="41" applyFont="1" applyBorder="1" applyAlignment="1">
      <alignment horizontal="center" vertical="center"/>
    </xf>
    <xf numFmtId="0" fontId="5" fillId="7" borderId="0" xfId="41" applyNumberFormat="1" applyFill="1" applyBorder="1" applyAlignment="1"/>
    <xf numFmtId="0" fontId="42" fillId="7" borderId="0" xfId="41" applyNumberFormat="1" applyFont="1" applyFill="1" applyBorder="1" applyAlignment="1">
      <alignment horizontal="center" vertical="center" wrapText="1"/>
    </xf>
    <xf numFmtId="0" fontId="10" fillId="7" borderId="0" xfId="41" applyNumberFormat="1" applyFont="1" applyFill="1" applyBorder="1" applyAlignment="1"/>
    <xf numFmtId="49" fontId="33" fillId="0" borderId="0" xfId="41" applyFont="1" applyAlignment="1">
      <alignment horizontal="center" vertical="center" wrapText="1"/>
    </xf>
    <xf numFmtId="0" fontId="5" fillId="7" borderId="5" xfId="48" applyNumberFormat="1" applyFill="1" applyBorder="1" applyAlignment="1">
      <alignment horizontal="center" vertical="center" wrapText="1"/>
    </xf>
    <xf numFmtId="49" fontId="5" fillId="0" borderId="5" xfId="48" applyBorder="1" applyAlignment="1">
      <alignment horizontal="center" vertical="center" wrapText="1"/>
    </xf>
    <xf numFmtId="49" fontId="43" fillId="13" borderId="15" xfId="41" applyFont="1" applyFill="1" applyBorder="1" applyAlignment="1">
      <alignment horizontal="center" vertical="top"/>
    </xf>
    <xf numFmtId="49" fontId="40" fillId="13" borderId="15" xfId="41" applyFont="1" applyFill="1" applyBorder="1" applyAlignment="1">
      <alignment horizontal="left" vertical="center"/>
    </xf>
    <xf numFmtId="49" fontId="5" fillId="0" borderId="0" xfId="0" applyFont="1" applyAlignment="1">
      <alignment horizontal="center" vertical="top"/>
    </xf>
    <xf numFmtId="49" fontId="37" fillId="0" borderId="0" xfId="0" applyFont="1">
      <alignment vertical="top"/>
    </xf>
    <xf numFmtId="0" fontId="37" fillId="0" borderId="5" xfId="52" applyFont="1" applyBorder="1" applyAlignment="1">
      <alignment vertical="center" wrapText="1"/>
    </xf>
    <xf numFmtId="0" fontId="37" fillId="0" borderId="13" xfId="52" applyFont="1" applyBorder="1" applyAlignment="1">
      <alignment vertical="center" wrapText="1"/>
    </xf>
    <xf numFmtId="49" fontId="37" fillId="0" borderId="0" xfId="0" applyFont="1" applyAlignment="1">
      <alignment vertical="top" wrapText="1"/>
    </xf>
    <xf numFmtId="49" fontId="5" fillId="0" borderId="5" xfId="0" applyFont="1" applyBorder="1">
      <alignment vertical="top"/>
    </xf>
    <xf numFmtId="0" fontId="37" fillId="0" borderId="0" xfId="52" applyFont="1" applyAlignment="1">
      <alignment vertical="center" wrapText="1"/>
    </xf>
    <xf numFmtId="49" fontId="37" fillId="0" borderId="5" xfId="0" applyFont="1" applyBorder="1">
      <alignment vertical="top"/>
    </xf>
    <xf numFmtId="0" fontId="37" fillId="0" borderId="5" xfId="54" applyFont="1" applyBorder="1" applyAlignment="1">
      <alignment horizontal="left" vertical="center"/>
    </xf>
    <xf numFmtId="0" fontId="7" fillId="10" borderId="0" xfId="55" applyFont="1" applyFill="1" applyAlignment="1">
      <alignment horizontal="center" vertical="center" wrapText="1"/>
    </xf>
    <xf numFmtId="0" fontId="37" fillId="0" borderId="14" xfId="52" applyFont="1" applyBorder="1" applyAlignment="1">
      <alignment vertical="center" wrapText="1"/>
    </xf>
    <xf numFmtId="49" fontId="28" fillId="13" borderId="15" xfId="0" applyFont="1" applyFill="1" applyBorder="1" applyAlignment="1">
      <alignment horizontal="left" vertical="center"/>
    </xf>
    <xf numFmtId="49" fontId="5" fillId="13" borderId="17" xfId="54" applyNumberFormat="1" applyFont="1" applyFill="1" applyBorder="1" applyAlignment="1">
      <alignment horizontal="center" vertical="center" wrapText="1"/>
    </xf>
    <xf numFmtId="0" fontId="5" fillId="7" borderId="5" xfId="55" applyFont="1" applyFill="1" applyBorder="1" applyAlignment="1">
      <alignment horizontal="left" vertical="center" wrapText="1" indent="1"/>
    </xf>
    <xf numFmtId="0" fontId="5" fillId="7" borderId="5" xfId="55" applyFont="1" applyFill="1" applyBorder="1" applyAlignment="1">
      <alignment horizontal="left" vertical="center" wrapText="1" indent="2"/>
    </xf>
    <xf numFmtId="0" fontId="5" fillId="7" borderId="5" xfId="55" applyFont="1" applyFill="1" applyBorder="1" applyAlignment="1">
      <alignment horizontal="left" vertical="center" wrapText="1" indent="3"/>
    </xf>
    <xf numFmtId="49" fontId="40" fillId="13" borderId="15" xfId="0" applyFont="1" applyFill="1" applyBorder="1" applyAlignment="1">
      <alignment horizontal="left" vertical="center" indent="2"/>
    </xf>
    <xf numFmtId="49" fontId="40" fillId="13" borderId="15" xfId="0" applyFont="1" applyFill="1" applyBorder="1" applyAlignment="1">
      <alignment horizontal="left" vertical="center" indent="3"/>
    </xf>
    <xf numFmtId="49" fontId="40" fillId="13" borderId="15" xfId="0" applyFont="1" applyFill="1" applyBorder="1" applyAlignment="1">
      <alignment horizontal="left" vertical="center" indent="4"/>
    </xf>
    <xf numFmtId="0" fontId="47" fillId="0" borderId="0" xfId="47" applyFont="1" applyAlignment="1">
      <alignment horizontal="center" vertical="center" wrapText="1"/>
    </xf>
    <xf numFmtId="0" fontId="5" fillId="0" borderId="0" xfId="47" applyFont="1" applyAlignment="1">
      <alignment vertical="center" wrapText="1"/>
    </xf>
    <xf numFmtId="49" fontId="5" fillId="0" borderId="0" xfId="54" applyNumberFormat="1" applyFont="1" applyAlignment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49" fontId="5" fillId="7" borderId="5" xfId="55" applyNumberFormat="1" applyFont="1" applyFill="1" applyBorder="1" applyAlignment="1">
      <alignment horizontal="left" vertical="center" wrapText="1"/>
    </xf>
    <xf numFmtId="49" fontId="5" fillId="13" borderId="5" xfId="55" applyNumberFormat="1" applyFont="1" applyFill="1" applyBorder="1" applyAlignment="1">
      <alignment horizontal="left" vertical="center" wrapText="1"/>
    </xf>
    <xf numFmtId="0" fontId="5" fillId="7" borderId="5" xfId="55" applyFont="1" applyFill="1" applyBorder="1" applyAlignment="1">
      <alignment horizontal="left" vertical="center" wrapText="1" indent="4"/>
    </xf>
    <xf numFmtId="0" fontId="5" fillId="7" borderId="5" xfId="55" applyFont="1" applyFill="1" applyBorder="1" applyAlignment="1">
      <alignment horizontal="left" vertical="center" wrapText="1" indent="5"/>
    </xf>
    <xf numFmtId="0" fontId="5" fillId="9" borderId="5" xfId="55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>
      <alignment horizontal="left" vertical="center" indent="5"/>
    </xf>
    <xf numFmtId="49" fontId="40" fillId="13" borderId="15" xfId="0" applyFont="1" applyFill="1" applyBorder="1" applyAlignment="1">
      <alignment horizontal="left" vertical="center" indent="6"/>
    </xf>
    <xf numFmtId="49" fontId="40" fillId="13" borderId="15" xfId="0" applyFont="1" applyFill="1" applyBorder="1" applyAlignment="1">
      <alignment horizontal="left" vertical="center" indent="1"/>
    </xf>
    <xf numFmtId="0" fontId="5" fillId="0" borderId="0" xfId="55" applyFont="1" applyAlignment="1">
      <alignment horizontal="center" vertical="center" wrapText="1"/>
    </xf>
    <xf numFmtId="49" fontId="5" fillId="0" borderId="0" xfId="0" applyFont="1" applyAlignment="1">
      <alignment vertical="center"/>
    </xf>
    <xf numFmtId="0" fontId="41" fillId="7" borderId="0" xfId="55" applyFont="1" applyFill="1" applyAlignment="1">
      <alignment horizontal="center" vertical="center" wrapText="1"/>
    </xf>
    <xf numFmtId="49" fontId="0" fillId="10" borderId="0" xfId="0" applyFill="1" applyBorder="1">
      <alignment vertical="top"/>
    </xf>
    <xf numFmtId="0" fontId="0" fillId="0" borderId="0" xfId="0" applyNumberFormat="1" applyBorder="1" applyAlignment="1">
      <alignment vertical="center"/>
    </xf>
    <xf numFmtId="0" fontId="5" fillId="0" borderId="5" xfId="55" applyFont="1" applyBorder="1" applyAlignment="1">
      <alignment vertical="center" wrapText="1"/>
    </xf>
    <xf numFmtId="49" fontId="5" fillId="13" borderId="14" xfId="54" applyNumberFormat="1" applyFont="1" applyFill="1" applyBorder="1" applyAlignment="1">
      <alignment horizontal="center" vertical="center" wrapText="1"/>
    </xf>
    <xf numFmtId="49" fontId="5" fillId="13" borderId="18" xfId="54" applyNumberFormat="1" applyFont="1" applyFill="1" applyBorder="1" applyAlignment="1">
      <alignment horizontal="center" vertical="center" wrapText="1"/>
    </xf>
    <xf numFmtId="49" fontId="5" fillId="2" borderId="5" xfId="55" applyNumberFormat="1" applyFont="1" applyFill="1" applyBorder="1" applyAlignment="1" applyProtection="1">
      <alignment vertical="center" wrapText="1"/>
      <protection locked="0"/>
    </xf>
    <xf numFmtId="0" fontId="5" fillId="0" borderId="14" xfId="52" applyFont="1" applyBorder="1" applyAlignment="1">
      <alignment vertical="center" wrapText="1"/>
    </xf>
    <xf numFmtId="49" fontId="5" fillId="0" borderId="5" xfId="55" applyNumberFormat="1" applyFont="1" applyBorder="1" applyAlignment="1">
      <alignment vertical="center" wrapText="1"/>
    </xf>
    <xf numFmtId="0" fontId="5" fillId="0" borderId="5" xfId="55" applyFont="1" applyBorder="1" applyAlignment="1">
      <alignment horizontal="left" vertical="center" wrapText="1" indent="4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0" fontId="18" fillId="10" borderId="0" xfId="55" applyFont="1" applyFill="1" applyAlignment="1">
      <alignment horizontal="center" vertical="center" wrapText="1"/>
    </xf>
    <xf numFmtId="49" fontId="5" fillId="13" borderId="13" xfId="55" applyNumberFormat="1" applyFont="1" applyFill="1" applyBorder="1" applyAlignment="1">
      <alignment horizontal="left" vertical="center" wrapText="1"/>
    </xf>
    <xf numFmtId="49" fontId="37" fillId="13" borderId="15" xfId="54" applyNumberFormat="1" applyFont="1" applyFill="1" applyBorder="1" applyAlignment="1">
      <alignment horizontal="center" vertical="center" wrapText="1"/>
    </xf>
    <xf numFmtId="49" fontId="5" fillId="13" borderId="15" xfId="54" applyNumberFormat="1" applyFont="1" applyFill="1" applyBorder="1" applyAlignment="1">
      <alignment horizontal="center" vertical="center" wrapText="1"/>
    </xf>
    <xf numFmtId="49" fontId="5" fillId="0" borderId="0" xfId="0" applyFont="1" applyBorder="1">
      <alignment vertical="top"/>
    </xf>
    <xf numFmtId="0" fontId="5" fillId="0" borderId="20" xfId="55" applyFont="1" applyBorder="1" applyAlignment="1">
      <alignment vertical="center" wrapText="1"/>
    </xf>
    <xf numFmtId="0" fontId="5" fillId="0" borderId="29" xfId="47" applyFont="1" applyBorder="1" applyAlignment="1">
      <alignment vertical="center" wrapText="1"/>
    </xf>
    <xf numFmtId="0" fontId="5" fillId="0" borderId="29" xfId="55" applyFont="1" applyBorder="1" applyAlignment="1">
      <alignment horizontal="left" vertical="center" wrapText="1" indent="6"/>
    </xf>
    <xf numFmtId="0" fontId="0" fillId="0" borderId="0" xfId="53" applyFont="1" applyAlignment="1">
      <alignment horizontal="center" vertical="center" wrapText="1"/>
    </xf>
    <xf numFmtId="49" fontId="5" fillId="0" borderId="0" xfId="53" applyNumberFormat="1" applyAlignment="1">
      <alignment horizontal="center" vertical="center" wrapText="1"/>
    </xf>
    <xf numFmtId="49" fontId="5" fillId="7" borderId="13" xfId="55" applyNumberFormat="1" applyFont="1" applyFill="1" applyBorder="1" applyAlignment="1">
      <alignment horizontal="left" vertical="center" wrapText="1"/>
    </xf>
    <xf numFmtId="0" fontId="5" fillId="0" borderId="30" xfId="47" applyFont="1" applyBorder="1" applyAlignment="1">
      <alignment vertical="center" wrapText="1"/>
    </xf>
    <xf numFmtId="49" fontId="40" fillId="13" borderId="15" xfId="0" applyFont="1" applyFill="1" applyBorder="1" applyAlignment="1">
      <alignment horizontal="left" vertical="center"/>
    </xf>
    <xf numFmtId="0" fontId="5" fillId="0" borderId="0" xfId="47" applyFont="1" applyAlignment="1">
      <alignment horizontal="right" vertical="center" wrapText="1"/>
    </xf>
    <xf numFmtId="49" fontId="5" fillId="0" borderId="0" xfId="54" applyNumberFormat="1" applyFont="1" applyAlignment="1">
      <alignment vertical="center" wrapText="1"/>
    </xf>
    <xf numFmtId="49" fontId="0" fillId="0" borderId="0" xfId="55" applyNumberFormat="1" applyFont="1" applyAlignment="1">
      <alignment vertical="center" wrapText="1"/>
    </xf>
    <xf numFmtId="49" fontId="0" fillId="0" borderId="0" xfId="55" applyNumberFormat="1" applyFont="1" applyAlignment="1">
      <alignment vertical="center"/>
    </xf>
    <xf numFmtId="0" fontId="5" fillId="0" borderId="0" xfId="55" applyFont="1" applyAlignment="1">
      <alignment horizontal="right" vertical="top" wrapText="1"/>
    </xf>
    <xf numFmtId="49" fontId="0" fillId="0" borderId="0" xfId="55" applyNumberFormat="1" applyFont="1" applyAlignment="1">
      <alignment horizontal="left" vertical="top"/>
    </xf>
    <xf numFmtId="0" fontId="10" fillId="0" borderId="0" xfId="55" applyFont="1" applyAlignment="1">
      <alignment horizontal="center" vertical="center" wrapText="1"/>
    </xf>
    <xf numFmtId="49" fontId="10" fillId="0" borderId="0" xfId="0" applyFont="1">
      <alignment vertical="top"/>
    </xf>
    <xf numFmtId="0" fontId="33" fillId="7" borderId="0" xfId="50" applyFont="1" applyFill="1" applyAlignment="1">
      <alignment horizontal="center" vertical="center" wrapText="1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41" applyFont="1" applyBorder="1" applyAlignment="1">
      <alignment horizontal="right" vertical="top"/>
    </xf>
    <xf numFmtId="49" fontId="8" fillId="0" borderId="0" xfId="41" applyFont="1">
      <alignment vertical="top"/>
    </xf>
    <xf numFmtId="0" fontId="5" fillId="7" borderId="0" xfId="55" applyFont="1" applyFill="1" applyAlignment="1">
      <alignment horizontal="center" vertical="center" wrapText="1"/>
    </xf>
    <xf numFmtId="4" fontId="5" fillId="0" borderId="0" xfId="30" applyNumberFormat="1" applyFont="1" applyFill="1" applyBorder="1" applyAlignment="1" applyProtection="1">
      <alignment horizontal="right" vertical="center" wrapText="1"/>
    </xf>
    <xf numFmtId="49" fontId="5" fillId="0" borderId="0" xfId="30" applyNumberFormat="1" applyFont="1" applyFill="1" applyBorder="1" applyAlignment="1" applyProtection="1">
      <alignment horizontal="left" vertical="center" wrapText="1"/>
    </xf>
    <xf numFmtId="49" fontId="5" fillId="0" borderId="0" xfId="35">
      <alignment vertical="top"/>
    </xf>
    <xf numFmtId="0" fontId="17" fillId="0" borderId="0" xfId="32" applyFont="1" applyBorder="1" applyAlignment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2" applyFont="1" applyBorder="1" applyAlignment="1">
      <alignment vertical="center" wrapText="1"/>
    </xf>
    <xf numFmtId="49" fontId="5" fillId="0" borderId="31" xfId="0" applyFont="1" applyBorder="1" applyAlignment="1">
      <alignment vertical="center" wrapText="1"/>
    </xf>
    <xf numFmtId="49" fontId="5" fillId="0" borderId="30" xfId="0" applyFont="1" applyBorder="1" applyAlignment="1">
      <alignment vertical="top" wrapText="1"/>
    </xf>
    <xf numFmtId="49" fontId="5" fillId="0" borderId="31" xfId="0" applyFont="1" applyBorder="1" applyAlignment="1">
      <alignment vertical="top" wrapText="1"/>
    </xf>
    <xf numFmtId="49" fontId="5" fillId="0" borderId="30" xfId="0" applyFont="1" applyBorder="1">
      <alignment vertical="top"/>
    </xf>
    <xf numFmtId="0" fontId="0" fillId="0" borderId="14" xfId="52" applyFont="1" applyBorder="1" applyAlignment="1">
      <alignment vertical="center" wrapText="1"/>
    </xf>
    <xf numFmtId="49" fontId="72" fillId="0" borderId="0" xfId="0" applyFont="1">
      <alignment vertical="top"/>
    </xf>
    <xf numFmtId="0" fontId="0" fillId="0" borderId="0" xfId="0" applyNumberFormat="1">
      <alignment vertical="top"/>
    </xf>
    <xf numFmtId="0" fontId="73" fillId="7" borderId="0" xfId="55" applyFont="1" applyFill="1" applyAlignment="1">
      <alignment vertical="center" wrapText="1"/>
    </xf>
    <xf numFmtId="0" fontId="72" fillId="0" borderId="0" xfId="55" applyFont="1" applyAlignment="1">
      <alignment vertical="center" wrapText="1"/>
    </xf>
    <xf numFmtId="49" fontId="0" fillId="7" borderId="5" xfId="55" applyNumberFormat="1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49" fontId="5" fillId="0" borderId="5" xfId="50" applyNumberFormat="1" applyFont="1" applyBorder="1" applyAlignment="1">
      <alignment horizontal="left" vertical="center" wrapText="1"/>
    </xf>
    <xf numFmtId="0" fontId="5" fillId="7" borderId="16" xfId="50" applyFont="1" applyFill="1" applyBorder="1" applyAlignment="1">
      <alignment horizontal="center" vertical="center"/>
    </xf>
    <xf numFmtId="49" fontId="5" fillId="13" borderId="15" xfId="55" applyNumberFormat="1" applyFont="1" applyFill="1" applyBorder="1" applyAlignment="1">
      <alignment horizontal="left" vertical="center" wrapText="1" indent="4"/>
    </xf>
    <xf numFmtId="4" fontId="0" fillId="13" borderId="15" xfId="0" applyNumberFormat="1" applyFill="1" applyBorder="1" applyAlignment="1">
      <alignment horizontal="right" vertical="center"/>
    </xf>
    <xf numFmtId="49" fontId="0" fillId="13" borderId="15" xfId="54" applyNumberFormat="1" applyFont="1" applyFill="1" applyBorder="1" applyAlignment="1">
      <alignment horizontal="center" vertical="center" wrapText="1"/>
    </xf>
    <xf numFmtId="49" fontId="40" fillId="13" borderId="13" xfId="0" applyFont="1" applyFill="1" applyBorder="1" applyAlignment="1">
      <alignment vertical="center" wrapText="1"/>
    </xf>
    <xf numFmtId="49" fontId="40" fillId="13" borderId="15" xfId="0" applyFont="1" applyFill="1" applyBorder="1" applyAlignment="1">
      <alignment vertical="center"/>
    </xf>
    <xf numFmtId="49" fontId="40" fillId="13" borderId="15" xfId="0" applyFont="1" applyFill="1" applyBorder="1" applyAlignment="1">
      <alignment vertical="center" wrapText="1"/>
    </xf>
    <xf numFmtId="49" fontId="40" fillId="13" borderId="14" xfId="0" applyFont="1" applyFill="1" applyBorder="1" applyAlignment="1">
      <alignment horizontal="left" vertical="center" indent="4"/>
    </xf>
    <xf numFmtId="0" fontId="5" fillId="0" borderId="15" xfId="55" applyFont="1" applyBorder="1" applyAlignment="1">
      <alignment vertical="center" wrapText="1"/>
    </xf>
    <xf numFmtId="0" fontId="5" fillId="0" borderId="14" xfId="55" applyFont="1" applyBorder="1" applyAlignment="1">
      <alignment vertical="center" wrapText="1"/>
    </xf>
    <xf numFmtId="0" fontId="5" fillId="0" borderId="5" xfId="55" applyFont="1" applyBorder="1" applyAlignment="1">
      <alignment horizontal="left" vertical="center" wrapText="1" indent="5"/>
    </xf>
    <xf numFmtId="0" fontId="5" fillId="0" borderId="5" xfId="55" applyFont="1" applyBorder="1" applyAlignment="1">
      <alignment horizontal="left" vertical="center" wrapText="1" indent="1"/>
    </xf>
    <xf numFmtId="0" fontId="5" fillId="0" borderId="5" xfId="55" applyFont="1" applyBorder="1" applyAlignment="1">
      <alignment horizontal="left" vertical="center" wrapText="1" indent="2"/>
    </xf>
    <xf numFmtId="0" fontId="5" fillId="0" borderId="5" xfId="55" applyFont="1" applyBorder="1" applyAlignment="1">
      <alignment horizontal="left" vertical="center" wrapText="1" indent="3"/>
    </xf>
    <xf numFmtId="49" fontId="40" fillId="13" borderId="17" xfId="0" applyFont="1" applyFill="1" applyBorder="1" applyAlignment="1">
      <alignment horizontal="left" vertical="center" indent="4"/>
    </xf>
    <xf numFmtId="49" fontId="40" fillId="13" borderId="17" xfId="0" applyFont="1" applyFill="1" applyBorder="1" applyAlignment="1">
      <alignment horizontal="left" vertical="center" indent="3"/>
    </xf>
    <xf numFmtId="49" fontId="40" fillId="13" borderId="17" xfId="0" applyFont="1" applyFill="1" applyBorder="1" applyAlignment="1">
      <alignment horizontal="left" vertical="center" indent="2"/>
    </xf>
    <xf numFmtId="49" fontId="40" fillId="13" borderId="17" xfId="0" applyFont="1" applyFill="1" applyBorder="1" applyAlignment="1">
      <alignment horizontal="left" vertical="center" indent="6"/>
    </xf>
    <xf numFmtId="49" fontId="40" fillId="13" borderId="17" xfId="0" applyFont="1" applyFill="1" applyBorder="1" applyAlignment="1">
      <alignment horizontal="left" vertical="center" indent="5"/>
    </xf>
    <xf numFmtId="49" fontId="40" fillId="13" borderId="17" xfId="0" applyFont="1" applyFill="1" applyBorder="1" applyAlignment="1">
      <alignment horizontal="left" vertical="center" indent="1"/>
    </xf>
    <xf numFmtId="0" fontId="5" fillId="7" borderId="5" xfId="55" applyFont="1" applyFill="1" applyBorder="1" applyAlignment="1">
      <alignment vertical="center" wrapText="1"/>
    </xf>
    <xf numFmtId="0" fontId="17" fillId="0" borderId="0" xfId="56" applyFont="1" applyAlignment="1">
      <alignment horizontal="center" vertical="center" wrapText="1"/>
    </xf>
    <xf numFmtId="0" fontId="5" fillId="0" borderId="13" xfId="55" applyFont="1" applyBorder="1" applyAlignment="1">
      <alignment vertical="center" wrapText="1"/>
    </xf>
    <xf numFmtId="0" fontId="5" fillId="0" borderId="5" xfId="54" applyFont="1" applyBorder="1" applyAlignment="1">
      <alignment vertical="center" wrapText="1"/>
    </xf>
    <xf numFmtId="0" fontId="5" fillId="0" borderId="0" xfId="54" applyFont="1" applyAlignment="1">
      <alignment vertical="center" wrapText="1"/>
    </xf>
    <xf numFmtId="49" fontId="5" fillId="13" borderId="5" xfId="54" applyNumberFormat="1" applyFont="1" applyFill="1" applyBorder="1" applyAlignment="1">
      <alignment horizontal="center" vertical="center" wrapText="1"/>
    </xf>
    <xf numFmtId="0" fontId="5" fillId="0" borderId="0" xfId="53" applyAlignment="1">
      <alignment horizontal="left" vertical="center" wrapText="1"/>
    </xf>
    <xf numFmtId="14" fontId="5" fillId="7" borderId="0" xfId="53" applyNumberFormat="1" applyFill="1" applyAlignment="1">
      <alignment horizontal="left" vertical="center" wrapText="1"/>
    </xf>
    <xf numFmtId="14" fontId="5" fillId="0" borderId="0" xfId="53" applyNumberFormat="1" applyAlignment="1">
      <alignment horizontal="left"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Alignment="1">
      <alignment vertical="center" wrapText="1"/>
    </xf>
    <xf numFmtId="49" fontId="5" fillId="0" borderId="5" xfId="54" applyNumberFormat="1" applyFont="1" applyBorder="1" applyAlignment="1">
      <alignment vertical="center" wrapText="1"/>
    </xf>
    <xf numFmtId="4" fontId="75" fillId="13" borderId="15" xfId="0" applyNumberFormat="1" applyFont="1" applyFill="1" applyBorder="1" applyAlignment="1">
      <alignment horizontal="right"/>
    </xf>
    <xf numFmtId="49" fontId="40" fillId="13" borderId="15" xfId="41" applyFont="1" applyFill="1" applyBorder="1" applyAlignment="1">
      <alignment horizontal="left" vertical="center" indent="1"/>
    </xf>
    <xf numFmtId="49" fontId="74" fillId="0" borderId="0" xfId="0" applyFont="1">
      <alignment vertical="top"/>
    </xf>
    <xf numFmtId="49" fontId="0" fillId="0" borderId="0" xfId="0" applyAlignment="1">
      <alignment vertical="center"/>
    </xf>
    <xf numFmtId="0" fontId="7" fillId="10" borderId="0" xfId="55" applyFont="1" applyFill="1" applyAlignment="1">
      <alignment vertical="center" wrapText="1"/>
    </xf>
    <xf numFmtId="0" fontId="5" fillId="0" borderId="0" xfId="52" applyFont="1" applyAlignment="1">
      <alignment vertical="center" wrapText="1"/>
    </xf>
    <xf numFmtId="49" fontId="5" fillId="0" borderId="5" xfId="0" applyFont="1" applyBorder="1" applyAlignment="1">
      <alignment vertical="center" wrapText="1"/>
    </xf>
    <xf numFmtId="0" fontId="74" fillId="0" borderId="0" xfId="0" applyNumberFormat="1" applyFont="1" applyAlignment="1">
      <alignment vertical="center"/>
    </xf>
    <xf numFmtId="0" fontId="76" fillId="0" borderId="0" xfId="0" applyNumberFormat="1" applyFont="1" applyAlignment="1">
      <alignment vertical="center"/>
    </xf>
    <xf numFmtId="0" fontId="74" fillId="0" borderId="0" xfId="54" applyFont="1" applyAlignment="1">
      <alignment vertical="center" wrapText="1"/>
    </xf>
    <xf numFmtId="0" fontId="74" fillId="0" borderId="0" xfId="47" applyFont="1" applyAlignment="1">
      <alignment horizontal="left" vertical="center" wrapText="1"/>
    </xf>
    <xf numFmtId="0" fontId="74" fillId="0" borderId="0" xfId="55" applyFont="1" applyAlignment="1">
      <alignment vertical="center"/>
    </xf>
    <xf numFmtId="0" fontId="74" fillId="0" borderId="0" xfId="0" applyNumberFormat="1" applyFont="1" applyBorder="1" applyAlignment="1">
      <alignment vertical="center"/>
    </xf>
    <xf numFmtId="49" fontId="74" fillId="0" borderId="0" xfId="55" applyNumberFormat="1" applyFont="1" applyAlignment="1">
      <alignment vertical="center" wrapText="1"/>
    </xf>
    <xf numFmtId="49" fontId="74" fillId="0" borderId="0" xfId="55" applyNumberFormat="1" applyFont="1" applyAlignment="1">
      <alignment vertical="center"/>
    </xf>
    <xf numFmtId="49" fontId="74" fillId="10" borderId="0" xfId="0" applyFont="1" applyFill="1">
      <alignment vertical="top"/>
    </xf>
    <xf numFmtId="167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5" fillId="0" borderId="0" xfId="0" applyNumberFormat="1" applyFont="1">
      <alignment vertical="top"/>
    </xf>
    <xf numFmtId="49" fontId="5" fillId="13" borderId="13" xfId="55" applyNumberFormat="1" applyFont="1" applyFill="1" applyBorder="1" applyAlignment="1">
      <alignment vertical="center" wrapText="1"/>
    </xf>
    <xf numFmtId="49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3" applyNumberFormat="1" applyFont="1" applyBorder="1">
      <alignment horizontal="center" vertical="center" wrapText="1"/>
    </xf>
    <xf numFmtId="49" fontId="5" fillId="13" borderId="13" xfId="33" applyNumberFormat="1" applyFont="1" applyFill="1" applyBorder="1">
      <alignment horizontal="center" vertical="center" wrapText="1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7" fillId="0" borderId="22" xfId="36" applyFont="1" applyBorder="1" applyAlignment="1">
      <alignment horizontal="justify" vertical="top" wrapText="1"/>
    </xf>
    <xf numFmtId="49" fontId="0" fillId="0" borderId="5" xfId="0" applyBorder="1" applyAlignment="1">
      <alignment vertical="top" wrapText="1"/>
    </xf>
    <xf numFmtId="0" fontId="0" fillId="0" borderId="5" xfId="36" applyFont="1" applyBorder="1" applyAlignment="1">
      <alignment horizontal="justify" vertical="top" wrapText="1"/>
    </xf>
    <xf numFmtId="4" fontId="5" fillId="0" borderId="0" xfId="55" applyNumberFormat="1" applyFont="1" applyAlignment="1">
      <alignment vertical="center" wrapText="1"/>
    </xf>
    <xf numFmtId="0" fontId="74" fillId="0" borderId="0" xfId="47" applyFont="1" applyAlignment="1">
      <alignment horizontal="right" vertical="center" wrapText="1"/>
    </xf>
    <xf numFmtId="0" fontId="5" fillId="7" borderId="5" xfId="55" applyFont="1" applyFill="1" applyBorder="1" applyAlignment="1">
      <alignment horizontal="left" vertical="center" wrapText="1"/>
    </xf>
    <xf numFmtId="0" fontId="33" fillId="0" borderId="0" xfId="55" applyFont="1" applyAlignment="1">
      <alignment vertical="center" wrapText="1"/>
    </xf>
    <xf numFmtId="49" fontId="74" fillId="0" borderId="0" xfId="0" applyFont="1" applyBorder="1">
      <alignment vertical="top"/>
    </xf>
    <xf numFmtId="49" fontId="74" fillId="0" borderId="0" xfId="0" applyFont="1" applyBorder="1" applyAlignment="1">
      <alignment vertical="center"/>
    </xf>
    <xf numFmtId="49" fontId="74" fillId="0" borderId="0" xfId="0" applyFont="1" applyAlignment="1">
      <alignment vertical="center"/>
    </xf>
    <xf numFmtId="0" fontId="74" fillId="0" borderId="0" xfId="55" applyFont="1" applyAlignment="1">
      <alignment horizontal="center" vertical="center" wrapText="1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37"/>
    <xf numFmtId="0" fontId="0" fillId="0" borderId="0" xfId="0" applyNumberFormat="1" applyAlignment="1"/>
    <xf numFmtId="0" fontId="33" fillId="0" borderId="0" xfId="55" applyFont="1" applyAlignment="1">
      <alignment horizontal="center" vertical="center" wrapText="1"/>
    </xf>
    <xf numFmtId="0" fontId="5" fillId="0" borderId="0" xfId="55" applyFont="1" applyAlignment="1">
      <alignment horizontal="right" vertical="center" wrapText="1"/>
    </xf>
    <xf numFmtId="4" fontId="5" fillId="0" borderId="0" xfId="34" applyFill="1" applyBorder="1" applyAlignment="1">
      <alignment horizontal="right" vertical="center" wrapText="1"/>
    </xf>
    <xf numFmtId="0" fontId="5" fillId="0" borderId="0" xfId="52" applyFont="1" applyAlignment="1">
      <alignment horizontal="left" vertical="center" wrapText="1" indent="1"/>
    </xf>
    <xf numFmtId="4" fontId="0" fillId="0" borderId="0" xfId="34" applyFont="1" applyFill="1" applyBorder="1" applyAlignment="1">
      <alignment horizontal="center" vertical="center" wrapText="1"/>
    </xf>
    <xf numFmtId="4" fontId="5" fillId="0" borderId="0" xfId="34" applyFill="1" applyBorder="1" applyAlignment="1">
      <alignment horizontal="center" vertical="center" wrapText="1"/>
    </xf>
    <xf numFmtId="0" fontId="72" fillId="0" borderId="0" xfId="55" applyFont="1" applyAlignment="1">
      <alignment vertical="center"/>
    </xf>
    <xf numFmtId="169" fontId="5" fillId="0" borderId="5" xfId="55" applyNumberFormat="1" applyFont="1" applyBorder="1" applyAlignment="1">
      <alignment horizontal="center" vertical="center" wrapText="1"/>
    </xf>
    <xf numFmtId="169" fontId="5" fillId="0" borderId="5" xfId="33" applyNumberFormat="1" applyFont="1" applyBorder="1">
      <alignment horizontal="center" vertical="center" wrapText="1"/>
    </xf>
    <xf numFmtId="0" fontId="72" fillId="13" borderId="19" xfId="55" applyFont="1" applyFill="1" applyBorder="1" applyAlignment="1">
      <alignment horizontal="center" vertical="center" wrapText="1"/>
    </xf>
    <xf numFmtId="0" fontId="72" fillId="13" borderId="23" xfId="55" applyFont="1" applyFill="1" applyBorder="1" applyAlignment="1">
      <alignment horizontal="center" vertical="center" wrapText="1"/>
    </xf>
    <xf numFmtId="49" fontId="72" fillId="13" borderId="23" xfId="55" applyNumberFormat="1" applyFont="1" applyFill="1" applyBorder="1" applyAlignment="1">
      <alignment horizontal="left" vertical="center" wrapText="1"/>
    </xf>
    <xf numFmtId="49" fontId="37" fillId="13" borderId="15" xfId="42" applyFill="1" applyBorder="1" applyAlignment="1">
      <alignment horizontal="left" vertical="center"/>
    </xf>
    <xf numFmtId="49" fontId="72" fillId="13" borderId="21" xfId="55" applyNumberFormat="1" applyFont="1" applyFill="1" applyBorder="1" applyAlignment="1">
      <alignment horizontal="left" vertical="center" wrapText="1"/>
    </xf>
    <xf numFmtId="49" fontId="5" fillId="8" borderId="5" xfId="55" applyNumberFormat="1" applyFont="1" applyFill="1" applyBorder="1" applyAlignment="1">
      <alignment horizontal="center" vertical="center" wrapText="1"/>
    </xf>
    <xf numFmtId="0" fontId="77" fillId="0" borderId="0" xfId="55" applyFont="1" applyAlignment="1">
      <alignment vertical="center" wrapText="1"/>
    </xf>
    <xf numFmtId="0" fontId="29" fillId="0" borderId="0" xfId="55" applyFont="1" applyAlignment="1">
      <alignment horizontal="center" vertical="center" wrapText="1"/>
    </xf>
    <xf numFmtId="49" fontId="7" fillId="13" borderId="13" xfId="41" applyFont="1" applyFill="1" applyBorder="1" applyAlignment="1">
      <alignment horizontal="right" vertical="center" wrapText="1"/>
    </xf>
    <xf numFmtId="49" fontId="7" fillId="13" borderId="15" xfId="41" applyFont="1" applyFill="1" applyBorder="1" applyAlignment="1">
      <alignment horizontal="right" vertical="center" wrapText="1"/>
    </xf>
    <xf numFmtId="49" fontId="5" fillId="13" borderId="15" xfId="41" applyFill="1" applyBorder="1" applyAlignment="1">
      <alignment horizontal="right" vertical="center" wrapText="1"/>
    </xf>
    <xf numFmtId="49" fontId="5" fillId="13" borderId="14" xfId="41" applyFill="1" applyBorder="1" applyAlignment="1">
      <alignment horizontal="right" vertical="center" wrapText="1"/>
    </xf>
    <xf numFmtId="0" fontId="5" fillId="0" borderId="32" xfId="55" applyFont="1" applyBorder="1" applyAlignment="1">
      <alignment vertical="center" wrapText="1"/>
    </xf>
    <xf numFmtId="0" fontId="50" fillId="0" borderId="0" xfId="55" applyFont="1" applyAlignment="1">
      <alignment vertical="center" wrapText="1"/>
    </xf>
    <xf numFmtId="0" fontId="8" fillId="0" borderId="0" xfId="55" applyFont="1" applyAlignment="1">
      <alignment vertical="center" wrapText="1"/>
    </xf>
    <xf numFmtId="0" fontId="51" fillId="0" borderId="0" xfId="55" applyFont="1" applyAlignment="1">
      <alignment horizontal="center" vertical="center" wrapText="1"/>
    </xf>
    <xf numFmtId="0" fontId="78" fillId="0" borderId="0" xfId="38" applyFont="1"/>
    <xf numFmtId="49" fontId="34" fillId="7" borderId="0" xfId="44">
      <alignment vertical="top"/>
    </xf>
    <xf numFmtId="49" fontId="52" fillId="10" borderId="0" xfId="0" applyFont="1" applyFill="1">
      <alignment vertical="top"/>
    </xf>
    <xf numFmtId="49" fontId="52" fillId="0" borderId="0" xfId="0" applyFont="1">
      <alignment vertical="top"/>
    </xf>
    <xf numFmtId="49" fontId="0" fillId="13" borderId="14" xfId="0" applyFill="1" applyBorder="1" applyAlignment="1">
      <alignment horizontal="right" vertical="center" wrapText="1"/>
    </xf>
    <xf numFmtId="49" fontId="0" fillId="13" borderId="15" xfId="0" applyFill="1" applyBorder="1" applyAlignment="1">
      <alignment horizontal="right" vertical="center" wrapText="1"/>
    </xf>
    <xf numFmtId="49" fontId="72" fillId="10" borderId="0" xfId="0" applyFont="1" applyFill="1">
      <alignment vertical="top"/>
    </xf>
    <xf numFmtId="49" fontId="0" fillId="2" borderId="33" xfId="0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center" vertical="center" wrapText="1"/>
    </xf>
    <xf numFmtId="49" fontId="0" fillId="0" borderId="33" xfId="0" applyBorder="1" applyAlignment="1">
      <alignment horizontal="right" vertical="center" wrapText="1"/>
    </xf>
    <xf numFmtId="0" fontId="0" fillId="0" borderId="33" xfId="0" applyNumberFormat="1" applyBorder="1" applyAlignment="1">
      <alignment horizontal="center" vertical="center" wrapText="1"/>
    </xf>
    <xf numFmtId="49" fontId="0" fillId="0" borderId="33" xfId="0" applyBorder="1" applyAlignment="1">
      <alignment horizontal="center" vertical="center" wrapText="1"/>
    </xf>
    <xf numFmtId="49" fontId="0" fillId="0" borderId="0" xfId="0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 wrapText="1"/>
    </xf>
    <xf numFmtId="0" fontId="18" fillId="0" borderId="34" xfId="55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right" vertical="center" wrapText="1"/>
    </xf>
    <xf numFmtId="0" fontId="0" fillId="0" borderId="34" xfId="0" applyNumberFormat="1" applyBorder="1" applyAlignment="1">
      <alignment horizontal="center" vertical="center" wrapText="1"/>
    </xf>
    <xf numFmtId="0" fontId="7" fillId="0" borderId="6" xfId="36" applyFont="1" applyBorder="1" applyAlignment="1">
      <alignment horizontal="justify" vertical="center" wrapText="1"/>
    </xf>
    <xf numFmtId="0" fontId="53" fillId="0" borderId="0" xfId="53" applyFont="1" applyAlignment="1">
      <alignment vertical="top" wrapText="1"/>
    </xf>
    <xf numFmtId="0" fontId="5" fillId="0" borderId="6" xfId="36" applyFont="1" applyBorder="1" applyAlignment="1">
      <alignment horizontal="justify" vertical="center" wrapText="1"/>
    </xf>
    <xf numFmtId="0" fontId="0" fillId="7" borderId="5" xfId="37" applyFont="1" applyFill="1" applyBorder="1" applyAlignment="1">
      <alignment horizontal="center" vertical="center" wrapText="1"/>
    </xf>
    <xf numFmtId="49" fontId="11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47" fillId="0" borderId="0" xfId="47" applyFont="1" applyAlignment="1">
      <alignment vertical="center" wrapText="1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Border="1" applyAlignment="1">
      <alignment horizontal="left" vertical="center" wrapText="1"/>
    </xf>
    <xf numFmtId="0" fontId="0" fillId="0" borderId="5" xfId="55" applyFont="1" applyBorder="1" applyAlignment="1">
      <alignment horizontal="center" vertical="center" wrapText="1"/>
    </xf>
    <xf numFmtId="0" fontId="0" fillId="9" borderId="5" xfId="3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5" xfId="30" applyNumberFormat="1" applyFont="1" applyFill="1" applyBorder="1" applyAlignment="1" applyProtection="1">
      <alignment horizontal="left" vertical="center" wrapText="1" indent="2"/>
    </xf>
    <xf numFmtId="0" fontId="0" fillId="0" borderId="0" xfId="30" applyNumberFormat="1" applyFont="1" applyFill="1" applyBorder="1" applyAlignment="1" applyProtection="1">
      <alignment horizontal="left" vertical="center" wrapText="1" indent="2"/>
    </xf>
    <xf numFmtId="0" fontId="0" fillId="0" borderId="0" xfId="55" applyFont="1" applyAlignment="1">
      <alignment horizontal="center" vertical="center" wrapText="1"/>
    </xf>
    <xf numFmtId="49" fontId="5" fillId="11" borderId="5" xfId="54" applyNumberFormat="1" applyFont="1" applyFill="1" applyBorder="1" applyAlignment="1">
      <alignment horizontal="left" vertical="center" wrapText="1"/>
    </xf>
    <xf numFmtId="0" fontId="5" fillId="0" borderId="5" xfId="45" applyFont="1" applyBorder="1" applyAlignment="1">
      <alignment horizontal="center" vertical="center" wrapText="1"/>
    </xf>
    <xf numFmtId="0" fontId="0" fillId="0" borderId="5" xfId="45" applyFont="1" applyBorder="1" applyAlignment="1">
      <alignment horizontal="center" vertical="center" wrapText="1"/>
    </xf>
    <xf numFmtId="0" fontId="0" fillId="0" borderId="5" xfId="47" applyFont="1" applyBorder="1" applyAlignment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9" fillId="0" borderId="0" xfId="53" applyFont="1" applyAlignment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Border="1">
      <alignment vertical="top"/>
    </xf>
    <xf numFmtId="49" fontId="40" fillId="13" borderId="13" xfId="0" applyFont="1" applyFill="1" applyBorder="1" applyAlignment="1">
      <alignment horizontal="left" vertical="center"/>
    </xf>
    <xf numFmtId="49" fontId="40" fillId="13" borderId="13" xfId="0" applyFont="1" applyFill="1" applyBorder="1" applyAlignment="1">
      <alignment horizontal="left" vertical="center" indent="4"/>
    </xf>
    <xf numFmtId="49" fontId="40" fillId="13" borderId="13" xfId="0" applyFont="1" applyFill="1" applyBorder="1" applyAlignment="1">
      <alignment horizontal="left" vertical="center" indent="1"/>
    </xf>
    <xf numFmtId="4" fontId="75" fillId="13" borderId="14" xfId="0" applyNumberFormat="1" applyFont="1" applyFill="1" applyBorder="1" applyAlignment="1">
      <alignment horizontal="right"/>
    </xf>
    <xf numFmtId="0" fontId="44" fillId="0" borderId="0" xfId="0" applyNumberFormat="1" applyFont="1" applyBorder="1" applyAlignment="1">
      <alignment vertical="center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1" applyFont="1" applyFill="1" applyBorder="1" applyAlignment="1">
      <alignment horizontal="center" vertical="top"/>
    </xf>
    <xf numFmtId="0" fontId="5" fillId="8" borderId="5" xfId="54" applyFont="1" applyFill="1" applyBorder="1" applyAlignment="1">
      <alignment horizontal="left" vertical="center" wrapText="1"/>
    </xf>
    <xf numFmtId="0" fontId="5" fillId="0" borderId="5" xfId="54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49" fontId="80" fillId="7" borderId="0" xfId="33" applyNumberFormat="1" applyFont="1" applyFill="1" applyBorder="1">
      <alignment horizontal="center" vertical="center" wrapText="1"/>
    </xf>
    <xf numFmtId="0" fontId="80" fillId="0" borderId="0" xfId="0" applyNumberFormat="1" applyFont="1" applyBorder="1" applyAlignment="1">
      <alignment horizontal="center" vertical="center"/>
    </xf>
    <xf numFmtId="0" fontId="80" fillId="0" borderId="0" xfId="47" applyFont="1" applyAlignment="1">
      <alignment horizontal="center" vertical="center" wrapText="1"/>
    </xf>
    <xf numFmtId="0" fontId="80" fillId="0" borderId="0" xfId="54" applyFont="1" applyAlignment="1">
      <alignment horizontal="center" vertical="center" wrapText="1"/>
    </xf>
    <xf numFmtId="0" fontId="5" fillId="0" borderId="5" xfId="47" applyFont="1" applyBorder="1" applyAlignment="1">
      <alignment horizontal="left" vertical="center" wrapText="1" indent="2"/>
    </xf>
    <xf numFmtId="49" fontId="5" fillId="0" borderId="0" xfId="55" applyNumberFormat="1" applyFont="1" applyAlignment="1">
      <alignment horizontal="center" vertical="center" wrapText="1"/>
    </xf>
    <xf numFmtId="0" fontId="0" fillId="8" borderId="5" xfId="53" applyFont="1" applyFill="1" applyBorder="1" applyAlignment="1">
      <alignment horizontal="left" vertical="center" wrapText="1" indent="1"/>
    </xf>
    <xf numFmtId="49" fontId="5" fillId="8" borderId="5" xfId="53" applyNumberFormat="1" applyFill="1" applyBorder="1" applyAlignment="1">
      <alignment horizontal="left" vertical="center" wrapText="1" indent="1"/>
    </xf>
    <xf numFmtId="49" fontId="5" fillId="0" borderId="5" xfId="53" applyNumberFormat="1" applyBorder="1" applyAlignment="1">
      <alignment horizontal="left" vertical="center" wrapText="1" indent="1"/>
    </xf>
    <xf numFmtId="0" fontId="81" fillId="0" borderId="0" xfId="0" applyNumberFormat="1" applyFont="1" applyBorder="1" applyAlignment="1">
      <alignment vertical="center"/>
    </xf>
    <xf numFmtId="0" fontId="17" fillId="0" borderId="0" xfId="56" applyFont="1" applyAlignment="1">
      <alignment vertical="center" wrapText="1"/>
    </xf>
    <xf numFmtId="0" fontId="0" fillId="0" borderId="5" xfId="0" applyNumberFormat="1" applyBorder="1" applyAlignment="1">
      <alignment vertical="center"/>
    </xf>
    <xf numFmtId="49" fontId="5" fillId="13" borderId="13" xfId="55" applyNumberFormat="1" applyFont="1" applyFill="1" applyBorder="1" applyAlignment="1">
      <alignment horizontal="center" vertical="center" wrapText="1"/>
    </xf>
    <xf numFmtId="0" fontId="5" fillId="13" borderId="15" xfId="54" applyFont="1" applyFill="1" applyBorder="1" applyAlignment="1">
      <alignment horizontal="left" vertical="center" wrapText="1"/>
    </xf>
    <xf numFmtId="49" fontId="5" fillId="13" borderId="14" xfId="55" applyNumberFormat="1" applyFont="1" applyFill="1" applyBorder="1" applyAlignment="1">
      <alignment vertical="center" wrapText="1"/>
    </xf>
    <xf numFmtId="0" fontId="5" fillId="0" borderId="5" xfId="47" applyFont="1" applyBorder="1" applyAlignment="1">
      <alignment horizontal="left" vertical="center" wrapText="1" indent="3"/>
    </xf>
    <xf numFmtId="0" fontId="74" fillId="0" borderId="0" xfId="0" applyNumberFormat="1" applyFont="1" applyBorder="1" applyAlignment="1">
      <alignment horizontal="center" vertical="center"/>
    </xf>
    <xf numFmtId="0" fontId="5" fillId="13" borderId="14" xfId="54" applyFont="1" applyFill="1" applyBorder="1" applyAlignment="1">
      <alignment horizontal="left" vertical="center" wrapText="1"/>
    </xf>
    <xf numFmtId="49" fontId="5" fillId="0" borderId="23" xfId="55" applyNumberFormat="1" applyFont="1" applyBorder="1" applyAlignment="1">
      <alignment horizontal="center" vertical="center" wrapText="1"/>
    </xf>
    <xf numFmtId="0" fontId="5" fillId="0" borderId="23" xfId="47" applyFont="1" applyBorder="1" applyAlignment="1">
      <alignment horizontal="left" vertical="center" wrapText="1" indent="2"/>
    </xf>
    <xf numFmtId="0" fontId="5" fillId="0" borderId="23" xfId="54" applyFont="1" applyBorder="1" applyAlignment="1">
      <alignment horizontal="left" vertical="center" wrapText="1"/>
    </xf>
    <xf numFmtId="49" fontId="5" fillId="0" borderId="23" xfId="55" applyNumberFormat="1" applyFont="1" applyBorder="1" applyAlignment="1">
      <alignment vertical="center" wrapText="1"/>
    </xf>
    <xf numFmtId="49" fontId="5" fillId="11" borderId="5" xfId="54" applyNumberFormat="1" applyFont="1" applyFill="1" applyBorder="1" applyAlignment="1">
      <alignment horizontal="left" vertical="center" wrapText="1" indent="1"/>
    </xf>
    <xf numFmtId="14" fontId="49" fillId="0" borderId="5" xfId="54" applyNumberFormat="1" applyFont="1" applyBorder="1" applyAlignment="1">
      <alignment horizontal="center" vertical="center" wrapText="1"/>
    </xf>
    <xf numFmtId="49" fontId="34" fillId="7" borderId="0" xfId="44" applyAlignment="1">
      <alignment vertical="top" wrapText="1"/>
    </xf>
    <xf numFmtId="49" fontId="29" fillId="0" borderId="15" xfId="33" applyNumberFormat="1" applyFont="1" applyBorder="1">
      <alignment horizontal="center" vertical="center" wrapText="1"/>
    </xf>
    <xf numFmtId="0" fontId="82" fillId="0" borderId="0" xfId="55" applyFont="1" applyAlignment="1">
      <alignment vertical="center"/>
    </xf>
    <xf numFmtId="0" fontId="83" fillId="0" borderId="0" xfId="55" applyFont="1" applyAlignment="1">
      <alignment vertical="center"/>
    </xf>
    <xf numFmtId="14" fontId="5" fillId="0" borderId="5" xfId="54" applyNumberFormat="1" applyFont="1" applyBorder="1" applyAlignment="1">
      <alignment horizontal="left" vertical="center" wrapText="1" indent="1"/>
    </xf>
    <xf numFmtId="0" fontId="74" fillId="0" borderId="0" xfId="55" applyFont="1" applyAlignment="1">
      <alignment horizontal="left" vertical="center" wrapText="1" indent="1"/>
    </xf>
    <xf numFmtId="0" fontId="72" fillId="0" borderId="0" xfId="55" applyFont="1" applyAlignment="1">
      <alignment horizontal="left" vertical="center" wrapText="1" indent="1"/>
    </xf>
    <xf numFmtId="0" fontId="84" fillId="0" borderId="0" xfId="55" applyFont="1" applyAlignment="1">
      <alignment horizontal="left" vertical="center" wrapText="1" indent="1"/>
    </xf>
    <xf numFmtId="0" fontId="85" fillId="0" borderId="0" xfId="55" applyFont="1" applyAlignment="1">
      <alignment horizontal="left" vertical="center" indent="1"/>
    </xf>
    <xf numFmtId="0" fontId="84" fillId="0" borderId="0" xfId="55" applyFont="1" applyAlignment="1">
      <alignment vertical="center" wrapText="1"/>
    </xf>
    <xf numFmtId="0" fontId="57" fillId="0" borderId="0" xfId="53" applyFont="1" applyAlignment="1">
      <alignment horizontal="left" vertical="center" wrapText="1"/>
    </xf>
    <xf numFmtId="0" fontId="58" fillId="0" borderId="0" xfId="53" applyFont="1" applyAlignment="1">
      <alignment horizontal="left" vertical="center" wrapText="1"/>
    </xf>
    <xf numFmtId="0" fontId="59" fillId="0" borderId="0" xfId="53" applyFont="1" applyAlignment="1">
      <alignment vertical="center" wrapText="1"/>
    </xf>
    <xf numFmtId="0" fontId="57" fillId="7" borderId="0" xfId="53" applyFont="1" applyFill="1" applyAlignment="1">
      <alignment vertical="center" wrapText="1"/>
    </xf>
    <xf numFmtId="0" fontId="60" fillId="7" borderId="0" xfId="53" applyFont="1" applyFill="1" applyAlignment="1">
      <alignment horizontal="right" vertical="center" wrapText="1" indent="1"/>
    </xf>
    <xf numFmtId="0" fontId="60" fillId="7" borderId="0" xfId="53" applyFont="1" applyFill="1" applyAlignment="1">
      <alignment horizontal="left" vertical="center" wrapText="1" indent="2"/>
    </xf>
    <xf numFmtId="0" fontId="57" fillId="0" borderId="0" xfId="53" applyFont="1" applyAlignment="1">
      <alignment vertical="center" wrapText="1"/>
    </xf>
    <xf numFmtId="0" fontId="58" fillId="0" borderId="0" xfId="53" applyFont="1" applyAlignment="1">
      <alignment horizontal="center" vertical="center" wrapText="1"/>
    </xf>
    <xf numFmtId="0" fontId="57" fillId="7" borderId="0" xfId="53" applyFont="1" applyFill="1" applyAlignment="1">
      <alignment horizontal="right" vertical="center" wrapText="1" indent="1"/>
    </xf>
    <xf numFmtId="0" fontId="61" fillId="7" borderId="0" xfId="53" applyFont="1" applyFill="1" applyAlignment="1">
      <alignment horizontal="center" vertical="center" wrapText="1"/>
    </xf>
    <xf numFmtId="0" fontId="62" fillId="7" borderId="0" xfId="53" applyFont="1" applyFill="1" applyAlignment="1">
      <alignment vertical="center" wrapText="1"/>
    </xf>
    <xf numFmtId="14" fontId="57" fillId="7" borderId="0" xfId="53" applyNumberFormat="1" applyFont="1" applyFill="1" applyAlignment="1">
      <alignment horizontal="left" vertical="center" wrapText="1"/>
    </xf>
    <xf numFmtId="0" fontId="58" fillId="7" borderId="0" xfId="53" applyFont="1" applyFill="1" applyAlignment="1">
      <alignment horizontal="center" vertical="center" wrapText="1"/>
    </xf>
    <xf numFmtId="0" fontId="57" fillId="7" borderId="0" xfId="53" applyFont="1" applyFill="1" applyAlignment="1">
      <alignment horizontal="left" vertical="center" wrapText="1" indent="1"/>
    </xf>
    <xf numFmtId="0" fontId="57" fillId="7" borderId="0" xfId="53" applyFont="1" applyFill="1" applyAlignment="1">
      <alignment horizontal="center" vertical="center" wrapText="1"/>
    </xf>
    <xf numFmtId="0" fontId="63" fillId="7" borderId="0" xfId="53" applyFont="1" applyFill="1" applyAlignment="1">
      <alignment horizontal="center" vertical="center" wrapText="1"/>
    </xf>
    <xf numFmtId="14" fontId="63" fillId="7" borderId="0" xfId="53" applyNumberFormat="1" applyFont="1" applyFill="1" applyAlignment="1">
      <alignment horizontal="center" vertical="center" wrapText="1"/>
    </xf>
    <xf numFmtId="0" fontId="63" fillId="7" borderId="0" xfId="53" applyFont="1" applyFill="1" applyAlignment="1">
      <alignment vertical="center" wrapText="1"/>
    </xf>
    <xf numFmtId="0" fontId="64" fillId="7" borderId="0" xfId="53" applyFont="1" applyFill="1" applyAlignment="1">
      <alignment vertical="center" wrapText="1"/>
    </xf>
    <xf numFmtId="0" fontId="56" fillId="0" borderId="0" xfId="53" applyFont="1" applyAlignment="1">
      <alignment horizontal="left" vertical="center" wrapText="1"/>
    </xf>
    <xf numFmtId="0" fontId="55" fillId="0" borderId="0" xfId="53" applyFont="1" applyAlignment="1">
      <alignment horizontal="left" vertical="center" wrapText="1"/>
    </xf>
    <xf numFmtId="0" fontId="55" fillId="0" borderId="0" xfId="53" applyFont="1" applyAlignment="1">
      <alignment vertical="center" wrapText="1"/>
    </xf>
    <xf numFmtId="0" fontId="55" fillId="0" borderId="0" xfId="53" applyFont="1" applyAlignment="1">
      <alignment horizontal="center" vertical="center" wrapText="1"/>
    </xf>
    <xf numFmtId="0" fontId="57" fillId="0" borderId="0" xfId="53" applyFont="1" applyAlignment="1">
      <alignment horizontal="right" vertical="center"/>
    </xf>
    <xf numFmtId="0" fontId="57" fillId="0" borderId="0" xfId="53" applyFont="1" applyAlignment="1">
      <alignment horizontal="center" vertical="center" wrapText="1"/>
    </xf>
    <xf numFmtId="49" fontId="5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6" fillId="13" borderId="15" xfId="41" applyFont="1" applyFill="1" applyBorder="1" applyAlignment="1">
      <alignment horizontal="center" vertical="center" wrapText="1"/>
    </xf>
    <xf numFmtId="0" fontId="74" fillId="0" borderId="0" xfId="55" applyFont="1" applyAlignment="1">
      <alignment horizontal="left" vertical="center" indent="1"/>
    </xf>
    <xf numFmtId="14" fontId="5" fillId="8" borderId="5" xfId="54" applyNumberFormat="1" applyFont="1" applyFill="1" applyBorder="1" applyAlignment="1">
      <alignment horizontal="left" vertical="center" wrapText="1" indent="1"/>
    </xf>
    <xf numFmtId="0" fontId="29" fillId="0" borderId="0" xfId="55" applyFont="1" applyAlignment="1">
      <alignment horizontal="center" vertical="top" wrapText="1"/>
    </xf>
    <xf numFmtId="0" fontId="74" fillId="0" borderId="24" xfId="55" applyFont="1" applyBorder="1" applyAlignment="1">
      <alignment vertical="center"/>
    </xf>
    <xf numFmtId="0" fontId="5" fillId="0" borderId="5" xfId="33" applyFont="1" applyBorder="1">
      <alignment horizontal="center" vertical="center" wrapText="1"/>
    </xf>
    <xf numFmtId="49" fontId="0" fillId="0" borderId="5" xfId="0" applyBorder="1" applyAlignment="1">
      <alignment horizontal="center" vertical="center"/>
    </xf>
    <xf numFmtId="49" fontId="0" fillId="0" borderId="5" xfId="0" applyBorder="1" applyAlignment="1">
      <alignment horizontal="left" vertical="center"/>
    </xf>
    <xf numFmtId="0" fontId="72" fillId="0" borderId="0" xfId="0" applyNumberFormat="1" applyFont="1" applyAlignment="1">
      <alignment vertical="center"/>
    </xf>
    <xf numFmtId="0" fontId="7" fillId="10" borderId="5" xfId="55" applyFont="1" applyFill="1" applyBorder="1" applyAlignment="1">
      <alignment horizontal="center" vertical="center" wrapText="1"/>
    </xf>
    <xf numFmtId="0" fontId="0" fillId="0" borderId="13" xfId="0" applyNumberFormat="1" applyBorder="1">
      <alignment vertical="top"/>
    </xf>
    <xf numFmtId="0" fontId="7" fillId="10" borderId="5" xfId="0" applyNumberFormat="1" applyFont="1" applyFill="1" applyBorder="1" applyAlignment="1">
      <alignment horizontal="center" vertical="center"/>
    </xf>
    <xf numFmtId="49" fontId="0" fillId="0" borderId="5" xfId="0" applyBorder="1">
      <alignment vertical="top"/>
    </xf>
    <xf numFmtId="0" fontId="5" fillId="0" borderId="5" xfId="55" applyFont="1" applyBorder="1" applyAlignment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55" applyFont="1" applyBorder="1" applyAlignment="1">
      <alignment horizontal="left" vertical="top" wrapText="1"/>
    </xf>
    <xf numFmtId="0" fontId="5" fillId="0" borderId="5" xfId="47" applyFont="1" applyBorder="1" applyAlignment="1">
      <alignment horizontal="left" vertical="center" wrapText="1" indent="1"/>
    </xf>
    <xf numFmtId="0" fontId="5" fillId="0" borderId="0" xfId="47" applyFont="1" applyAlignment="1">
      <alignment horizontal="left" vertical="center" wrapText="1" indent="2"/>
    </xf>
    <xf numFmtId="0" fontId="5" fillId="0" borderId="0" xfId="54" applyFont="1" applyAlignment="1">
      <alignment horizontal="left" vertical="center" wrapText="1"/>
    </xf>
    <xf numFmtId="0" fontId="5" fillId="0" borderId="5" xfId="47" applyFont="1" applyBorder="1" applyAlignment="1">
      <alignment horizontal="left" vertical="center" wrapText="1" indent="4"/>
    </xf>
    <xf numFmtId="49" fontId="5" fillId="13" borderId="25" xfId="55" applyNumberFormat="1" applyFont="1" applyFill="1" applyBorder="1" applyAlignment="1">
      <alignment horizontal="center" vertical="center" wrapText="1"/>
    </xf>
    <xf numFmtId="0" fontId="5" fillId="13" borderId="17" xfId="54" applyFont="1" applyFill="1" applyBorder="1" applyAlignment="1">
      <alignment horizontal="left" vertical="center" wrapText="1"/>
    </xf>
    <xf numFmtId="49" fontId="5" fillId="13" borderId="18" xfId="55" applyNumberFormat="1" applyFont="1" applyFill="1" applyBorder="1" applyAlignment="1">
      <alignment vertical="center" wrapText="1"/>
    </xf>
    <xf numFmtId="49" fontId="5" fillId="13" borderId="19" xfId="55" applyNumberFormat="1" applyFont="1" applyFill="1" applyBorder="1" applyAlignment="1">
      <alignment horizontal="center" vertical="center" wrapText="1"/>
    </xf>
    <xf numFmtId="49" fontId="40" fillId="13" borderId="23" xfId="0" applyFont="1" applyFill="1" applyBorder="1" applyAlignment="1">
      <alignment horizontal="left" vertical="center" indent="3"/>
    </xf>
    <xf numFmtId="0" fontId="5" fillId="13" borderId="21" xfId="54" applyFont="1" applyFill="1" applyBorder="1" applyAlignment="1">
      <alignment horizontal="left" vertical="center" wrapText="1"/>
    </xf>
    <xf numFmtId="49" fontId="5" fillId="0" borderId="16" xfId="50" applyNumberFormat="1" applyFont="1" applyBorder="1" applyAlignment="1">
      <alignment horizontal="left" vertical="center" wrapText="1"/>
    </xf>
    <xf numFmtId="49" fontId="7" fillId="13" borderId="13" xfId="41" applyFont="1" applyFill="1" applyBorder="1" applyAlignment="1">
      <alignment horizontal="center" vertical="center"/>
    </xf>
    <xf numFmtId="49" fontId="40" fillId="13" borderId="14" xfId="41" applyFont="1" applyFill="1" applyBorder="1" applyAlignment="1">
      <alignment horizontal="left" vertical="center"/>
    </xf>
    <xf numFmtId="49" fontId="5" fillId="13" borderId="14" xfId="55" applyNumberFormat="1" applyFont="1" applyFill="1" applyBorder="1" applyAlignment="1">
      <alignment horizontal="left" vertical="center" wrapText="1" indent="4"/>
    </xf>
    <xf numFmtId="0" fontId="5" fillId="0" borderId="14" xfId="54" applyFont="1" applyBorder="1" applyAlignment="1">
      <alignment vertical="center" wrapText="1"/>
    </xf>
    <xf numFmtId="0" fontId="5" fillId="7" borderId="26" xfId="55" applyFont="1" applyFill="1" applyBorder="1" applyAlignment="1">
      <alignment horizontal="left" vertical="center" wrapText="1"/>
    </xf>
    <xf numFmtId="49" fontId="5" fillId="11" borderId="30" xfId="54" applyNumberFormat="1" applyFont="1" applyFill="1" applyBorder="1" applyAlignment="1">
      <alignment horizontal="center" vertical="center" wrapText="1"/>
    </xf>
    <xf numFmtId="167" fontId="5" fillId="9" borderId="5" xfId="0" applyNumberFormat="1" applyFont="1" applyFill="1" applyBorder="1" applyAlignment="1" applyProtection="1">
      <alignment horizontal="right" vertical="center"/>
      <protection locked="0"/>
    </xf>
    <xf numFmtId="167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35" xfId="47" applyFont="1" applyBorder="1" applyAlignment="1">
      <alignment vertical="center" wrapText="1"/>
    </xf>
    <xf numFmtId="49" fontId="29" fillId="7" borderId="15" xfId="33" applyNumberFormat="1" applyFont="1" applyFill="1" applyBorder="1">
      <alignment horizontal="center" vertical="center" wrapText="1"/>
    </xf>
    <xf numFmtId="0" fontId="29" fillId="7" borderId="15" xfId="33" applyFont="1" applyFill="1" applyBorder="1">
      <alignment horizontal="center" vertical="center" wrapText="1"/>
    </xf>
    <xf numFmtId="0" fontId="29" fillId="7" borderId="15" xfId="33" applyFont="1" applyFill="1" applyBorder="1" applyAlignment="1">
      <alignment vertical="center" wrapText="1"/>
    </xf>
    <xf numFmtId="0" fontId="74" fillId="7" borderId="15" xfId="33" applyFont="1" applyFill="1" applyBorder="1" applyAlignment="1">
      <alignment vertical="center" wrapText="1"/>
    </xf>
    <xf numFmtId="0" fontId="5" fillId="0" borderId="26" xfId="54" applyFont="1" applyBorder="1" applyAlignment="1">
      <alignment vertical="center" wrapText="1"/>
    </xf>
    <xf numFmtId="0" fontId="74" fillId="7" borderId="15" xfId="33" applyFont="1" applyFill="1" applyBorder="1">
      <alignment horizontal="center" vertical="center" wrapText="1"/>
    </xf>
    <xf numFmtId="0" fontId="5" fillId="0" borderId="36" xfId="47" applyFont="1" applyBorder="1" applyAlignment="1">
      <alignment vertical="center" wrapText="1"/>
    </xf>
    <xf numFmtId="49" fontId="0" fillId="0" borderId="17" xfId="0" applyBorder="1" applyAlignment="1">
      <alignment horizontal="center" vertical="center"/>
    </xf>
    <xf numFmtId="0" fontId="5" fillId="0" borderId="26" xfId="55" applyFont="1" applyBorder="1" applyAlignment="1">
      <alignment horizontal="left" vertical="top" wrapText="1"/>
    </xf>
    <xf numFmtId="0" fontId="65" fillId="7" borderId="0" xfId="53" applyFont="1" applyFill="1" applyAlignment="1">
      <alignment vertical="center" wrapText="1"/>
    </xf>
    <xf numFmtId="0" fontId="66" fillId="0" borderId="0" xfId="55" applyFont="1" applyAlignment="1">
      <alignment vertical="center" wrapText="1"/>
    </xf>
    <xf numFmtId="0" fontId="66" fillId="0" borderId="0" xfId="32" applyFont="1" applyBorder="1" applyAlignment="1">
      <alignment vertical="center" wrapText="1"/>
    </xf>
    <xf numFmtId="0" fontId="66" fillId="0" borderId="0" xfId="56" applyFont="1" applyAlignment="1">
      <alignment vertical="center" wrapText="1"/>
    </xf>
    <xf numFmtId="0" fontId="66" fillId="0" borderId="0" xfId="50" applyFont="1"/>
    <xf numFmtId="49" fontId="67" fillId="0" borderId="0" xfId="0" applyFont="1">
      <alignment vertical="top"/>
    </xf>
    <xf numFmtId="49" fontId="5" fillId="0" borderId="5" xfId="55" applyNumberFormat="1" applyFont="1" applyBorder="1" applyAlignment="1">
      <alignment horizontal="center" vertical="center" wrapText="1"/>
    </xf>
    <xf numFmtId="0" fontId="5" fillId="0" borderId="26" xfId="55" applyFont="1" applyBorder="1" applyAlignment="1">
      <alignment vertical="center" wrapText="1"/>
    </xf>
    <xf numFmtId="49" fontId="68" fillId="0" borderId="0" xfId="0" applyFont="1" applyBorder="1">
      <alignment vertical="top"/>
    </xf>
    <xf numFmtId="49" fontId="0" fillId="0" borderId="0" xfId="0" applyBorder="1" applyAlignment="1">
      <alignment horizontal="right" vertical="center" wrapText="1" indent="1"/>
    </xf>
    <xf numFmtId="49" fontId="5" fillId="0" borderId="26" xfId="0" applyFont="1" applyBorder="1">
      <alignment vertical="top"/>
    </xf>
    <xf numFmtId="49" fontId="5" fillId="0" borderId="26" xfId="0" applyFont="1" applyBorder="1" applyAlignment="1">
      <alignment vertical="top" wrapText="1"/>
    </xf>
    <xf numFmtId="0" fontId="5" fillId="9" borderId="5" xfId="54" applyFont="1" applyFill="1" applyBorder="1" applyAlignment="1" applyProtection="1">
      <alignment horizontal="left" vertical="center" wrapText="1"/>
      <protection locked="0"/>
    </xf>
    <xf numFmtId="0" fontId="35" fillId="7" borderId="0" xfId="43" applyNumberFormat="1" applyFont="1" applyFill="1" applyBorder="1" applyAlignment="1">
      <alignment horizontal="left" vertical="center" wrapText="1"/>
    </xf>
    <xf numFmtId="0" fontId="34" fillId="7" borderId="0" xfId="43" applyNumberFormat="1" applyFont="1" applyFill="1" applyBorder="1" applyAlignment="1">
      <alignment vertical="top" wrapText="1"/>
    </xf>
    <xf numFmtId="0" fontId="35" fillId="7" borderId="0" xfId="43" applyNumberFormat="1" applyFont="1" applyFill="1" applyBorder="1" applyAlignment="1">
      <alignment vertical="center" wrapText="1"/>
    </xf>
    <xf numFmtId="0" fontId="34" fillId="7" borderId="0" xfId="43" applyNumberFormat="1" applyFont="1" applyFill="1" applyBorder="1" applyAlignment="1">
      <alignment vertical="center" wrapText="1"/>
    </xf>
    <xf numFmtId="0" fontId="74" fillId="0" borderId="0" xfId="41" applyNumberFormat="1" applyFont="1">
      <alignment vertical="top"/>
    </xf>
    <xf numFmtId="49" fontId="74" fillId="0" borderId="0" xfId="41" applyFont="1">
      <alignment vertical="top"/>
    </xf>
    <xf numFmtId="0" fontId="18" fillId="10" borderId="5" xfId="55" applyFont="1" applyFill="1" applyBorder="1" applyAlignment="1">
      <alignment horizontal="center" vertical="center" wrapText="1"/>
    </xf>
    <xf numFmtId="49" fontId="5" fillId="0" borderId="5" xfId="0" applyFont="1" applyBorder="1" applyAlignment="1">
      <alignment horizontal="center" vertical="top" wrapText="1"/>
    </xf>
    <xf numFmtId="0" fontId="0" fillId="0" borderId="5" xfId="52" applyFont="1" applyBorder="1" applyAlignment="1">
      <alignment horizontal="right" vertical="center" wrapText="1"/>
    </xf>
    <xf numFmtId="0" fontId="0" fillId="0" borderId="5" xfId="0" applyNumberFormat="1" applyBorder="1">
      <alignment vertical="top"/>
    </xf>
    <xf numFmtId="0" fontId="0" fillId="0" borderId="5" xfId="0" applyNumberFormat="1" applyBorder="1" applyAlignment="1">
      <alignment vertical="top" wrapText="1"/>
    </xf>
    <xf numFmtId="49" fontId="5" fillId="0" borderId="5" xfId="0" applyFont="1" applyBorder="1" applyAlignment="1">
      <alignment horizontal="right" vertical="center"/>
    </xf>
    <xf numFmtId="0" fontId="54" fillId="0" borderId="0" xfId="55" applyFont="1" applyAlignment="1">
      <alignment horizontal="right" vertical="top" wrapText="1"/>
    </xf>
    <xf numFmtId="0" fontId="5" fillId="0" borderId="5" xfId="47" applyFont="1" applyBorder="1" applyAlignment="1">
      <alignment vertical="center" wrapText="1"/>
    </xf>
    <xf numFmtId="0" fontId="102" fillId="0" borderId="0" xfId="0" applyNumberFormat="1" applyFont="1" applyAlignment="1">
      <alignment vertical="center"/>
    </xf>
    <xf numFmtId="49" fontId="56" fillId="0" borderId="0" xfId="54" applyNumberFormat="1" applyFont="1" applyAlignment="1">
      <alignment horizontal="center" vertical="center" wrapText="1"/>
    </xf>
    <xf numFmtId="0" fontId="56" fillId="0" borderId="0" xfId="47" applyFont="1" applyAlignment="1">
      <alignment vertical="center" wrapText="1"/>
    </xf>
    <xf numFmtId="49" fontId="56" fillId="0" borderId="0" xfId="54" applyNumberFormat="1" applyFont="1" applyAlignment="1">
      <alignment vertical="center" wrapText="1"/>
    </xf>
    <xf numFmtId="49" fontId="103" fillId="0" borderId="0" xfId="54" applyNumberFormat="1" applyFont="1" applyAlignment="1">
      <alignment vertical="center" wrapText="1"/>
    </xf>
    <xf numFmtId="49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56" fillId="0" borderId="0" xfId="47" applyFont="1" applyAlignment="1">
      <alignment horizontal="right" vertical="center" wrapText="1"/>
    </xf>
    <xf numFmtId="49" fontId="56" fillId="0" borderId="32" xfId="54" applyNumberFormat="1" applyFont="1" applyBorder="1" applyAlignment="1">
      <alignment horizontal="center" vertical="center" wrapText="1"/>
    </xf>
    <xf numFmtId="0" fontId="102" fillId="0" borderId="0" xfId="0" applyNumberFormat="1" applyFont="1" applyBorder="1" applyAlignment="1">
      <alignment vertical="center"/>
    </xf>
    <xf numFmtId="0" fontId="5" fillId="0" borderId="26" xfId="55" applyFont="1" applyBorder="1" applyAlignment="1">
      <alignment vertical="top" wrapText="1"/>
    </xf>
    <xf numFmtId="49" fontId="0" fillId="13" borderId="17" xfId="54" applyNumberFormat="1" applyFont="1" applyFill="1" applyBorder="1" applyAlignment="1">
      <alignment horizontal="center" vertical="center" wrapText="1"/>
    </xf>
    <xf numFmtId="49" fontId="28" fillId="13" borderId="17" xfId="0" applyFont="1" applyFill="1" applyBorder="1" applyAlignment="1">
      <alignment horizontal="left" vertical="center"/>
    </xf>
    <xf numFmtId="49" fontId="28" fillId="13" borderId="25" xfId="0" applyFont="1" applyFill="1" applyBorder="1" applyAlignment="1">
      <alignment horizontal="center" vertical="center"/>
    </xf>
    <xf numFmtId="49" fontId="37" fillId="13" borderId="17" xfId="54" applyNumberFormat="1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left" vertical="center" wrapText="1" indent="6"/>
    </xf>
    <xf numFmtId="49" fontId="29" fillId="7" borderId="23" xfId="33" applyNumberFormat="1" applyFont="1" applyFill="1" applyBorder="1">
      <alignment horizontal="center" vertical="center" wrapText="1"/>
    </xf>
    <xf numFmtId="0" fontId="29" fillId="7" borderId="23" xfId="33" applyFont="1" applyFill="1" applyBorder="1">
      <alignment horizontal="center" vertical="center" wrapText="1"/>
    </xf>
    <xf numFmtId="0" fontId="74" fillId="7" borderId="23" xfId="33" applyFont="1" applyFill="1" applyBorder="1">
      <alignment horizontal="center" vertical="center" wrapText="1"/>
    </xf>
    <xf numFmtId="49" fontId="5" fillId="11" borderId="5" xfId="54" applyNumberFormat="1" applyFont="1" applyFill="1" applyBorder="1" applyAlignment="1">
      <alignment horizontal="center"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0" fontId="74" fillId="7" borderId="0" xfId="33" applyFont="1" applyFill="1" applyBorder="1">
      <alignment horizontal="center" vertical="center" wrapText="1"/>
    </xf>
    <xf numFmtId="0" fontId="74" fillId="0" borderId="5" xfId="55" applyFont="1" applyBorder="1" applyAlignment="1">
      <alignment vertical="center" wrapText="1"/>
    </xf>
    <xf numFmtId="0" fontId="5" fillId="7" borderId="13" xfId="55" applyFont="1" applyFill="1" applyBorder="1" applyAlignment="1">
      <alignment horizontal="left" vertical="center" wrapText="1"/>
    </xf>
    <xf numFmtId="0" fontId="5" fillId="0" borderId="26" xfId="55" applyFont="1" applyBorder="1" applyAlignment="1">
      <alignment horizontal="left" vertical="center" wrapText="1" indent="6"/>
    </xf>
    <xf numFmtId="49" fontId="5" fillId="0" borderId="14" xfId="55" applyNumberFormat="1" applyFont="1" applyBorder="1" applyAlignment="1">
      <alignment horizontal="left" vertical="center" wrapText="1" indent="7"/>
    </xf>
    <xf numFmtId="49" fontId="40" fillId="13" borderId="23" xfId="0" applyFont="1" applyFill="1" applyBorder="1" applyAlignment="1">
      <alignment horizontal="left" vertical="center"/>
    </xf>
    <xf numFmtId="49" fontId="5" fillId="2" borderId="5" xfId="55" applyNumberFormat="1" applyFont="1" applyFill="1" applyBorder="1" applyAlignment="1" applyProtection="1">
      <alignment horizontal="left" vertical="center" wrapText="1" indent="5"/>
      <protection locked="0"/>
    </xf>
    <xf numFmtId="49" fontId="5" fillId="2" borderId="16" xfId="55" applyNumberFormat="1" applyFont="1" applyFill="1" applyBorder="1" applyAlignment="1" applyProtection="1">
      <alignment horizontal="left" vertical="center" wrapText="1" indent="5"/>
      <protection locked="0"/>
    </xf>
    <xf numFmtId="49" fontId="57" fillId="0" borderId="23" xfId="53" applyNumberFormat="1" applyFont="1" applyBorder="1" applyAlignment="1">
      <alignment horizontal="left" vertical="center" wrapText="1" indent="1"/>
    </xf>
    <xf numFmtId="0" fontId="60" fillId="0" borderId="23" xfId="53" applyFont="1" applyBorder="1" applyAlignment="1">
      <alignment horizontal="right" vertical="center" wrapText="1" indent="1"/>
    </xf>
    <xf numFmtId="0" fontId="60" fillId="0" borderId="0" xfId="53" applyFont="1" applyAlignment="1">
      <alignment horizontal="right" vertical="center" wrapText="1" indent="1"/>
    </xf>
    <xf numFmtId="0" fontId="60" fillId="0" borderId="17" xfId="0" applyNumberFormat="1" applyFont="1" applyBorder="1" applyAlignment="1">
      <alignment vertical="center"/>
    </xf>
    <xf numFmtId="0" fontId="60" fillId="0" borderId="17" xfId="53" applyFont="1" applyBorder="1" applyAlignment="1">
      <alignment horizontal="right" vertical="center" wrapText="1" indent="1"/>
    </xf>
    <xf numFmtId="49" fontId="57" fillId="0" borderId="0" xfId="54" applyNumberFormat="1" applyFont="1" applyAlignment="1">
      <alignment horizontal="left" vertical="center" wrapText="1" indent="1"/>
    </xf>
    <xf numFmtId="0" fontId="5" fillId="7" borderId="0" xfId="55" applyFont="1" applyFill="1" applyAlignment="1">
      <alignment horizontal="right" vertical="center" wrapText="1"/>
    </xf>
    <xf numFmtId="0" fontId="5" fillId="7" borderId="0" xfId="55" applyFont="1" applyFill="1" applyAlignment="1">
      <alignment horizontal="right" vertical="center"/>
    </xf>
    <xf numFmtId="49" fontId="74" fillId="0" borderId="0" xfId="35" applyFont="1">
      <alignment vertical="top"/>
    </xf>
    <xf numFmtId="49" fontId="40" fillId="13" borderId="15" xfId="35" applyFont="1" applyFill="1" applyBorder="1" applyAlignment="1">
      <alignment horizontal="left" vertical="center" indent="3"/>
    </xf>
    <xf numFmtId="49" fontId="43" fillId="13" borderId="14" xfId="35" applyFont="1" applyFill="1" applyBorder="1" applyAlignment="1">
      <alignment horizontal="center" vertical="top"/>
    </xf>
    <xf numFmtId="0" fontId="53" fillId="0" borderId="0" xfId="55" applyFont="1" applyAlignment="1">
      <alignment horizontal="right" vertical="top" wrapText="1"/>
    </xf>
    <xf numFmtId="49" fontId="40" fillId="13" borderId="15" xfId="35" applyFont="1" applyFill="1" applyBorder="1" applyAlignment="1">
      <alignment horizontal="left" vertical="center" indent="2"/>
    </xf>
    <xf numFmtId="0" fontId="5" fillId="0" borderId="0" xfId="55" applyFont="1" applyAlignment="1">
      <alignment horizontal="left" vertical="center" wrapText="1" indent="1"/>
    </xf>
    <xf numFmtId="0" fontId="5" fillId="0" borderId="0" xfId="55" applyFont="1" applyAlignment="1">
      <alignment horizontal="left" vertical="center" wrapText="1" indent="2"/>
    </xf>
    <xf numFmtId="0" fontId="0" fillId="0" borderId="5" xfId="55" applyFont="1" applyBorder="1" applyAlignment="1">
      <alignment horizontal="left" vertical="center" wrapText="1"/>
    </xf>
    <xf numFmtId="0" fontId="5" fillId="0" borderId="26" xfId="55" applyFont="1" applyBorder="1" applyAlignment="1">
      <alignment horizontal="left" vertical="center" wrapText="1"/>
    </xf>
    <xf numFmtId="49" fontId="40" fillId="13" borderId="15" xfId="35" applyFont="1" applyFill="1" applyBorder="1" applyAlignment="1">
      <alignment horizontal="left" vertical="center"/>
    </xf>
    <xf numFmtId="49" fontId="0" fillId="7" borderId="13" xfId="55" applyNumberFormat="1" applyFont="1" applyFill="1" applyBorder="1" applyAlignment="1">
      <alignment horizontal="center" vertical="center" wrapText="1"/>
    </xf>
    <xf numFmtId="0" fontId="5" fillId="0" borderId="23" xfId="55" applyFont="1" applyBorder="1" applyAlignment="1">
      <alignment vertical="center" wrapText="1"/>
    </xf>
    <xf numFmtId="0" fontId="103" fillId="0" borderId="0" xfId="55" applyFont="1" applyAlignment="1">
      <alignment vertical="center" wrapText="1"/>
    </xf>
    <xf numFmtId="49" fontId="0" fillId="7" borderId="16" xfId="55" applyNumberFormat="1" applyFont="1" applyFill="1" applyBorder="1" applyAlignment="1">
      <alignment horizontal="center" vertical="center" wrapText="1"/>
    </xf>
    <xf numFmtId="0" fontId="5" fillId="13" borderId="25" xfId="55" applyFont="1" applyFill="1" applyBorder="1" applyAlignment="1">
      <alignment vertical="center" wrapText="1"/>
    </xf>
    <xf numFmtId="0" fontId="0" fillId="7" borderId="13" xfId="53" applyFont="1" applyFill="1" applyBorder="1" applyAlignment="1">
      <alignment horizontal="right" vertical="center" wrapText="1" indent="1"/>
    </xf>
    <xf numFmtId="49" fontId="5" fillId="0" borderId="23" xfId="35" applyBorder="1">
      <alignment vertical="top"/>
    </xf>
    <xf numFmtId="0" fontId="5" fillId="7" borderId="13" xfId="55" applyFont="1" applyFill="1" applyBorder="1" applyAlignment="1">
      <alignment vertical="center" wrapText="1"/>
    </xf>
    <xf numFmtId="49" fontId="57" fillId="0" borderId="0" xfId="55" applyNumberFormat="1" applyFont="1" applyAlignment="1">
      <alignment vertical="center" wrapText="1"/>
    </xf>
    <xf numFmtId="0" fontId="104" fillId="0" borderId="0" xfId="0" applyNumberFormat="1" applyFont="1" applyBorder="1" applyAlignment="1">
      <alignment vertical="center"/>
    </xf>
    <xf numFmtId="0" fontId="104" fillId="0" borderId="0" xfId="53" applyFont="1" applyAlignment="1">
      <alignment horizontal="right" vertical="center" wrapText="1" indent="1"/>
    </xf>
    <xf numFmtId="49" fontId="57" fillId="0" borderId="0" xfId="55" applyNumberFormat="1" applyFont="1" applyAlignment="1">
      <alignment horizontal="center" vertical="center" wrapText="1"/>
    </xf>
    <xf numFmtId="0" fontId="60" fillId="0" borderId="0" xfId="0" applyNumberFormat="1" applyFont="1" applyBorder="1" applyAlignment="1">
      <alignment vertical="center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>
      <alignment horizontal="left" vertical="center" wrapText="1" indent="1"/>
    </xf>
    <xf numFmtId="0" fontId="57" fillId="0" borderId="0" xfId="0" applyNumberFormat="1" applyFont="1" applyBorder="1" applyAlignment="1">
      <alignment vertical="center"/>
    </xf>
    <xf numFmtId="49" fontId="5" fillId="9" borderId="5" xfId="53" applyNumberForma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5" fillId="9" borderId="5" xfId="53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5" fillId="9" borderId="5" xfId="0" applyFont="1" applyFill="1" applyBorder="1" applyAlignment="1" applyProtection="1">
      <alignment horizontal="left" vertical="center" wrapText="1" indent="1"/>
      <protection locked="0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3" applyFont="1" applyAlignment="1">
      <alignment horizontal="left" vertical="center" wrapText="1"/>
    </xf>
    <xf numFmtId="0" fontId="10" fillId="0" borderId="0" xfId="53" applyFont="1" applyAlignment="1">
      <alignment horizontal="center" vertical="center" wrapText="1"/>
    </xf>
    <xf numFmtId="0" fontId="105" fillId="0" borderId="0" xfId="53" applyFont="1" applyAlignment="1">
      <alignment vertical="center" wrapText="1"/>
    </xf>
    <xf numFmtId="0" fontId="56" fillId="7" borderId="0" xfId="53" applyFont="1" applyFill="1" applyAlignment="1">
      <alignment vertical="center" wrapText="1"/>
    </xf>
    <xf numFmtId="0" fontId="102" fillId="7" borderId="0" xfId="53" applyFont="1" applyFill="1" applyAlignment="1">
      <alignment horizontal="right" vertical="center" wrapText="1" indent="1"/>
    </xf>
    <xf numFmtId="49" fontId="56" fillId="0" borderId="17" xfId="53" applyNumberFormat="1" applyFont="1" applyBorder="1" applyAlignment="1">
      <alignment horizontal="left" vertical="center" wrapText="1" indent="1"/>
    </xf>
    <xf numFmtId="0" fontId="56" fillId="0" borderId="0" xfId="53" applyFont="1" applyAlignment="1">
      <alignment vertical="center" wrapText="1"/>
    </xf>
    <xf numFmtId="49" fontId="0" fillId="9" borderId="5" xfId="0" applyFill="1" applyBorder="1" applyAlignment="1" applyProtection="1">
      <alignment horizontal="left" vertical="center" wrapText="1"/>
      <protection locked="0"/>
    </xf>
    <xf numFmtId="0" fontId="103" fillId="0" borderId="0" xfId="54" applyFont="1" applyAlignment="1">
      <alignment vertical="center" wrapText="1"/>
    </xf>
    <xf numFmtId="49" fontId="103" fillId="0" borderId="0" xfId="55" applyNumberFormat="1" applyFont="1" applyAlignment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22" fontId="5" fillId="0" borderId="0" xfId="50" applyNumberFormat="1" applyFont="1" applyAlignment="1">
      <alignment horizontal="left" vertical="center" wrapText="1"/>
    </xf>
    <xf numFmtId="49" fontId="0" fillId="8" borderId="5" xfId="54" applyNumberFormat="1" applyFont="1" applyFill="1" applyBorder="1" applyAlignment="1">
      <alignment horizontal="left" vertical="center" wrapText="1" indent="1"/>
    </xf>
    <xf numFmtId="49" fontId="33" fillId="0" borderId="5" xfId="33" applyNumberFormat="1" applyFont="1" applyBorder="1">
      <alignment horizontal="center" vertical="center" wrapText="1"/>
    </xf>
    <xf numFmtId="4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5" fillId="8" borderId="30" xfId="54" applyNumberFormat="1" applyFont="1" applyFill="1" applyBorder="1" applyAlignment="1">
      <alignment horizontal="center" vertical="center" wrapText="1"/>
    </xf>
    <xf numFmtId="49" fontId="0" fillId="8" borderId="5" xfId="0" applyFill="1" applyBorder="1" applyAlignment="1">
      <alignment horizontal="left" vertical="center" wrapText="1"/>
    </xf>
    <xf numFmtId="0" fontId="0" fillId="0" borderId="0" xfId="0" applyNumberFormat="1">
      <alignment vertical="top"/>
    </xf>
    <xf numFmtId="49" fontId="0" fillId="0" borderId="0" xfId="0" applyNumberFormat="1">
      <alignment vertical="top"/>
    </xf>
    <xf numFmtId="0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56" applyFont="1" applyBorder="1" applyAlignment="1">
      <alignment horizontal="left" vertical="center" wrapText="1" indent="1"/>
    </xf>
    <xf numFmtId="49" fontId="0" fillId="12" borderId="52" xfId="0" applyFill="1" applyBorder="1" applyAlignment="1">
      <alignment horizontal="center" vertical="center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3" fillId="7" borderId="0" xfId="43" applyNumberFormat="1" applyFont="1" applyFill="1" applyBorder="1" applyAlignment="1">
      <alignment horizontal="justify" vertical="top" wrapText="1"/>
    </xf>
    <xf numFmtId="49" fontId="13" fillId="7" borderId="0" xfId="43" applyFont="1" applyFill="1" applyBorder="1" applyAlignment="1">
      <alignment horizontal="left" vertical="top" wrapText="1" indent="1"/>
    </xf>
    <xf numFmtId="49" fontId="69" fillId="0" borderId="0" xfId="30" applyNumberFormat="1" applyBorder="1" applyAlignment="1" applyProtection="1">
      <alignment vertical="center"/>
    </xf>
    <xf numFmtId="0" fontId="17" fillId="14" borderId="37" xfId="28" applyNumberFormat="1" applyFont="1" applyFill="1" applyBorder="1" applyAlignment="1">
      <alignment horizontal="left" vertical="center" wrapText="1" indent="1"/>
    </xf>
    <xf numFmtId="0" fontId="17" fillId="14" borderId="38" xfId="28" applyNumberFormat="1" applyFont="1" applyFill="1" applyBorder="1" applyAlignment="1">
      <alignment horizontal="left" vertical="center" wrapText="1" indent="1"/>
    </xf>
    <xf numFmtId="0" fontId="13" fillId="7" borderId="0" xfId="43" applyNumberFormat="1" applyFont="1" applyFill="1" applyBorder="1" applyAlignment="1">
      <alignment horizontal="justify" vertical="center" wrapText="1"/>
    </xf>
    <xf numFmtId="49" fontId="13" fillId="7" borderId="27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vertical="center" wrapText="1"/>
    </xf>
    <xf numFmtId="49" fontId="13" fillId="7" borderId="27" xfId="43" applyFont="1" applyFill="1" applyBorder="1" applyAlignment="1">
      <alignment horizontal="left" vertical="center" wrapText="1"/>
    </xf>
    <xf numFmtId="49" fontId="13" fillId="7" borderId="0" xfId="43" applyFont="1" applyFill="1" applyBorder="1" applyAlignment="1">
      <alignment horizontal="left" vertical="center" wrapText="1"/>
    </xf>
    <xf numFmtId="49" fontId="69" fillId="0" borderId="0" xfId="30" applyNumberFormat="1" applyBorder="1" applyProtection="1">
      <alignment vertical="top"/>
    </xf>
    <xf numFmtId="49" fontId="0" fillId="0" borderId="0" xfId="0" applyBorder="1">
      <alignment vertical="top"/>
    </xf>
    <xf numFmtId="49" fontId="13" fillId="7" borderId="0" xfId="43" applyFont="1" applyFill="1" applyBorder="1" applyAlignment="1">
      <alignment horizontal="left" wrapText="1"/>
    </xf>
    <xf numFmtId="0" fontId="17" fillId="0" borderId="0" xfId="22" applyFill="1" applyBorder="1" applyAlignment="1">
      <alignment horizontal="right" vertical="top" wrapText="1" indent="1"/>
    </xf>
    <xf numFmtId="49" fontId="13" fillId="7" borderId="0" xfId="43" applyFont="1" applyFill="1" applyBorder="1" applyAlignment="1">
      <alignment horizontal="justify" vertical="justify" wrapText="1"/>
    </xf>
    <xf numFmtId="0" fontId="17" fillId="0" borderId="0" xfId="22" applyFill="1" applyBorder="1" applyAlignment="1">
      <alignment horizontal="left" vertical="top" wrapText="1"/>
    </xf>
    <xf numFmtId="0" fontId="17" fillId="0" borderId="0" xfId="22" applyFill="1" applyBorder="1" applyAlignment="1">
      <alignment horizontal="right" vertical="top" wrapText="1"/>
    </xf>
    <xf numFmtId="0" fontId="17" fillId="0" borderId="14" xfId="56" applyFont="1" applyBorder="1" applyAlignment="1">
      <alignment horizontal="center" vertical="center" wrapText="1"/>
    </xf>
    <xf numFmtId="0" fontId="17" fillId="0" borderId="13" xfId="56" applyFont="1" applyBorder="1" applyAlignment="1">
      <alignment horizontal="center" vertical="center" wrapText="1"/>
    </xf>
    <xf numFmtId="0" fontId="7" fillId="0" borderId="0" xfId="53" applyFont="1" applyAlignment="1">
      <alignment horizontal="left" vertical="top" wrapText="1"/>
    </xf>
    <xf numFmtId="169" fontId="5" fillId="0" borderId="13" xfId="55" applyNumberFormat="1" applyFont="1" applyBorder="1" applyAlignment="1">
      <alignment horizontal="center" vertical="center" wrapText="1"/>
    </xf>
    <xf numFmtId="169" fontId="5" fillId="0" borderId="14" xfId="55" applyNumberFormat="1" applyFont="1" applyBorder="1" applyAlignment="1">
      <alignment horizontal="center" vertical="center" wrapText="1"/>
    </xf>
    <xf numFmtId="169" fontId="5" fillId="0" borderId="5" xfId="55" applyNumberFormat="1" applyFont="1" applyBorder="1" applyAlignment="1">
      <alignment horizontal="center" vertical="center" wrapText="1"/>
    </xf>
    <xf numFmtId="49" fontId="29" fillId="0" borderId="15" xfId="33" applyNumberFormat="1" applyFont="1" applyBorder="1">
      <alignment horizontal="center" vertical="center" wrapText="1"/>
    </xf>
    <xf numFmtId="0" fontId="17" fillId="0" borderId="14" xfId="32" applyFont="1" applyBorder="1" applyAlignment="1">
      <alignment horizontal="left" vertical="center" wrapText="1" indent="1"/>
    </xf>
    <xf numFmtId="0" fontId="17" fillId="0" borderId="5" xfId="32" applyFont="1" applyBorder="1" applyAlignment="1">
      <alignment horizontal="left" vertical="center" wrapText="1" indent="1"/>
    </xf>
    <xf numFmtId="0" fontId="17" fillId="0" borderId="13" xfId="32" applyFont="1" applyBorder="1" applyAlignment="1">
      <alignment horizontal="left" vertical="center" wrapText="1" indent="1"/>
    </xf>
    <xf numFmtId="0" fontId="5" fillId="0" borderId="0" xfId="55" applyFont="1" applyAlignment="1">
      <alignment horizontal="center" vertical="center" wrapText="1"/>
    </xf>
    <xf numFmtId="49" fontId="5" fillId="0" borderId="0" xfId="54" applyNumberFormat="1" applyFont="1" applyAlignment="1">
      <alignment horizontal="center" vertical="center" wrapText="1"/>
    </xf>
    <xf numFmtId="0" fontId="5" fillId="0" borderId="5" xfId="55" applyFont="1" applyBorder="1" applyAlignment="1">
      <alignment horizontal="center" vertical="center" wrapText="1"/>
    </xf>
    <xf numFmtId="4" fontId="5" fillId="0" borderId="5" xfId="34" applyFill="1" applyBorder="1" applyAlignment="1">
      <alignment horizontal="center" vertical="center" wrapText="1"/>
    </xf>
    <xf numFmtId="14" fontId="5" fillId="8" borderId="5" xfId="54" applyNumberFormat="1" applyFont="1" applyFill="1" applyBorder="1" applyAlignment="1">
      <alignment horizontal="left" vertical="center" wrapText="1" indent="1"/>
    </xf>
    <xf numFmtId="0" fontId="33" fillId="0" borderId="20" xfId="55" applyFont="1" applyBorder="1" applyAlignment="1">
      <alignment horizontal="center" vertical="center" wrapText="1"/>
    </xf>
    <xf numFmtId="0" fontId="5" fillId="8" borderId="16" xfId="55" applyFont="1" applyFill="1" applyBorder="1" applyAlignment="1">
      <alignment horizontal="left" vertical="center" wrapText="1" indent="1"/>
    </xf>
    <xf numFmtId="0" fontId="5" fillId="8" borderId="28" xfId="55" applyFont="1" applyFill="1" applyBorder="1" applyAlignment="1">
      <alignment horizontal="left" vertical="center" wrapText="1" indent="1"/>
    </xf>
    <xf numFmtId="14" fontId="33" fillId="0" borderId="16" xfId="54" applyNumberFormat="1" applyFont="1" applyBorder="1" applyAlignment="1">
      <alignment horizontal="center" vertical="center" wrapText="1"/>
    </xf>
    <xf numFmtId="14" fontId="33" fillId="0" borderId="28" xfId="54" applyNumberFormat="1" applyFont="1" applyBorder="1" applyAlignment="1">
      <alignment horizontal="center" vertical="center" wrapText="1"/>
    </xf>
    <xf numFmtId="0" fontId="5" fillId="0" borderId="5" xfId="47" applyFont="1" applyBorder="1" applyAlignment="1">
      <alignment horizontal="center" vertical="center" wrapText="1"/>
    </xf>
    <xf numFmtId="0" fontId="102" fillId="0" borderId="0" xfId="0" applyNumberFormat="1" applyFont="1" applyBorder="1" applyAlignment="1">
      <alignment horizontal="right" vertical="center"/>
    </xf>
    <xf numFmtId="0" fontId="102" fillId="0" borderId="0" xfId="0" applyNumberFormat="1" applyFont="1" applyBorder="1" applyAlignment="1">
      <alignment horizontal="center" vertical="center"/>
    </xf>
    <xf numFmtId="0" fontId="56" fillId="0" borderId="20" xfId="32" applyFont="1" applyBorder="1" applyAlignment="1">
      <alignment horizontal="left" vertical="center" wrapText="1" indent="1"/>
    </xf>
    <xf numFmtId="0" fontId="56" fillId="0" borderId="28" xfId="32" applyFont="1" applyBorder="1" applyAlignment="1">
      <alignment horizontal="left" vertical="center" wrapText="1" indent="1"/>
    </xf>
    <xf numFmtId="0" fontId="56" fillId="0" borderId="24" xfId="32" applyFont="1" applyBorder="1" applyAlignment="1">
      <alignment horizontal="left" vertical="center" wrapText="1" indent="1"/>
    </xf>
    <xf numFmtId="0" fontId="56" fillId="0" borderId="0" xfId="47" applyFont="1" applyAlignment="1">
      <alignment horizontal="right" vertical="center" wrapText="1"/>
    </xf>
    <xf numFmtId="0" fontId="56" fillId="0" borderId="23" xfId="47" applyFont="1" applyBorder="1" applyAlignment="1">
      <alignment horizontal="right" vertical="center" wrapText="1"/>
    </xf>
    <xf numFmtId="0" fontId="5" fillId="0" borderId="5" xfId="47" applyFont="1" applyBorder="1" applyAlignment="1">
      <alignment horizontal="right" vertical="center" wrapText="1"/>
    </xf>
    <xf numFmtId="0" fontId="0" fillId="0" borderId="5" xfId="0" applyNumberFormat="1" applyBorder="1" applyAlignment="1">
      <alignment horizontal="center" vertical="center" wrapText="1"/>
    </xf>
    <xf numFmtId="49" fontId="29" fillId="7" borderId="17" xfId="33" applyNumberFormat="1" applyFont="1" applyFill="1" applyBorder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0" fontId="5" fillId="8" borderId="5" xfId="33" applyFont="1" applyFill="1" applyBorder="1" applyAlignment="1">
      <alignment horizontal="left" vertical="center" wrapText="1"/>
    </xf>
    <xf numFmtId="49" fontId="0" fillId="8" borderId="5" xfId="0" applyFill="1" applyBorder="1" applyAlignment="1">
      <alignment horizontal="left" vertical="top"/>
    </xf>
    <xf numFmtId="0" fontId="5" fillId="8" borderId="16" xfId="54" applyFont="1" applyFill="1" applyBorder="1" applyAlignment="1">
      <alignment horizontal="left" vertical="center" wrapText="1"/>
    </xf>
    <xf numFmtId="0" fontId="5" fillId="8" borderId="28" xfId="54" applyFont="1" applyFill="1" applyBorder="1" applyAlignment="1">
      <alignment horizontal="left" vertical="center" wrapText="1"/>
    </xf>
    <xf numFmtId="0" fontId="5" fillId="8" borderId="26" xfId="54" applyFont="1" applyFill="1" applyBorder="1" applyAlignment="1">
      <alignment horizontal="left" vertical="center" wrapText="1"/>
    </xf>
    <xf numFmtId="0" fontId="5" fillId="8" borderId="5" xfId="54" applyFont="1" applyFill="1" applyBorder="1" applyAlignment="1">
      <alignment horizontal="center" vertical="center" wrapText="1"/>
    </xf>
    <xf numFmtId="49" fontId="0" fillId="8" borderId="5" xfId="0" applyFill="1" applyBorder="1">
      <alignment vertical="top"/>
    </xf>
    <xf numFmtId="0" fontId="0" fillId="8" borderId="5" xfId="0" applyNumberFormat="1" applyFill="1" applyBorder="1" applyAlignment="1">
      <alignment horizontal="left" vertical="center" wrapText="1"/>
    </xf>
    <xf numFmtId="49" fontId="0" fillId="8" borderId="5" xfId="0" applyFill="1" applyBorder="1" applyAlignment="1">
      <alignment horizontal="left" vertical="center" wrapText="1"/>
    </xf>
    <xf numFmtId="49" fontId="5" fillId="8" borderId="30" xfId="54" applyNumberFormat="1" applyFont="1" applyFill="1" applyBorder="1" applyAlignment="1">
      <alignment horizontal="center" vertical="center" wrapText="1"/>
    </xf>
    <xf numFmtId="49" fontId="5" fillId="8" borderId="16" xfId="33" applyNumberFormat="1" applyFont="1" applyFill="1" applyBorder="1" applyAlignment="1">
      <alignment horizontal="left" vertical="center" wrapText="1"/>
    </xf>
    <xf numFmtId="49" fontId="5" fillId="8" borderId="28" xfId="33" applyNumberFormat="1" applyFont="1" applyFill="1" applyBorder="1" applyAlignment="1">
      <alignment horizontal="left" vertical="center" wrapText="1"/>
    </xf>
    <xf numFmtId="49" fontId="5" fillId="8" borderId="26" xfId="33" applyNumberFormat="1" applyFont="1" applyFill="1" applyBorder="1" applyAlignment="1">
      <alignment horizontal="left" vertical="center" wrapText="1"/>
    </xf>
    <xf numFmtId="49" fontId="5" fillId="0" borderId="5" xfId="33" applyNumberFormat="1" applyFont="1" applyBorder="1">
      <alignment horizontal="center" vertical="center" wrapText="1"/>
    </xf>
    <xf numFmtId="0" fontId="5" fillId="0" borderId="0" xfId="55" applyFont="1" applyAlignment="1">
      <alignment horizontal="left" vertical="top" wrapText="1"/>
    </xf>
    <xf numFmtId="0" fontId="17" fillId="0" borderId="14" xfId="56" applyFont="1" applyBorder="1" applyAlignment="1">
      <alignment horizontal="left" vertical="center" wrapText="1" indent="1"/>
    </xf>
    <xf numFmtId="0" fontId="17" fillId="0" borderId="5" xfId="56" applyFont="1" applyBorder="1" applyAlignment="1">
      <alignment horizontal="left" vertical="center" wrapText="1" indent="1"/>
    </xf>
    <xf numFmtId="0" fontId="17" fillId="0" borderId="13" xfId="56" applyFont="1" applyBorder="1" applyAlignment="1">
      <alignment horizontal="left" vertical="center" wrapText="1" indent="1"/>
    </xf>
    <xf numFmtId="0" fontId="74" fillId="0" borderId="0" xfId="0" applyNumberFormat="1" applyFont="1" applyBorder="1" applyAlignment="1">
      <alignment horizontal="center" vertical="center"/>
    </xf>
    <xf numFmtId="0" fontId="17" fillId="0" borderId="15" xfId="56" applyFont="1" applyBorder="1" applyAlignment="1">
      <alignment horizontal="left" vertical="center" wrapText="1" indent="1"/>
    </xf>
    <xf numFmtId="0" fontId="5" fillId="7" borderId="5" xfId="55" applyFont="1" applyFill="1" applyBorder="1" applyAlignment="1">
      <alignment horizontal="center" vertical="center" wrapText="1"/>
    </xf>
    <xf numFmtId="0" fontId="5" fillId="7" borderId="5" xfId="55" applyFont="1" applyFill="1" applyBorder="1" applyAlignment="1">
      <alignment horizontal="center" vertical="center"/>
    </xf>
    <xf numFmtId="0" fontId="5" fillId="0" borderId="16" xfId="55" applyFont="1" applyBorder="1" applyAlignment="1">
      <alignment horizontal="left" vertical="top" wrapText="1"/>
    </xf>
    <xf numFmtId="0" fontId="5" fillId="0" borderId="28" xfId="55" applyFont="1" applyBorder="1" applyAlignment="1">
      <alignment horizontal="left" vertical="top" wrapText="1"/>
    </xf>
    <xf numFmtId="0" fontId="5" fillId="0" borderId="26" xfId="55" applyFont="1" applyBorder="1" applyAlignment="1">
      <alignment horizontal="left" vertical="top" wrapText="1"/>
    </xf>
    <xf numFmtId="0" fontId="5" fillId="8" borderId="5" xfId="54" applyFont="1" applyFill="1" applyBorder="1" applyAlignment="1">
      <alignment horizontal="left" vertical="center" wrapText="1" indent="1"/>
    </xf>
    <xf numFmtId="0" fontId="5" fillId="7" borderId="16" xfId="55" applyFont="1" applyFill="1" applyBorder="1" applyAlignment="1">
      <alignment horizontal="center" vertical="center" wrapText="1"/>
    </xf>
    <xf numFmtId="0" fontId="5" fillId="7" borderId="26" xfId="55" applyFont="1" applyFill="1" applyBorder="1" applyAlignment="1">
      <alignment horizontal="center" vertical="center" wrapText="1"/>
    </xf>
    <xf numFmtId="0" fontId="0" fillId="0" borderId="16" xfId="33" applyFont="1" applyBorder="1">
      <alignment horizontal="center" vertical="center" wrapText="1"/>
    </xf>
    <xf numFmtId="0" fontId="0" fillId="0" borderId="26" xfId="33" applyFont="1" applyBorder="1">
      <alignment horizontal="center" vertical="center" wrapText="1"/>
    </xf>
    <xf numFmtId="0" fontId="5" fillId="7" borderId="13" xfId="55" applyFont="1" applyFill="1" applyBorder="1" applyAlignment="1">
      <alignment horizontal="center" vertical="center" wrapText="1"/>
    </xf>
    <xf numFmtId="0" fontId="5" fillId="7" borderId="15" xfId="55" applyFont="1" applyFill="1" applyBorder="1" applyAlignment="1">
      <alignment horizontal="center" vertical="center" wrapText="1"/>
    </xf>
    <xf numFmtId="0" fontId="5" fillId="7" borderId="14" xfId="55" applyFont="1" applyFill="1" applyBorder="1" applyAlignment="1">
      <alignment horizontal="center" vertical="center" wrapText="1"/>
    </xf>
    <xf numFmtId="0" fontId="0" fillId="0" borderId="5" xfId="55" applyFont="1" applyBorder="1" applyAlignment="1">
      <alignment horizontal="left" vertical="center" wrapText="1"/>
    </xf>
    <xf numFmtId="0" fontId="0" fillId="0" borderId="13" xfId="33" applyFont="1" applyBorder="1">
      <alignment horizontal="center" vertical="center" wrapText="1"/>
    </xf>
    <xf numFmtId="0" fontId="0" fillId="0" borderId="14" xfId="33" applyFont="1" applyBorder="1">
      <alignment horizontal="center" vertical="center" wrapText="1"/>
    </xf>
    <xf numFmtId="49" fontId="29" fillId="7" borderId="15" xfId="33" applyNumberFormat="1" applyFont="1" applyFill="1" applyBorder="1">
      <alignment horizontal="center" vertical="center" wrapText="1"/>
    </xf>
    <xf numFmtId="0" fontId="37" fillId="0" borderId="5" xfId="55" applyFont="1" applyBorder="1" applyAlignment="1">
      <alignment horizontal="left" vertical="center" wrapText="1"/>
    </xf>
    <xf numFmtId="0" fontId="0" fillId="0" borderId="13" xfId="55" applyFont="1" applyBorder="1" applyAlignment="1">
      <alignment horizontal="center" vertical="center" wrapText="1"/>
    </xf>
    <xf numFmtId="0" fontId="0" fillId="0" borderId="14" xfId="55" applyFont="1" applyBorder="1" applyAlignment="1">
      <alignment horizontal="center" vertical="center" wrapText="1"/>
    </xf>
    <xf numFmtId="0" fontId="0" fillId="0" borderId="28" xfId="55" applyFont="1" applyBorder="1" applyAlignment="1">
      <alignment horizontal="left" vertical="center" wrapText="1"/>
    </xf>
    <xf numFmtId="0" fontId="37" fillId="0" borderId="28" xfId="55" applyFont="1" applyBorder="1" applyAlignment="1">
      <alignment horizontal="left" vertical="center" wrapText="1"/>
    </xf>
    <xf numFmtId="0" fontId="37" fillId="0" borderId="26" xfId="55" applyFont="1" applyBorder="1" applyAlignment="1">
      <alignment horizontal="left" vertical="center" wrapText="1"/>
    </xf>
    <xf numFmtId="0" fontId="32" fillId="7" borderId="20" xfId="55" applyFont="1" applyFill="1" applyBorder="1" applyAlignment="1">
      <alignment horizontal="center" vertical="top" wrapText="1"/>
    </xf>
    <xf numFmtId="49" fontId="0" fillId="7" borderId="5" xfId="55" applyNumberFormat="1" applyFont="1" applyFill="1" applyBorder="1" applyAlignment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>
      <alignment horizontal="left" vertical="center" wrapText="1" indent="1"/>
    </xf>
    <xf numFmtId="49" fontId="0" fillId="7" borderId="16" xfId="55" applyNumberFormat="1" applyFont="1" applyFill="1" applyBorder="1" applyAlignment="1">
      <alignment horizontal="center" vertical="center" wrapText="1"/>
    </xf>
    <xf numFmtId="49" fontId="0" fillId="7" borderId="26" xfId="55" applyNumberFormat="1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left" vertical="top" wrapText="1"/>
    </xf>
    <xf numFmtId="0" fontId="74" fillId="0" borderId="0" xfId="55" applyFont="1" applyAlignment="1">
      <alignment horizontal="center" vertical="center" wrapText="1"/>
    </xf>
    <xf numFmtId="49" fontId="74" fillId="0" borderId="0" xfId="0" applyFont="1" applyBorder="1" applyAlignment="1">
      <alignment horizontal="center" vertical="center"/>
    </xf>
    <xf numFmtId="0" fontId="5" fillId="0" borderId="5" xfId="45" applyFont="1" applyBorder="1" applyAlignment="1">
      <alignment horizontal="center" vertical="center" wrapText="1"/>
    </xf>
    <xf numFmtId="0" fontId="0" fillId="0" borderId="5" xfId="47" applyFont="1" applyBorder="1" applyAlignment="1">
      <alignment horizontal="center" vertical="center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>
      <alignment horizontal="center" vertical="center" wrapText="1"/>
    </xf>
    <xf numFmtId="0" fontId="5" fillId="0" borderId="0" xfId="47" applyFont="1" applyAlignment="1">
      <alignment horizontal="right" vertical="center" wrapText="1"/>
    </xf>
    <xf numFmtId="49" fontId="40" fillId="13" borderId="5" xfId="0" applyFont="1" applyFill="1" applyBorder="1" applyAlignment="1">
      <alignment horizontal="center" vertical="center" textRotation="90" wrapText="1"/>
    </xf>
    <xf numFmtId="0" fontId="29" fillId="7" borderId="15" xfId="33" applyFont="1" applyFill="1" applyBorder="1">
      <alignment horizontal="center" vertical="center" wrapText="1"/>
    </xf>
    <xf numFmtId="0" fontId="33" fillId="0" borderId="0" xfId="55" applyFont="1" applyAlignment="1">
      <alignment horizontal="center" vertical="center" wrapText="1"/>
    </xf>
    <xf numFmtId="0" fontId="104" fillId="0" borderId="0" xfId="54" applyFont="1" applyAlignment="1">
      <alignment horizontal="left" vertical="center" wrapText="1" inden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8" borderId="5" xfId="54" applyFont="1" applyFill="1" applyBorder="1" applyAlignment="1">
      <alignment horizontal="left" vertical="center" wrapText="1"/>
    </xf>
    <xf numFmtId="49" fontId="37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5" applyFont="1" applyFill="1" applyBorder="1" applyAlignment="1" applyProtection="1">
      <alignment horizontal="left" vertical="center" wrapText="1"/>
      <protection locked="0"/>
    </xf>
    <xf numFmtId="0" fontId="5" fillId="9" borderId="16" xfId="55" applyFont="1" applyFill="1" applyBorder="1" applyAlignment="1" applyProtection="1">
      <alignment horizontal="left" vertical="center" wrapText="1"/>
      <protection locked="0"/>
    </xf>
    <xf numFmtId="49" fontId="5" fillId="0" borderId="5" xfId="54" applyNumberFormat="1" applyFont="1" applyBorder="1" applyAlignment="1">
      <alignment horizontal="center" vertical="center" wrapText="1"/>
    </xf>
    <xf numFmtId="0" fontId="41" fillId="7" borderId="0" xfId="55" applyFont="1" applyFill="1" applyAlignment="1">
      <alignment horizontal="center" vertical="center" wrapText="1"/>
    </xf>
    <xf numFmtId="0" fontId="0" fillId="0" borderId="5" xfId="37" applyFont="1" applyBorder="1" applyAlignment="1">
      <alignment horizontal="center" vertical="center" wrapText="1"/>
    </xf>
    <xf numFmtId="0" fontId="5" fillId="9" borderId="13" xfId="55" applyFont="1" applyFill="1" applyBorder="1" applyAlignment="1" applyProtection="1">
      <alignment horizontal="left" vertical="center" wrapText="1"/>
      <protection locked="0"/>
    </xf>
    <xf numFmtId="0" fontId="5" fillId="9" borderId="15" xfId="55" applyFont="1" applyFill="1" applyBorder="1" applyAlignment="1" applyProtection="1">
      <alignment horizontal="left" vertical="center" wrapText="1"/>
      <protection locked="0"/>
    </xf>
    <xf numFmtId="0" fontId="5" fillId="9" borderId="14" xfId="55" applyFont="1" applyFill="1" applyBorder="1" applyAlignment="1" applyProtection="1">
      <alignment horizontal="left" vertical="center" wrapText="1"/>
      <protection locked="0"/>
    </xf>
    <xf numFmtId="49" fontId="5" fillId="11" borderId="5" xfId="54" applyNumberFormat="1" applyFont="1" applyFill="1" applyBorder="1" applyAlignment="1">
      <alignment horizontal="center" vertical="center" wrapText="1"/>
    </xf>
    <xf numFmtId="0" fontId="29" fillId="7" borderId="23" xfId="33" applyFont="1" applyFill="1" applyBorder="1">
      <alignment horizontal="center" vertical="center" wrapText="1"/>
    </xf>
    <xf numFmtId="0" fontId="5" fillId="8" borderId="13" xfId="54" applyFont="1" applyFill="1" applyBorder="1" applyAlignment="1">
      <alignment horizontal="left" vertical="center" wrapText="1" indent="1"/>
    </xf>
    <xf numFmtId="0" fontId="5" fillId="8" borderId="15" xfId="54" applyFont="1" applyFill="1" applyBorder="1" applyAlignment="1">
      <alignment horizontal="left" vertical="center" wrapText="1" indent="1"/>
    </xf>
    <xf numFmtId="0" fontId="5" fillId="8" borderId="14" xfId="54" applyFont="1" applyFill="1" applyBorder="1" applyAlignment="1">
      <alignment horizontal="left" vertical="center" wrapText="1" indent="1"/>
    </xf>
    <xf numFmtId="0" fontId="57" fillId="0" borderId="17" xfId="54" applyFont="1" applyBorder="1" applyAlignment="1">
      <alignment horizontal="left" vertical="center" wrapText="1" indent="1"/>
    </xf>
    <xf numFmtId="0" fontId="5" fillId="0" borderId="13" xfId="45" applyFont="1" applyBorder="1" applyAlignment="1">
      <alignment horizontal="center" vertical="center" wrapText="1"/>
    </xf>
    <xf numFmtId="0" fontId="5" fillId="0" borderId="15" xfId="45" applyFont="1" applyBorder="1" applyAlignment="1">
      <alignment horizontal="center" vertical="center" wrapText="1"/>
    </xf>
    <xf numFmtId="0" fontId="47" fillId="0" borderId="0" xfId="47" applyFont="1" applyAlignment="1">
      <alignment horizontal="center" vertical="center" wrapText="1"/>
    </xf>
    <xf numFmtId="0" fontId="0" fillId="7" borderId="5" xfId="37" applyFont="1" applyFill="1" applyBorder="1" applyAlignment="1">
      <alignment horizontal="center" vertical="center" wrapText="1"/>
    </xf>
    <xf numFmtId="0" fontId="0" fillId="12" borderId="5" xfId="47" applyFont="1" applyFill="1" applyBorder="1" applyAlignment="1">
      <alignment horizontal="center" vertical="center" wrapText="1"/>
    </xf>
    <xf numFmtId="0" fontId="5" fillId="12" borderId="5" xfId="47" applyFont="1" applyFill="1" applyBorder="1" applyAlignment="1">
      <alignment horizontal="center" vertical="center" wrapText="1"/>
    </xf>
    <xf numFmtId="0" fontId="74" fillId="0" borderId="0" xfId="47" applyFont="1" applyAlignment="1">
      <alignment horizontal="right" vertical="center" wrapText="1"/>
    </xf>
    <xf numFmtId="0" fontId="74" fillId="0" borderId="0" xfId="54" applyFont="1" applyAlignment="1">
      <alignment horizontal="center" vertical="center" wrapText="1"/>
    </xf>
    <xf numFmtId="0" fontId="5" fillId="0" borderId="0" xfId="54" applyFont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5" fillId="8" borderId="5" xfId="55" applyFont="1" applyFill="1" applyBorder="1" applyAlignment="1">
      <alignment horizontal="left" vertical="center" wrapText="1"/>
    </xf>
    <xf numFmtId="0" fontId="5" fillId="8" borderId="26" xfId="47" applyFont="1" applyFill="1" applyBorder="1" applyAlignment="1">
      <alignment horizontal="left" vertical="center" wrapText="1"/>
    </xf>
    <xf numFmtId="0" fontId="5" fillId="0" borderId="0" xfId="55" applyFont="1" applyAlignment="1">
      <alignment horizontal="center" vertical="top" wrapText="1"/>
    </xf>
    <xf numFmtId="0" fontId="41" fillId="7" borderId="0" xfId="55" applyFont="1" applyFill="1" applyAlignment="1">
      <alignment horizontal="center" vertical="top" wrapText="1"/>
    </xf>
    <xf numFmtId="0" fontId="5" fillId="7" borderId="5" xfId="55" applyFont="1" applyFill="1" applyBorder="1" applyAlignment="1">
      <alignment horizontal="left" vertical="center" wrapText="1"/>
    </xf>
    <xf numFmtId="49" fontId="5" fillId="9" borderId="5" xfId="0" applyFont="1" applyFill="1" applyBorder="1" applyAlignment="1" applyProtection="1">
      <alignment horizontal="left" vertical="center" wrapText="1" indent="3"/>
      <protection locked="0"/>
    </xf>
    <xf numFmtId="49" fontId="5" fillId="7" borderId="5" xfId="55" applyNumberFormat="1" applyFont="1" applyFill="1" applyBorder="1" applyAlignment="1">
      <alignment horizontal="center" vertical="center" wrapText="1"/>
    </xf>
    <xf numFmtId="4" fontId="5" fillId="0" borderId="5" xfId="55" applyNumberFormat="1" applyFont="1" applyBorder="1" applyAlignment="1">
      <alignment horizontal="right" vertical="center" wrapText="1"/>
    </xf>
    <xf numFmtId="49" fontId="5" fillId="0" borderId="5" xfId="0" applyFont="1" applyBorder="1" applyAlignment="1">
      <alignment horizontal="center" vertical="center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55" applyFont="1" applyBorder="1" applyAlignment="1">
      <alignment horizontal="right" vertical="center" wrapText="1"/>
    </xf>
    <xf numFmtId="0" fontId="5" fillId="0" borderId="28" xfId="55" applyFont="1" applyBorder="1" applyAlignment="1">
      <alignment horizontal="right" vertical="center" wrapText="1"/>
    </xf>
    <xf numFmtId="0" fontId="5" fillId="0" borderId="26" xfId="55" applyFont="1" applyBorder="1" applyAlignment="1">
      <alignment horizontal="right" vertical="center" wrapText="1"/>
    </xf>
    <xf numFmtId="0" fontId="57" fillId="0" borderId="0" xfId="54" applyFont="1" applyAlignment="1">
      <alignment horizontal="left" vertical="center" wrapText="1" indent="1"/>
    </xf>
    <xf numFmtId="4" fontId="5" fillId="0" borderId="16" xfId="55" applyNumberFormat="1" applyFont="1" applyBorder="1" applyAlignment="1">
      <alignment horizontal="right" vertical="center" wrapText="1"/>
    </xf>
    <xf numFmtId="4" fontId="5" fillId="0" borderId="26" xfId="55" applyNumberFormat="1" applyFont="1" applyBorder="1" applyAlignment="1">
      <alignment horizontal="right" vertical="center" wrapText="1"/>
    </xf>
    <xf numFmtId="0" fontId="5" fillId="8" borderId="14" xfId="47" applyFont="1" applyFill="1" applyBorder="1" applyAlignment="1">
      <alignment horizontal="left" vertical="center" wrapText="1"/>
    </xf>
    <xf numFmtId="0" fontId="5" fillId="8" borderId="5" xfId="47" applyFont="1" applyFill="1" applyBorder="1" applyAlignment="1">
      <alignment horizontal="left" vertical="center" wrapText="1"/>
    </xf>
    <xf numFmtId="49" fontId="5" fillId="2" borderId="26" xfId="0" applyFont="1" applyFill="1" applyBorder="1" applyAlignment="1" applyProtection="1">
      <alignment horizontal="left" vertical="center" wrapText="1" indent="3"/>
      <protection locked="0"/>
    </xf>
    <xf numFmtId="49" fontId="5" fillId="2" borderId="5" xfId="0" applyFont="1" applyFill="1" applyBorder="1" applyAlignment="1" applyProtection="1">
      <alignment horizontal="left" vertical="center" wrapText="1" indent="3"/>
      <protection locked="0"/>
    </xf>
    <xf numFmtId="0" fontId="41" fillId="0" borderId="5" xfId="55" applyFont="1" applyBorder="1" applyAlignment="1">
      <alignment horizontal="center" vertical="center" wrapText="1"/>
    </xf>
    <xf numFmtId="0" fontId="5" fillId="0" borderId="16" xfId="55" applyFont="1" applyBorder="1" applyAlignment="1">
      <alignment horizontal="center" vertical="center" wrapText="1"/>
    </xf>
    <xf numFmtId="0" fontId="5" fillId="0" borderId="28" xfId="55" applyFont="1" applyBorder="1" applyAlignment="1">
      <alignment horizontal="center" vertical="center" wrapText="1"/>
    </xf>
    <xf numFmtId="0" fontId="5" fillId="0" borderId="26" xfId="55" applyFont="1" applyBorder="1" applyAlignment="1">
      <alignment horizontal="center" vertical="center" wrapText="1"/>
    </xf>
    <xf numFmtId="0" fontId="5" fillId="8" borderId="14" xfId="55" applyFont="1" applyFill="1" applyBorder="1" applyAlignment="1">
      <alignment horizontal="left" vertical="center" wrapText="1"/>
    </xf>
    <xf numFmtId="0" fontId="5" fillId="7" borderId="26" xfId="55" applyFont="1" applyFill="1" applyBorder="1" applyAlignment="1">
      <alignment horizontal="left" vertical="center" wrapText="1"/>
    </xf>
    <xf numFmtId="0" fontId="57" fillId="0" borderId="23" xfId="54" applyFont="1" applyBorder="1" applyAlignment="1">
      <alignment horizontal="left" vertical="center" wrapText="1" indent="1"/>
    </xf>
    <xf numFmtId="0" fontId="17" fillId="0" borderId="15" xfId="32" applyFont="1" applyBorder="1" applyAlignment="1">
      <alignment horizontal="left" vertical="center" wrapText="1" indent="1"/>
    </xf>
    <xf numFmtId="49" fontId="5" fillId="0" borderId="0" xfId="41" applyBorder="1" applyAlignment="1">
      <alignment horizontal="left" vertical="top" wrapText="1"/>
    </xf>
    <xf numFmtId="0" fontId="5" fillId="7" borderId="5" xfId="48" applyNumberFormat="1" applyFill="1" applyBorder="1" applyAlignment="1">
      <alignment horizontal="center" vertical="center" wrapText="1"/>
    </xf>
    <xf numFmtId="49" fontId="5" fillId="0" borderId="0" xfId="41" applyAlignment="1">
      <alignment horizontal="left" vertical="top" wrapText="1"/>
    </xf>
    <xf numFmtId="49" fontId="0" fillId="12" borderId="15" xfId="0" applyFill="1" applyBorder="1" applyAlignment="1">
      <alignment horizontal="left" vertical="center" indent="1"/>
    </xf>
    <xf numFmtId="0" fontId="5" fillId="8" borderId="13" xfId="54" applyFont="1" applyFill="1" applyBorder="1" applyAlignment="1">
      <alignment horizontal="left" vertical="center" wrapText="1"/>
    </xf>
    <xf numFmtId="0" fontId="5" fillId="8" borderId="15" xfId="54" applyFont="1" applyFill="1" applyBorder="1" applyAlignment="1">
      <alignment horizontal="left" vertical="center" wrapText="1"/>
    </xf>
    <xf numFmtId="0" fontId="5" fillId="8" borderId="14" xfId="54" applyFont="1" applyFill="1" applyBorder="1" applyAlignment="1">
      <alignment horizontal="left" vertical="center" wrapText="1"/>
    </xf>
    <xf numFmtId="49" fontId="5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54" applyNumberFormat="1" applyFont="1" applyFill="1" applyBorder="1" applyAlignment="1" applyProtection="1">
      <alignment horizontal="left" vertical="center" wrapText="1"/>
      <protection locked="0"/>
    </xf>
    <xf numFmtId="49" fontId="5" fillId="11" borderId="41" xfId="54" applyNumberFormat="1" applyFont="1" applyFill="1" applyBorder="1" applyAlignment="1">
      <alignment horizontal="center" vertical="center" wrapText="1"/>
    </xf>
    <xf numFmtId="49" fontId="5" fillId="11" borderId="42" xfId="54" applyNumberFormat="1" applyFont="1" applyFill="1" applyBorder="1" applyAlignment="1">
      <alignment horizontal="center" vertical="center" wrapText="1"/>
    </xf>
    <xf numFmtId="0" fontId="5" fillId="8" borderId="39" xfId="54" applyFont="1" applyFill="1" applyBorder="1" applyAlignment="1">
      <alignment horizontal="left" vertical="center" wrapText="1"/>
    </xf>
    <xf numFmtId="0" fontId="5" fillId="0" borderId="16" xfId="55" applyFont="1" applyBorder="1" applyAlignment="1">
      <alignment horizontal="left" vertical="center" wrapText="1"/>
    </xf>
    <xf numFmtId="0" fontId="5" fillId="0" borderId="28" xfId="55" applyFont="1" applyBorder="1" applyAlignment="1">
      <alignment horizontal="left" vertical="center" wrapText="1"/>
    </xf>
    <xf numFmtId="0" fontId="5" fillId="0" borderId="26" xfId="55" applyFont="1" applyBorder="1" applyAlignment="1">
      <alignment horizontal="left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19" xfId="55" applyFont="1" applyFill="1" applyBorder="1" applyAlignment="1" applyProtection="1">
      <alignment horizontal="left" vertical="center" wrapText="1"/>
      <protection locked="0"/>
    </xf>
    <xf numFmtId="0" fontId="5" fillId="9" borderId="23" xfId="55" applyFont="1" applyFill="1" applyBorder="1" applyAlignment="1" applyProtection="1">
      <alignment horizontal="left" vertical="center" wrapText="1"/>
      <protection locked="0"/>
    </xf>
    <xf numFmtId="0" fontId="5" fillId="9" borderId="21" xfId="55" applyFont="1" applyFill="1" applyBorder="1" applyAlignment="1" applyProtection="1">
      <alignment horizontal="left" vertical="center" wrapText="1"/>
      <protection locked="0"/>
    </xf>
    <xf numFmtId="4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33" fillId="0" borderId="14" xfId="55" applyFont="1" applyBorder="1" applyAlignment="1">
      <alignment horizontal="center" vertical="center" wrapText="1"/>
    </xf>
    <xf numFmtId="49" fontId="5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5" fillId="12" borderId="5" xfId="45" applyFont="1" applyFill="1" applyBorder="1" applyAlignment="1">
      <alignment horizontal="center" vertical="center" wrapText="1"/>
    </xf>
    <xf numFmtId="0" fontId="29" fillId="7" borderId="17" xfId="33" applyFont="1" applyFill="1" applyBorder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Fill="1" applyBorder="1" applyAlignment="1" applyProtection="1">
      <alignment horizontal="left" vertical="center" wrapText="1"/>
      <protection locked="0"/>
    </xf>
    <xf numFmtId="0" fontId="5" fillId="9" borderId="5" xfId="33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5" fillId="11" borderId="5" xfId="54" applyFont="1" applyFill="1" applyBorder="1" applyAlignment="1">
      <alignment horizontal="left" vertical="center" wrapText="1"/>
    </xf>
    <xf numFmtId="49" fontId="0" fillId="11" borderId="5" xfId="0" applyFill="1" applyBorder="1" applyAlignment="1">
      <alignment horizontal="left" vertical="top"/>
    </xf>
    <xf numFmtId="0" fontId="5" fillId="0" borderId="5" xfId="33" applyFont="1" applyBorder="1" applyAlignment="1">
      <alignment horizontal="left" vertical="center" wrapText="1"/>
    </xf>
    <xf numFmtId="0" fontId="5" fillId="0" borderId="5" xfId="54" applyFont="1" applyBorder="1" applyAlignment="1">
      <alignment horizontal="left" vertical="center" wrapText="1"/>
    </xf>
    <xf numFmtId="0" fontId="5" fillId="11" borderId="5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 wrapText="1"/>
    </xf>
    <xf numFmtId="0" fontId="5" fillId="7" borderId="0" xfId="55" applyFont="1" applyFill="1" applyAlignment="1">
      <alignment horizontal="center" vertical="center" wrapText="1"/>
    </xf>
    <xf numFmtId="49" fontId="5" fillId="11" borderId="40" xfId="54" applyNumberFormat="1" applyFont="1" applyFill="1" applyBorder="1" applyAlignment="1">
      <alignment horizontal="center" vertical="center" wrapText="1"/>
    </xf>
    <xf numFmtId="49" fontId="5" fillId="11" borderId="35" xfId="54" applyNumberFormat="1" applyFont="1" applyFill="1" applyBorder="1" applyAlignment="1">
      <alignment horizontal="center" vertical="center" wrapText="1"/>
    </xf>
    <xf numFmtId="0" fontId="5" fillId="8" borderId="13" xfId="55" applyFont="1" applyFill="1" applyBorder="1" applyAlignment="1">
      <alignment horizontal="left" vertical="center" wrapText="1"/>
    </xf>
    <xf numFmtId="0" fontId="5" fillId="8" borderId="15" xfId="55" applyFont="1" applyFill="1" applyBorder="1" applyAlignment="1">
      <alignment horizontal="left" vertical="center" wrapText="1"/>
    </xf>
    <xf numFmtId="0" fontId="5" fillId="8" borderId="39" xfId="47" applyFont="1" applyFill="1" applyBorder="1" applyAlignment="1">
      <alignment horizontal="left" vertical="center" wrapText="1"/>
    </xf>
    <xf numFmtId="0" fontId="5" fillId="8" borderId="15" xfId="47" applyFont="1" applyFill="1" applyBorder="1" applyAlignment="1">
      <alignment horizontal="left" vertical="center" wrapText="1"/>
    </xf>
    <xf numFmtId="0" fontId="29" fillId="0" borderId="20" xfId="55" applyFont="1" applyBorder="1" applyAlignment="1">
      <alignment horizontal="center" vertical="top" wrapText="1"/>
    </xf>
    <xf numFmtId="0" fontId="29" fillId="0" borderId="0" xfId="55" applyFont="1" applyAlignment="1">
      <alignment horizontal="center" vertical="top" wrapText="1"/>
    </xf>
    <xf numFmtId="14" fontId="49" fillId="0" borderId="5" xfId="54" applyNumberFormat="1" applyFont="1" applyBorder="1" applyAlignment="1">
      <alignment horizontal="center" vertical="center" wrapText="1"/>
    </xf>
    <xf numFmtId="0" fontId="7" fillId="10" borderId="5" xfId="0" applyNumberFormat="1" applyFont="1" applyFill="1" applyBorder="1" applyAlignment="1">
      <alignment horizontal="center" vertical="center" wrapText="1"/>
    </xf>
  </cellXfs>
  <cellStyles count="102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Model_RAB Мой_PR.PROG.WARM.NOTCOMBI.2012.2.16_v1.4(04.04.11) " xfId="4" xr:uid="{00000000-0005-0000-0000-000003000000}"/>
    <cellStyle name="_Model_RAB Мой_Книга2_PR.PROG.WARM.NOTCOMBI.2012.2.16_v1.4(04.04.11) " xfId="5" xr:uid="{00000000-0005-0000-0000-000004000000}"/>
    <cellStyle name="_Model_RAB_MRSK_svod_PR.PROG.WARM.NOTCOMBI.2012.2.16_v1.4(04.04.11) " xfId="6" xr:uid="{00000000-0005-0000-0000-000005000000}"/>
    <cellStyle name="_Model_RAB_MRSK_svod_Книга2_PR.PROG.WARM.NOTCOMBI.2012.2.16_v1.4(04.04.11) " xfId="7" xr:uid="{00000000-0005-0000-0000-000006000000}"/>
    <cellStyle name="_МОДЕЛЬ_1 (2)_PR.PROG.WARM.NOTCOMBI.2012.2.16_v1.4(04.04.11) " xfId="8" xr:uid="{00000000-0005-0000-0000-000007000000}"/>
    <cellStyle name="_МОДЕЛЬ_1 (2)_Книга2_PR.PROG.WARM.NOTCOMBI.2012.2.16_v1.4(04.04.11) " xfId="9" xr:uid="{00000000-0005-0000-0000-000008000000}"/>
    <cellStyle name="_пр 5 тариф RAB_PR.PROG.WARM.NOTCOMBI.2012.2.16_v1.4(04.04.11) " xfId="10" xr:uid="{00000000-0005-0000-0000-000009000000}"/>
    <cellStyle name="_пр 5 тариф RAB_Книга2_PR.PROG.WARM.NOTCOMBI.2012.2.16_v1.4(04.04.11) " xfId="11" xr:uid="{00000000-0005-0000-0000-00000A000000}"/>
    <cellStyle name="_Расчет RAB_22072008_PR.PROG.WARM.NOTCOMBI.2012.2.16_v1.4(04.04.11) " xfId="12" xr:uid="{00000000-0005-0000-0000-00000B000000}"/>
    <cellStyle name="_Расчет RAB_22072008_Книга2_PR.PROG.WARM.NOTCOMBI.2012.2.16_v1.4(04.04.11) " xfId="13" xr:uid="{00000000-0005-0000-0000-00000C000000}"/>
    <cellStyle name="_Расчет RAB_Лен и МОЭСК_с 2010 года_14.04.2009_со сглаж_version 3.0_без ФСК_PR.PROG.WARM.NOTCOMBI.2012.2.16_v1.4(04.04.11) " xfId="14" xr:uid="{00000000-0005-0000-0000-00000D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20% — акцент1" xfId="74" builtinId="30" hidden="1"/>
    <cellStyle name="20% — акцент2" xfId="78" builtinId="34" hidden="1"/>
    <cellStyle name="20% — акцент3" xfId="82" builtinId="38" hidden="1"/>
    <cellStyle name="20% — акцент4" xfId="86" builtinId="42" hidden="1"/>
    <cellStyle name="20% — акцент5" xfId="90" builtinId="46" hidden="1"/>
    <cellStyle name="20% — акцент6" xfId="94" builtinId="50" hidden="1"/>
    <cellStyle name="40% — акцент1" xfId="75" builtinId="31" hidden="1"/>
    <cellStyle name="40% — акцент2" xfId="79" builtinId="35" hidden="1"/>
    <cellStyle name="40% — акцент3" xfId="83" builtinId="39" hidden="1"/>
    <cellStyle name="40% — акцент4" xfId="87" builtinId="43" hidden="1"/>
    <cellStyle name="40% — акцент5" xfId="91" builtinId="47" hidden="1"/>
    <cellStyle name="40% — акцент6" xfId="95" builtinId="51" hidden="1"/>
    <cellStyle name="60% — акцент1" xfId="76" builtinId="32" hidden="1"/>
    <cellStyle name="60% — акцент2" xfId="80" builtinId="36" hidden="1"/>
    <cellStyle name="60% — акцент3" xfId="84" builtinId="40" hidden="1"/>
    <cellStyle name="60% — акцент4" xfId="88" builtinId="44" hidden="1"/>
    <cellStyle name="60% — акцент5" xfId="92" builtinId="48" hidden="1"/>
    <cellStyle name="60% — акцент6" xfId="96" builtinId="52" hidden="1"/>
    <cellStyle name="Currency [0]" xfId="16" xr:uid="{00000000-0005-0000-0000-000021000000}"/>
    <cellStyle name="currency1" xfId="17" xr:uid="{00000000-0005-0000-0000-000022000000}"/>
    <cellStyle name="Currency2" xfId="18" xr:uid="{00000000-0005-0000-0000-000023000000}"/>
    <cellStyle name="currency3" xfId="19" xr:uid="{00000000-0005-0000-0000-000024000000}"/>
    <cellStyle name="currency4" xfId="20" xr:uid="{00000000-0005-0000-0000-000025000000}"/>
    <cellStyle name="Followed Hyperlink" xfId="21" xr:uid="{00000000-0005-0000-0000-000026000000}"/>
    <cellStyle name="Header 3" xfId="22" xr:uid="{00000000-0005-0000-0000-000027000000}"/>
    <cellStyle name="Hyperlink" xfId="23" xr:uid="{00000000-0005-0000-0000-000028000000}"/>
    <cellStyle name="normal" xfId="24" xr:uid="{00000000-0005-0000-0000-000029000000}"/>
    <cellStyle name="Normal1" xfId="25" xr:uid="{00000000-0005-0000-0000-00002A000000}"/>
    <cellStyle name="Normal2" xfId="26" xr:uid="{00000000-0005-0000-0000-00002B000000}"/>
    <cellStyle name="Percent1" xfId="27" xr:uid="{00000000-0005-0000-0000-00002C000000}"/>
    <cellStyle name="Title 4" xfId="28" xr:uid="{00000000-0005-0000-0000-00002D000000}"/>
    <cellStyle name="Акцент1" xfId="73" builtinId="29" hidden="1"/>
    <cellStyle name="Акцент2" xfId="77" builtinId="33" hidden="1"/>
    <cellStyle name="Акцент3" xfId="81" builtinId="37" hidden="1"/>
    <cellStyle name="Акцент4" xfId="85" builtinId="41" hidden="1"/>
    <cellStyle name="Акцент5" xfId="89" builtinId="45" hidden="1"/>
    <cellStyle name="Акцент6" xfId="93" builtinId="49" hidden="1"/>
    <cellStyle name="Ввод " xfId="29" builtinId="20" customBuiltin="1"/>
    <cellStyle name="Вывод" xfId="65" builtinId="21" hidden="1"/>
    <cellStyle name="Вычисление" xfId="66" builtinId="22" hidden="1"/>
    <cellStyle name="Гиперссылка" xfId="30" builtinId="8" customBuiltin="1"/>
    <cellStyle name="Гиперссылка 2 2" xfId="31" xr:uid="{00000000-0005-0000-0000-000038000000}"/>
    <cellStyle name="Денежный" xfId="99" builtinId="4" hidden="1"/>
    <cellStyle name="Денежный [0]" xfId="100" builtinId="7" hidden="1"/>
    <cellStyle name="Заголовок" xfId="32" xr:uid="{00000000-0005-0000-0000-00003B000000}"/>
    <cellStyle name="Заголовок 1" xfId="58" builtinId="16" hidden="1"/>
    <cellStyle name="Заголовок 2" xfId="59" builtinId="17" hidden="1"/>
    <cellStyle name="Заголовок 3" xfId="60" builtinId="18" hidden="1"/>
    <cellStyle name="Заголовок 4" xfId="61" builtinId="19" hidden="1"/>
    <cellStyle name="ЗаголовокСтолбца" xfId="33" xr:uid="{00000000-0005-0000-0000-000040000000}"/>
    <cellStyle name="Значение" xfId="34" xr:uid="{00000000-0005-0000-0000-000041000000}"/>
    <cellStyle name="Итог" xfId="72" builtinId="25" hidden="1"/>
    <cellStyle name="Контрольная ячейка" xfId="68" builtinId="23" hidden="1"/>
    <cellStyle name="Название" xfId="57" builtinId="15" hidden="1"/>
    <cellStyle name="Нейтральный" xfId="64" builtinId="28" hidden="1"/>
    <cellStyle name="Обычный" xfId="0" builtinId="0" customBuiltin="1"/>
    <cellStyle name="Обычный 10" xfId="35" xr:uid="{00000000-0005-0000-0000-000047000000}"/>
    <cellStyle name="Обычный 12 2" xfId="36" xr:uid="{00000000-0005-0000-0000-000048000000}"/>
    <cellStyle name="Обычный 14" xfId="37" xr:uid="{00000000-0005-0000-0000-000049000000}"/>
    <cellStyle name="Обычный 15" xfId="38" xr:uid="{00000000-0005-0000-0000-00004A000000}"/>
    <cellStyle name="Обычный 2" xfId="39" xr:uid="{00000000-0005-0000-0000-00004B000000}"/>
    <cellStyle name="Обычный 2 2" xfId="40" xr:uid="{00000000-0005-0000-0000-00004C000000}"/>
    <cellStyle name="Обычный 3" xfId="41" xr:uid="{00000000-0005-0000-0000-00004D000000}"/>
    <cellStyle name="Обычный 3 2" xfId="42" xr:uid="{00000000-0005-0000-0000-00004E000000}"/>
    <cellStyle name="Обычный 3 3" xfId="43" xr:uid="{00000000-0005-0000-0000-00004F000000}"/>
    <cellStyle name="Обычный 4" xfId="44" xr:uid="{00000000-0005-0000-0000-000050000000}"/>
    <cellStyle name="Обычный_BALANCE.WARM.2007YEAR(FACT)" xfId="45" xr:uid="{00000000-0005-0000-0000-000051000000}"/>
    <cellStyle name="Обычный_INVEST.WARM.PLAN.4.78(v0.1)" xfId="46" xr:uid="{00000000-0005-0000-0000-000052000000}"/>
    <cellStyle name="Обычный_JKH.OPEN.INFO.HVS(v3.5)_цены161210" xfId="47" xr:uid="{00000000-0005-0000-0000-000053000000}"/>
    <cellStyle name="Обычный_JKH.OPEN.INFO.PRICE.VO_v4.0(10.02.11)" xfId="48" xr:uid="{00000000-0005-0000-0000-000054000000}"/>
    <cellStyle name="Обычный_KRU.TARIFF.FACT-0.3" xfId="49" xr:uid="{00000000-0005-0000-0000-000055000000}"/>
    <cellStyle name="Обычный_MINENERGO.340.PRIL79(v0.1)" xfId="50" xr:uid="{00000000-0005-0000-0000-000056000000}"/>
    <cellStyle name="Обычный_PREDEL.JKH.2010(v1.3)" xfId="51" xr:uid="{00000000-0005-0000-0000-000057000000}"/>
    <cellStyle name="Обычный_razrabotka_sablonov_po_WKU" xfId="52" xr:uid="{00000000-0005-0000-0000-000058000000}"/>
    <cellStyle name="Обычный_SIMPLE_1_massive2" xfId="53" xr:uid="{00000000-0005-0000-0000-000059000000}"/>
    <cellStyle name="Обычный_ЖКУ_проект3" xfId="54" xr:uid="{00000000-0005-0000-0000-00005A000000}"/>
    <cellStyle name="Обычный_Мониторинг инвестиций" xfId="55" xr:uid="{00000000-0005-0000-0000-00005B000000}"/>
    <cellStyle name="Обычный_Шаблон по источникам для Модуля Реестр (2)" xfId="56" xr:uid="{00000000-0005-0000-0000-00005C000000}"/>
    <cellStyle name="Плохой" xfId="63" builtinId="27" hidden="1"/>
    <cellStyle name="Пояснение" xfId="71" builtinId="53" hidden="1"/>
    <cellStyle name="Примечание" xfId="70" builtinId="10" hidden="1"/>
    <cellStyle name="Процентный" xfId="101" builtinId="5" hidden="1"/>
    <cellStyle name="Связанная ячейка" xfId="67" builtinId="24" hidden="1"/>
    <cellStyle name="Текст предупреждения" xfId="69" builtinId="11" hidden="1"/>
    <cellStyle name="Финансовый" xfId="97" builtinId="3" hidden="1"/>
    <cellStyle name="Финансовый [0]" xfId="98" builtinId="6" hidden="1"/>
    <cellStyle name="Хороший" xfId="62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6.png"/><Relationship Id="rId1" Type="http://schemas.openxmlformats.org/officeDocument/2006/relationships/image" Target="../media/image18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>
          <a:extLst>
            <a:ext uri="{FF2B5EF4-FFF2-40B4-BE49-F238E27FC236}">
              <a16:creationId xmlns:a16="http://schemas.microsoft.com/office/drawing/2014/main" id="{00000000-0008-0000-0200-000096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>
          <a:extLst>
            <a:ext uri="{FF2B5EF4-FFF2-40B4-BE49-F238E27FC236}">
              <a16:creationId xmlns:a16="http://schemas.microsoft.com/office/drawing/2014/main" id="{00000000-0008-0000-0200-000097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>
          <a:extLst>
            <a:ext uri="{FF2B5EF4-FFF2-40B4-BE49-F238E27FC236}">
              <a16:creationId xmlns:a16="http://schemas.microsoft.com/office/drawing/2014/main" id="{00000000-0008-0000-0200-000098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>
          <a:extLst>
            <a:ext uri="{FF2B5EF4-FFF2-40B4-BE49-F238E27FC236}">
              <a16:creationId xmlns:a16="http://schemas.microsoft.com/office/drawing/2014/main" id="{00000000-0008-0000-0200-000099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>
          <a:extLst>
            <a:ext uri="{FF2B5EF4-FFF2-40B4-BE49-F238E27FC236}">
              <a16:creationId xmlns:a16="http://schemas.microsoft.com/office/drawing/2014/main" id="{00000000-0008-0000-0200-00009A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>
          <a:extLst>
            <a:ext uri="{FF2B5EF4-FFF2-40B4-BE49-F238E27FC236}">
              <a16:creationId xmlns:a16="http://schemas.microsoft.com/office/drawing/2014/main" id="{00000000-0008-0000-0200-00009B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>
          <a:extLst>
            <a:ext uri="{FF2B5EF4-FFF2-40B4-BE49-F238E27FC236}">
              <a16:creationId xmlns:a16="http://schemas.microsoft.com/office/drawing/2014/main" id="{00000000-0008-0000-0200-00009CF7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>
          <a:extLst>
            <a:ext uri="{FF2B5EF4-FFF2-40B4-BE49-F238E27FC236}">
              <a16:creationId xmlns:a16="http://schemas.microsoft.com/office/drawing/2014/main" id="{00000000-0008-0000-0200-00009D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>
          <a:extLst>
            <a:ext uri="{FF2B5EF4-FFF2-40B4-BE49-F238E27FC236}">
              <a16:creationId xmlns:a16="http://schemas.microsoft.com/office/drawing/2014/main" id="{00000000-0008-0000-0200-00009F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>
          <a:extLst>
            <a:ext uri="{FF2B5EF4-FFF2-40B4-BE49-F238E27FC236}">
              <a16:creationId xmlns:a16="http://schemas.microsoft.com/office/drawing/2014/main" id="{00000000-0008-0000-0200-0000A1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>
          <a:extLst>
            <a:ext uri="{FF2B5EF4-FFF2-40B4-BE49-F238E27FC236}">
              <a16:creationId xmlns:a16="http://schemas.microsoft.com/office/drawing/2014/main" id="{00000000-0008-0000-0200-0000A4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>
          <a:extLst>
            <a:ext uri="{FF2B5EF4-FFF2-40B4-BE49-F238E27FC236}">
              <a16:creationId xmlns:a16="http://schemas.microsoft.com/office/drawing/2014/main" id="{00000000-0008-0000-0200-0000A5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>
          <a:extLst>
            <a:ext uri="{FF2B5EF4-FFF2-40B4-BE49-F238E27FC236}">
              <a16:creationId xmlns:a16="http://schemas.microsoft.com/office/drawing/2014/main" id="{00000000-0008-0000-0200-0000A6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>
          <a:extLst>
            <a:ext uri="{FF2B5EF4-FFF2-40B4-BE49-F238E27FC236}">
              <a16:creationId xmlns:a16="http://schemas.microsoft.com/office/drawing/2014/main" id="{00000000-0008-0000-0200-0000A7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>
          <a:extLst>
            <a:ext uri="{FF2B5EF4-FFF2-40B4-BE49-F238E27FC236}">
              <a16:creationId xmlns:a16="http://schemas.microsoft.com/office/drawing/2014/main" id="{00000000-0008-0000-0200-0000AA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>
          <a:extLst>
            <a:ext uri="{FF2B5EF4-FFF2-40B4-BE49-F238E27FC236}">
              <a16:creationId xmlns:a16="http://schemas.microsoft.com/office/drawing/2014/main" id="{00000000-0008-0000-0200-0000ABF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  <a:ext uri="{FF2B5EF4-FFF2-40B4-BE49-F238E27FC236}">
                  <a16:creationId xmlns:a16="http://schemas.microsoft.com/office/drawing/2014/main" id="{00000000-0008-0000-0200-000001F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>
          <a:extLst>
            <a:ext uri="{FF2B5EF4-FFF2-40B4-BE49-F238E27FC236}">
              <a16:creationId xmlns:a16="http://schemas.microsoft.com/office/drawing/2014/main" id="{00000000-0008-0000-0A00-0000C9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>
          <a:extLst>
            <a:ext uri="{FF2B5EF4-FFF2-40B4-BE49-F238E27FC236}">
              <a16:creationId xmlns:a16="http://schemas.microsoft.com/office/drawing/2014/main" id="{00000000-0008-0000-0A00-0000CA1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>
          <a:extLst>
            <a:ext uri="{FF2B5EF4-FFF2-40B4-BE49-F238E27FC236}">
              <a16:creationId xmlns:a16="http://schemas.microsoft.com/office/drawing/2014/main" id="{00000000-0008-0000-0B00-000005CE6D00}"/>
            </a:ext>
          </a:extLst>
        </xdr:cNvPr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>
            <a:extLst>
              <a:ext uri="{FF2B5EF4-FFF2-40B4-BE49-F238E27FC236}">
                <a16:creationId xmlns:a16="http://schemas.microsoft.com/office/drawing/2014/main" id="{00000000-0008-0000-0B00-000008CE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CE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>
          <a:extLst>
            <a:ext uri="{FF2B5EF4-FFF2-40B4-BE49-F238E27FC236}">
              <a16:creationId xmlns:a16="http://schemas.microsoft.com/office/drawing/2014/main" id="{00000000-0008-0000-0B00-000006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>
          <a:extLst>
            <a:ext uri="{FF2B5EF4-FFF2-40B4-BE49-F238E27FC236}">
              <a16:creationId xmlns:a16="http://schemas.microsoft.com/office/drawing/2014/main" id="{00000000-0008-0000-0B00-000007CE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B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21</xdr:col>
      <xdr:colOff>0</xdr:colOff>
      <xdr:row>3</xdr:row>
      <xdr:rowOff>9525</xdr:rowOff>
    </xdr:from>
    <xdr:ext cx="190500" cy="190500"/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B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B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>
          <a:extLst>
            <a:ext uri="{FF2B5EF4-FFF2-40B4-BE49-F238E27FC236}">
              <a16:creationId xmlns:a16="http://schemas.microsoft.com/office/drawing/2014/main" id="{00000000-0008-0000-0C00-0000C9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>
          <a:extLst>
            <a:ext uri="{FF2B5EF4-FFF2-40B4-BE49-F238E27FC236}">
              <a16:creationId xmlns:a16="http://schemas.microsoft.com/office/drawing/2014/main" id="{00000000-0008-0000-0C00-0000CA2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32</xdr:row>
      <xdr:rowOff>0</xdr:rowOff>
    </xdr:from>
    <xdr:to>
      <xdr:col>42</xdr:col>
      <xdr:colOff>228600</xdr:colOff>
      <xdr:row>32</xdr:row>
      <xdr:rowOff>190500</xdr:rowOff>
    </xdr:to>
    <xdr:grpSp>
      <xdr:nvGrpSpPr>
        <xdr:cNvPr id="7205334" name="shCalendar" hidden="1">
          <a:extLst>
            <a:ext uri="{FF2B5EF4-FFF2-40B4-BE49-F238E27FC236}">
              <a16:creationId xmlns:a16="http://schemas.microsoft.com/office/drawing/2014/main" id="{00000000-0008-0000-0D00-0000D6F16D00}"/>
            </a:ext>
          </a:extLst>
        </xdr:cNvPr>
        <xdr:cNvGrpSpPr>
          <a:grpSpLocks/>
        </xdr:cNvGrpSpPr>
      </xdr:nvGrpSpPr>
      <xdr:grpSpPr bwMode="auto">
        <a:xfrm>
          <a:off x="18316575" y="6677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>
            <a:extLst>
              <a:ext uri="{FF2B5EF4-FFF2-40B4-BE49-F238E27FC236}">
                <a16:creationId xmlns:a16="http://schemas.microsoft.com/office/drawing/2014/main" id="{00000000-0008-0000-0D00-0000DC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D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>
          <a:extLst>
            <a:ext uri="{FF2B5EF4-FFF2-40B4-BE49-F238E27FC236}">
              <a16:creationId xmlns:a16="http://schemas.microsoft.com/office/drawing/2014/main" id="{00000000-0008-0000-0D00-0000D7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>
          <a:extLst>
            <a:ext uri="{FF2B5EF4-FFF2-40B4-BE49-F238E27FC236}">
              <a16:creationId xmlns:a16="http://schemas.microsoft.com/office/drawing/2014/main" id="{00000000-0008-0000-0D00-0000D8F1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0</xdr:colOff>
      <xdr:row>3</xdr:row>
      <xdr:rowOff>9525</xdr:rowOff>
    </xdr:from>
    <xdr:to>
      <xdr:col>42</xdr:col>
      <xdr:colOff>190500</xdr:colOff>
      <xdr:row>4</xdr:row>
      <xdr:rowOff>161925</xdr:rowOff>
    </xdr:to>
    <xdr:grpSp>
      <xdr:nvGrpSpPr>
        <xdr:cNvPr id="7205337" name="shCalendar" hidden="1">
          <a:extLst>
            <a:ext uri="{FF2B5EF4-FFF2-40B4-BE49-F238E27FC236}">
              <a16:creationId xmlns:a16="http://schemas.microsoft.com/office/drawing/2014/main" id="{00000000-0008-0000-0D00-0000D9F16D00}"/>
            </a:ext>
          </a:extLst>
        </xdr:cNvPr>
        <xdr:cNvGrpSpPr>
          <a:grpSpLocks/>
        </xdr:cNvGrpSpPr>
      </xdr:nvGrpSpPr>
      <xdr:grpSpPr bwMode="auto">
        <a:xfrm>
          <a:off x="182784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>
            <a:extLst>
              <a:ext uri="{FF2B5EF4-FFF2-40B4-BE49-F238E27FC236}">
                <a16:creationId xmlns:a16="http://schemas.microsoft.com/office/drawing/2014/main" id="{00000000-0008-0000-0D00-0000DAF1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DBF1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25</xdr:col>
      <xdr:colOff>38100</xdr:colOff>
      <xdr:row>3</xdr:row>
      <xdr:rowOff>9525</xdr:rowOff>
    </xdr:from>
    <xdr:to>
      <xdr:col>25</xdr:col>
      <xdr:colOff>228600</xdr:colOff>
      <xdr:row>4</xdr:row>
      <xdr:rowOff>161925</xdr:rowOff>
    </xdr:to>
    <xdr:grpSp>
      <xdr:nvGrpSpPr>
        <xdr:cNvPr id="10" name="shCalendar" hidden="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pSpPr>
          <a:grpSpLocks/>
        </xdr:cNvGrpSpPr>
      </xdr:nvGrpSpPr>
      <xdr:grpSpPr bwMode="auto">
        <a:xfrm>
          <a:off x="10363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36</xdr:row>
      <xdr:rowOff>0</xdr:rowOff>
    </xdr:from>
    <xdr:to>
      <xdr:col>44</xdr:col>
      <xdr:colOff>228600</xdr:colOff>
      <xdr:row>36</xdr:row>
      <xdr:rowOff>0</xdr:rowOff>
    </xdr:to>
    <xdr:grpSp>
      <xdr:nvGrpSpPr>
        <xdr:cNvPr id="13" name="shCalendar" hidden="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pSpPr>
          <a:grpSpLocks/>
        </xdr:cNvGrpSpPr>
      </xdr:nvGrpSpPr>
      <xdr:grpSpPr bwMode="auto">
        <a:xfrm>
          <a:off x="26346150" y="77057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4" name="shCalendar_bck" hidden="1">
            <a:extLst>
              <a:ext uri="{FF2B5EF4-FFF2-40B4-BE49-F238E27FC236}">
                <a16:creationId xmlns:a16="http://schemas.microsoft.com/office/drawing/2014/main" id="{00000000-0008-0000-0D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5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0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36</xdr:row>
      <xdr:rowOff>0</xdr:rowOff>
    </xdr:from>
    <xdr:to>
      <xdr:col>44</xdr:col>
      <xdr:colOff>228600</xdr:colOff>
      <xdr:row>36</xdr:row>
      <xdr:rowOff>0</xdr:rowOff>
    </xdr:to>
    <xdr:grpSp>
      <xdr:nvGrpSpPr>
        <xdr:cNvPr id="16" name="shCalendar" hidden="1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GrpSpPr>
          <a:grpSpLocks/>
        </xdr:cNvGrpSpPr>
      </xdr:nvGrpSpPr>
      <xdr:grpSpPr bwMode="auto">
        <a:xfrm>
          <a:off x="26346150" y="77057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17" name="shCalendar_bck" hidden="1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8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36</xdr:row>
      <xdr:rowOff>0</xdr:rowOff>
    </xdr:from>
    <xdr:to>
      <xdr:col>44</xdr:col>
      <xdr:colOff>228600</xdr:colOff>
      <xdr:row>36</xdr:row>
      <xdr:rowOff>0</xdr:rowOff>
    </xdr:to>
    <xdr:grpSp>
      <xdr:nvGrpSpPr>
        <xdr:cNvPr id="19" name="shCalendar" hidden="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GrpSpPr>
          <a:grpSpLocks/>
        </xdr:cNvGrpSpPr>
      </xdr:nvGrpSpPr>
      <xdr:grpSpPr bwMode="auto">
        <a:xfrm>
          <a:off x="26346150" y="77057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20" name="shCalendar_bck" hidden="1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1" name="shCalendar_1" descr="CalendarSmall.bmp" hidden="1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39</xdr:col>
      <xdr:colOff>38100</xdr:colOff>
      <xdr:row>3</xdr:row>
      <xdr:rowOff>9525</xdr:rowOff>
    </xdr:from>
    <xdr:ext cx="190500" cy="190500"/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7D69A9E0-8115-4EB2-90C6-92D49C6FA53F}"/>
            </a:ext>
          </a:extLst>
        </xdr:cNvPr>
        <xdr:cNvGrpSpPr>
          <a:grpSpLocks/>
        </xdr:cNvGrpSpPr>
      </xdr:nvGrpSpPr>
      <xdr:grpSpPr bwMode="auto">
        <a:xfrm>
          <a:off x="172878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78166594-5BC1-987A-DB81-76B2F3A7C1AE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FC4851F5-373B-900B-5049-67F631CE64D2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44</xdr:col>
      <xdr:colOff>38100</xdr:colOff>
      <xdr:row>27</xdr:row>
      <xdr:rowOff>0</xdr:rowOff>
    </xdr:from>
    <xdr:to>
      <xdr:col>44</xdr:col>
      <xdr:colOff>228600</xdr:colOff>
      <xdr:row>27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8EDF02BF-8F54-4232-8F30-79D6F1B0BB9A}"/>
            </a:ext>
          </a:extLst>
        </xdr:cNvPr>
        <xdr:cNvGrpSpPr>
          <a:grpSpLocks/>
        </xdr:cNvGrpSpPr>
      </xdr:nvGrpSpPr>
      <xdr:grpSpPr bwMode="auto">
        <a:xfrm>
          <a:off x="26346150" y="52197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D162A3DC-4CE8-E229-D968-0E1176C6C953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FC2AF0BD-A16F-C739-03AC-3BACF96FCA56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32</xdr:row>
      <xdr:rowOff>0</xdr:rowOff>
    </xdr:from>
    <xdr:to>
      <xdr:col>44</xdr:col>
      <xdr:colOff>228600</xdr:colOff>
      <xdr:row>32</xdr:row>
      <xdr:rowOff>0</xdr:rowOff>
    </xdr:to>
    <xdr:grpSp>
      <xdr:nvGrpSpPr>
        <xdr:cNvPr id="8" name="shCalendar" hidden="1">
          <a:extLst>
            <a:ext uri="{FF2B5EF4-FFF2-40B4-BE49-F238E27FC236}">
              <a16:creationId xmlns:a16="http://schemas.microsoft.com/office/drawing/2014/main" id="{C466E2AB-D881-48FC-B9AE-23BF7ACF9104}"/>
            </a:ext>
          </a:extLst>
        </xdr:cNvPr>
        <xdr:cNvGrpSpPr>
          <a:grpSpLocks/>
        </xdr:cNvGrpSpPr>
      </xdr:nvGrpSpPr>
      <xdr:grpSpPr bwMode="auto">
        <a:xfrm>
          <a:off x="26346150" y="667702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9" name="shCalendar_bck" hidden="1">
            <a:extLst>
              <a:ext uri="{FF2B5EF4-FFF2-40B4-BE49-F238E27FC236}">
                <a16:creationId xmlns:a16="http://schemas.microsoft.com/office/drawing/2014/main" id="{AB91997A-9FA1-048F-1BB8-A73BAB1DA6F9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22" name="shCalendar_1" descr="CalendarSmall.bmp" hidden="1">
            <a:extLst>
              <a:ext uri="{FF2B5EF4-FFF2-40B4-BE49-F238E27FC236}">
                <a16:creationId xmlns:a16="http://schemas.microsoft.com/office/drawing/2014/main" id="{3EE1DBF5-6206-11DF-6C0A-7F954C202ABC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>
          <a:extLst>
            <a:ext uri="{FF2B5EF4-FFF2-40B4-BE49-F238E27FC236}">
              <a16:creationId xmlns:a16="http://schemas.microsoft.com/office/drawing/2014/main" id="{00000000-0008-0000-0E00-0000C9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>
          <a:extLst>
            <a:ext uri="{FF2B5EF4-FFF2-40B4-BE49-F238E27FC236}">
              <a16:creationId xmlns:a16="http://schemas.microsoft.com/office/drawing/2014/main" id="{00000000-0008-0000-0E00-0000CA0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>
          <a:extLst>
            <a:ext uri="{FF2B5EF4-FFF2-40B4-BE49-F238E27FC236}">
              <a16:creationId xmlns:a16="http://schemas.microsoft.com/office/drawing/2014/main" id="{00000000-0008-0000-0F00-000092D96D00}"/>
            </a:ext>
          </a:extLst>
        </xdr:cNvPr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>
            <a:extLst>
              <a:ext uri="{FF2B5EF4-FFF2-40B4-BE49-F238E27FC236}">
                <a16:creationId xmlns:a16="http://schemas.microsoft.com/office/drawing/2014/main" id="{00000000-0008-0000-0F00-000095D9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>
            <a:extLst>
              <a:ext uri="{FF2B5EF4-FFF2-40B4-BE49-F238E27FC236}">
                <a16:creationId xmlns:a16="http://schemas.microsoft.com/office/drawing/2014/main" id="{00000000-0008-0000-0F00-000096D9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>
          <a:extLst>
            <a:ext uri="{FF2B5EF4-FFF2-40B4-BE49-F238E27FC236}">
              <a16:creationId xmlns:a16="http://schemas.microsoft.com/office/drawing/2014/main" id="{00000000-0008-0000-0F00-000093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>
          <a:extLst>
            <a:ext uri="{FF2B5EF4-FFF2-40B4-BE49-F238E27FC236}">
              <a16:creationId xmlns:a16="http://schemas.microsoft.com/office/drawing/2014/main" id="{00000000-0008-0000-0F00-000094D9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>
          <a:extLst>
            <a:ext uri="{FF2B5EF4-FFF2-40B4-BE49-F238E27FC236}">
              <a16:creationId xmlns:a16="http://schemas.microsoft.com/office/drawing/2014/main" id="{00000000-0008-0000-1000-0000C9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>
          <a:extLst>
            <a:ext uri="{FF2B5EF4-FFF2-40B4-BE49-F238E27FC236}">
              <a16:creationId xmlns:a16="http://schemas.microsoft.com/office/drawing/2014/main" id="{00000000-0008-0000-1000-0000CA2B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>
          <a:extLst>
            <a:ext uri="{FF2B5EF4-FFF2-40B4-BE49-F238E27FC236}">
              <a16:creationId xmlns:a16="http://schemas.microsoft.com/office/drawing/2014/main" id="{00000000-0008-0000-1100-0000A5B76D00}"/>
            </a:ext>
          </a:extLst>
        </xdr:cNvPr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>
            <a:extLst>
              <a:ext uri="{FF2B5EF4-FFF2-40B4-BE49-F238E27FC236}">
                <a16:creationId xmlns:a16="http://schemas.microsoft.com/office/drawing/2014/main" id="{00000000-0008-0000-1100-0000A8B7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>
            <a:extLst>
              <a:ext uri="{FF2B5EF4-FFF2-40B4-BE49-F238E27FC236}">
                <a16:creationId xmlns:a16="http://schemas.microsoft.com/office/drawing/2014/main" id="{00000000-0008-0000-1100-0000A9B7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>
          <a:extLst>
            <a:ext uri="{FF2B5EF4-FFF2-40B4-BE49-F238E27FC236}">
              <a16:creationId xmlns:a16="http://schemas.microsoft.com/office/drawing/2014/main" id="{00000000-0008-0000-1100-0000A6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>
          <a:extLst>
            <a:ext uri="{FF2B5EF4-FFF2-40B4-BE49-F238E27FC236}">
              <a16:creationId xmlns:a16="http://schemas.microsoft.com/office/drawing/2014/main" id="{00000000-0008-0000-1100-0000A7B7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>
          <a:extLst>
            <a:ext uri="{FF2B5EF4-FFF2-40B4-BE49-F238E27FC236}">
              <a16:creationId xmlns:a16="http://schemas.microsoft.com/office/drawing/2014/main" id="{00000000-0008-0000-1200-000024046E00}"/>
            </a:ext>
          </a:extLst>
        </xdr:cNvPr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>
            <a:extLst>
              <a:ext uri="{FF2B5EF4-FFF2-40B4-BE49-F238E27FC236}">
                <a16:creationId xmlns:a16="http://schemas.microsoft.com/office/drawing/2014/main" id="{00000000-0008-0000-1200-000025046E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>
            <a:extLst>
              <a:ext uri="{FF2B5EF4-FFF2-40B4-BE49-F238E27FC236}">
                <a16:creationId xmlns:a16="http://schemas.microsoft.com/office/drawing/2014/main" id="{00000000-0008-0000-1200-000026046E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38100</xdr:colOff>
      <xdr:row>95</xdr:row>
      <xdr:rowOff>0</xdr:rowOff>
    </xdr:from>
    <xdr:to>
      <xdr:col>42</xdr:col>
      <xdr:colOff>228600</xdr:colOff>
      <xdr:row>95</xdr:row>
      <xdr:rowOff>0</xdr:rowOff>
    </xdr:to>
    <xdr:grpSp>
      <xdr:nvGrpSpPr>
        <xdr:cNvPr id="2" name="shCalendar" hidden="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>
          <a:grpSpLocks/>
        </xdr:cNvGrpSpPr>
      </xdr:nvGrpSpPr>
      <xdr:grpSpPr bwMode="auto">
        <a:xfrm>
          <a:off x="50988191" y="28904045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3" name="shCalendar_bck" hidden="1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4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44</xdr:col>
      <xdr:colOff>38100</xdr:colOff>
      <xdr:row>96</xdr:row>
      <xdr:rowOff>0</xdr:rowOff>
    </xdr:from>
    <xdr:to>
      <xdr:col>44</xdr:col>
      <xdr:colOff>228600</xdr:colOff>
      <xdr:row>96</xdr:row>
      <xdr:rowOff>0</xdr:rowOff>
    </xdr:to>
    <xdr:grpSp>
      <xdr:nvGrpSpPr>
        <xdr:cNvPr id="5" name="shCalendar" hidden="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>
          <a:grpSpLocks/>
        </xdr:cNvGrpSpPr>
      </xdr:nvGrpSpPr>
      <xdr:grpSpPr bwMode="auto">
        <a:xfrm>
          <a:off x="52200464" y="34099500"/>
          <a:ext cx="190500" cy="0"/>
          <a:chOff x="13896191" y="1813753"/>
          <a:chExt cx="211023" cy="178845"/>
        </a:xfrm>
      </xdr:grpSpPr>
      <xdr:sp macro="[0]!modfrmDateChoose.CalendarShow" textlink="">
        <xdr:nvSpPr>
          <xdr:cNvPr id="6" name="shCalendar_bck" hidden="1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" name="shCalendar_1" descr="CalendarSmall.bmp" hidden="1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>
          <a:extLst>
            <a:ext uri="{FF2B5EF4-FFF2-40B4-BE49-F238E27FC236}">
              <a16:creationId xmlns:a16="http://schemas.microsoft.com/office/drawing/2014/main" id="{00000000-0008-0000-0300-0000C9F80200}"/>
            </a:ext>
          </a:extLst>
        </xdr:cNvPr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>
          <a:extLst>
            <a:ext uri="{FF2B5EF4-FFF2-40B4-BE49-F238E27FC236}">
              <a16:creationId xmlns:a16="http://schemas.microsoft.com/office/drawing/2014/main" id="{00000000-0008-0000-1700-0000D8E86D00}"/>
            </a:ext>
          </a:extLst>
        </xdr:cNvPr>
        <xdr:cNvGrpSpPr>
          <a:grpSpLocks/>
        </xdr:cNvGrpSpPr>
      </xdr:nvGrpSpPr>
      <xdr:grpSpPr bwMode="auto">
        <a:xfrm>
          <a:off x="68284725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>
            <a:extLst>
              <a:ext uri="{FF2B5EF4-FFF2-40B4-BE49-F238E27FC236}">
                <a16:creationId xmlns:a16="http://schemas.microsoft.com/office/drawing/2014/main" id="{00000000-0008-0000-1700-0000D9E8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>
            <a:extLst>
              <a:ext uri="{FF2B5EF4-FFF2-40B4-BE49-F238E27FC236}">
                <a16:creationId xmlns:a16="http://schemas.microsoft.com/office/drawing/2014/main" id="{00000000-0008-0000-1700-0000DAE8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>
          <a:extLst>
            <a:ext uri="{FF2B5EF4-FFF2-40B4-BE49-F238E27FC236}">
              <a16:creationId xmlns:a16="http://schemas.microsoft.com/office/drawing/2014/main" id="{00000000-0008-0000-0400-0000D9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>
          <a:extLst>
            <a:ext uri="{FF2B5EF4-FFF2-40B4-BE49-F238E27FC236}">
              <a16:creationId xmlns:a16="http://schemas.microsoft.com/office/drawing/2014/main" id="{00000000-0008-0000-0400-0000DA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>
          <a:extLst>
            <a:ext uri="{FF2B5EF4-FFF2-40B4-BE49-F238E27FC236}">
              <a16:creationId xmlns:a16="http://schemas.microsoft.com/office/drawing/2014/main" id="{00000000-0008-0000-0400-0000DB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>
          <a:extLst>
            <a:ext uri="{FF2B5EF4-FFF2-40B4-BE49-F238E27FC236}">
              <a16:creationId xmlns:a16="http://schemas.microsoft.com/office/drawing/2014/main" id="{00000000-0008-0000-0400-0000DC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>
          <a:extLst>
            <a:ext uri="{FF2B5EF4-FFF2-40B4-BE49-F238E27FC236}">
              <a16:creationId xmlns:a16="http://schemas.microsoft.com/office/drawing/2014/main" id="{00000000-0008-0000-0400-0000DDF8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38100</xdr:colOff>
      <xdr:row>22</xdr:row>
      <xdr:rowOff>0</xdr:rowOff>
    </xdr:from>
    <xdr:to>
      <xdr:col>6</xdr:col>
      <xdr:colOff>228600</xdr:colOff>
      <xdr:row>23</xdr:row>
      <xdr:rowOff>190500</xdr:rowOff>
    </xdr:to>
    <xdr:grpSp>
      <xdr:nvGrpSpPr>
        <xdr:cNvPr id="14" name="shCalendar" hidden="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>
          <a:grpSpLocks/>
        </xdr:cNvGrpSpPr>
      </xdr:nvGrpSpPr>
      <xdr:grpSpPr bwMode="auto">
        <a:xfrm>
          <a:off x="7219950" y="49720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5" name="shCalendar_bck" hidden="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6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6</xdr:col>
      <xdr:colOff>38100</xdr:colOff>
      <xdr:row>22</xdr:row>
      <xdr:rowOff>0</xdr:rowOff>
    </xdr:from>
    <xdr:ext cx="190500" cy="190500"/>
    <xdr:grpSp>
      <xdr:nvGrpSpPr>
        <xdr:cNvPr id="11" name="shCalendar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pSpPr>
          <a:grpSpLocks/>
        </xdr:cNvGrpSpPr>
      </xdr:nvGrpSpPr>
      <xdr:grpSpPr bwMode="auto">
        <a:xfrm>
          <a:off x="7219950" y="49720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2" name="shCalendar_bck" hidden="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3" name="shCalendar_1" descr="CalendarSmall.bmp" hidden="1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>
          <a:extLst>
            <a:ext uri="{FF2B5EF4-FFF2-40B4-BE49-F238E27FC236}">
              <a16:creationId xmlns:a16="http://schemas.microsoft.com/office/drawing/2014/main" id="{00000000-0008-0000-0500-000077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>
          <a:extLst>
            <a:ext uri="{FF2B5EF4-FFF2-40B4-BE49-F238E27FC236}">
              <a16:creationId xmlns:a16="http://schemas.microsoft.com/office/drawing/2014/main" id="{00000000-0008-0000-0500-000078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>
          <a:extLst>
            <a:ext uri="{FF2B5EF4-FFF2-40B4-BE49-F238E27FC236}">
              <a16:creationId xmlns:a16="http://schemas.microsoft.com/office/drawing/2014/main" id="{00000000-0008-0000-0500-000079FC6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>
          <a:extLst>
            <a:ext uri="{FF2B5EF4-FFF2-40B4-BE49-F238E27FC236}">
              <a16:creationId xmlns:a16="http://schemas.microsoft.com/office/drawing/2014/main" id="{00000000-0008-0000-0500-00007A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>
          <a:extLst>
            <a:ext uri="{FF2B5EF4-FFF2-40B4-BE49-F238E27FC236}">
              <a16:creationId xmlns:a16="http://schemas.microsoft.com/office/drawing/2014/main" id="{00000000-0008-0000-0500-00007BF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>
          <a:extLst>
            <a:ext uri="{FF2B5EF4-FFF2-40B4-BE49-F238E27FC236}">
              <a16:creationId xmlns:a16="http://schemas.microsoft.com/office/drawing/2014/main" id="{00000000-0008-0000-0600-00009AE26D00}"/>
            </a:ext>
          </a:extLst>
        </xdr:cNvPr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>
            <a:extLst>
              <a:ext uri="{FF2B5EF4-FFF2-40B4-BE49-F238E27FC236}">
                <a16:creationId xmlns:a16="http://schemas.microsoft.com/office/drawing/2014/main" id="{00000000-0008-0000-0600-0000A1E26D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>
            <a:extLst>
              <a:ext uri="{FF2B5EF4-FFF2-40B4-BE49-F238E27FC236}">
                <a16:creationId xmlns:a16="http://schemas.microsoft.com/office/drawing/2014/main" id="{00000000-0008-0000-0600-0000A2E26D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>
          <a:extLst>
            <a:ext uri="{FF2B5EF4-FFF2-40B4-BE49-F238E27FC236}">
              <a16:creationId xmlns:a16="http://schemas.microsoft.com/office/drawing/2014/main" id="{00000000-0008-0000-0600-00009B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>
          <a:extLst>
            <a:ext uri="{FF2B5EF4-FFF2-40B4-BE49-F238E27FC236}">
              <a16:creationId xmlns:a16="http://schemas.microsoft.com/office/drawing/2014/main" id="{00000000-0008-0000-0600-00009C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>
          <a:extLst>
            <a:ext uri="{FF2B5EF4-FFF2-40B4-BE49-F238E27FC236}">
              <a16:creationId xmlns:a16="http://schemas.microsoft.com/office/drawing/2014/main" id="{00000000-0008-0000-0600-00009D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>
          <a:extLst>
            <a:ext uri="{FF2B5EF4-FFF2-40B4-BE49-F238E27FC236}">
              <a16:creationId xmlns:a16="http://schemas.microsoft.com/office/drawing/2014/main" id="{00000000-0008-0000-0600-00009F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>
          <a:extLst>
            <a:ext uri="{FF2B5EF4-FFF2-40B4-BE49-F238E27FC236}">
              <a16:creationId xmlns:a16="http://schemas.microsoft.com/office/drawing/2014/main" id="{00000000-0008-0000-0600-0000A0E2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DAAB12E8-1607-4101-9086-4AC8B92FC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B843CCEA-CFD5-4412-A4CE-520EC995D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2" name="FREEZE_PANES" descr="update_org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3" name="UNFREEZE_PANES" descr="update_org.png" hidden="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30</xdr:row>
      <xdr:rowOff>0</xdr:rowOff>
    </xdr:from>
    <xdr:to>
      <xdr:col>9</xdr:col>
      <xdr:colOff>228600</xdr:colOff>
      <xdr:row>30</xdr:row>
      <xdr:rowOff>190500</xdr:rowOff>
    </xdr:to>
    <xdr:grpSp>
      <xdr:nvGrpSpPr>
        <xdr:cNvPr id="7" name="shCalendar" hidden="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>
          <a:grpSpLocks/>
        </xdr:cNvGrpSpPr>
      </xdr:nvGrpSpPr>
      <xdr:grpSpPr bwMode="auto">
        <a:xfrm>
          <a:off x="8010525" y="103155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-&#1075;&#1086;&#1088;.&#1074;&#1086;&#1076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го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odList14_1">
    <tabColor rgb="FFFFCC99"/>
  </sheetPr>
  <dimension ref="A1"/>
  <sheetViews>
    <sheetView showGridLines="0" workbookViewId="0"/>
  </sheetViews>
  <sheetFormatPr defaultRowHeight="11.25"/>
  <cols>
    <col min="1" max="16384" width="9.140625" style="20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F758-CB4C-4187-9443-88063BD31445}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64" hidden="1" customWidth="1"/>
    <col min="2" max="4" width="3.7109375" style="249" hidden="1" customWidth="1"/>
    <col min="5" max="5" width="3.7109375" style="77" customWidth="1"/>
    <col min="6" max="6" width="9.7109375" style="30" customWidth="1"/>
    <col min="7" max="7" width="37.7109375" style="30" customWidth="1"/>
    <col min="8" max="8" width="66.85546875" style="30" customWidth="1"/>
    <col min="9" max="9" width="115.7109375" style="30" customWidth="1"/>
    <col min="10" max="11" width="10.5703125" style="249"/>
    <col min="12" max="12" width="11.140625" style="249" customWidth="1"/>
    <col min="13" max="20" width="10.5703125" style="249"/>
    <col min="21" max="16384" width="10.5703125" style="30"/>
  </cols>
  <sheetData>
    <row r="1" spans="1:20" ht="3" customHeight="1">
      <c r="A1" s="264" t="s">
        <v>195</v>
      </c>
    </row>
    <row r="2" spans="1:20" ht="22.5">
      <c r="F2" s="658" t="s">
        <v>460</v>
      </c>
      <c r="G2" s="659"/>
      <c r="H2" s="660"/>
      <c r="I2" s="474"/>
    </row>
    <row r="3" spans="1:20" ht="3" customHeight="1"/>
    <row r="4" spans="1:20" s="164" customFormat="1" ht="11.25">
      <c r="A4" s="263"/>
      <c r="B4" s="263"/>
      <c r="C4" s="263"/>
      <c r="D4" s="263"/>
      <c r="F4" s="622" t="s">
        <v>430</v>
      </c>
      <c r="G4" s="622"/>
      <c r="H4" s="622"/>
      <c r="I4" s="641" t="s">
        <v>431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20" s="164" customFormat="1" ht="11.25" customHeight="1">
      <c r="A5" s="263"/>
      <c r="B5" s="263"/>
      <c r="C5" s="263"/>
      <c r="D5" s="263"/>
      <c r="F5" s="364" t="s">
        <v>82</v>
      </c>
      <c r="G5" s="104" t="s">
        <v>433</v>
      </c>
      <c r="H5" s="363" t="s">
        <v>424</v>
      </c>
      <c r="I5" s="641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s="164" customFormat="1" ht="12" customHeight="1">
      <c r="A6" s="263"/>
      <c r="B6" s="263"/>
      <c r="C6" s="263"/>
      <c r="D6" s="263"/>
      <c r="F6" s="365" t="s">
        <v>83</v>
      </c>
      <c r="G6" s="367">
        <v>2</v>
      </c>
      <c r="H6" s="368">
        <v>3</v>
      </c>
      <c r="I6" s="366">
        <v>4</v>
      </c>
      <c r="J6" s="263">
        <v>4</v>
      </c>
      <c r="K6" s="263"/>
      <c r="L6" s="263"/>
      <c r="M6" s="263"/>
      <c r="N6" s="263"/>
      <c r="O6" s="263"/>
      <c r="P6" s="263"/>
      <c r="Q6" s="263"/>
      <c r="R6" s="263"/>
      <c r="S6" s="263"/>
      <c r="T6" s="263"/>
    </row>
    <row r="7" spans="1:20" s="164" customFormat="1" ht="18.75">
      <c r="A7" s="263"/>
      <c r="B7" s="263"/>
      <c r="C7" s="263"/>
      <c r="D7" s="263"/>
      <c r="F7" s="215">
        <v>1</v>
      </c>
      <c r="G7" s="443" t="s">
        <v>461</v>
      </c>
      <c r="H7" s="362" t="str">
        <f>IF(dateCh="","",dateCh)</f>
        <v>26.04.2023</v>
      </c>
      <c r="I7" s="165" t="s">
        <v>462</v>
      </c>
      <c r="J7" s="374"/>
      <c r="K7" s="263"/>
      <c r="L7" s="263"/>
      <c r="M7" s="263"/>
      <c r="N7" s="263"/>
      <c r="O7" s="263"/>
      <c r="P7" s="263"/>
      <c r="Q7" s="263"/>
      <c r="R7" s="263"/>
      <c r="S7" s="263"/>
      <c r="T7" s="263"/>
    </row>
    <row r="8" spans="1:20" s="164" customFormat="1" ht="45">
      <c r="A8" s="661">
        <v>1</v>
      </c>
      <c r="B8" s="263"/>
      <c r="C8" s="263"/>
      <c r="D8" s="263"/>
      <c r="F8" s="215" t="str">
        <f>"2." &amp;mergeValue(A8)</f>
        <v>2.1</v>
      </c>
      <c r="G8" s="443" t="s">
        <v>463</v>
      </c>
      <c r="H8" s="362" t="str">
        <f>IF('Перечень тарифов'!R21="","наименование отсутствует","" &amp; 'Перечень тарифов'!R21 &amp; "")</f>
        <v>наименование отсутствует</v>
      </c>
      <c r="I8" s="165" t="s">
        <v>551</v>
      </c>
      <c r="J8" s="374"/>
      <c r="K8" s="263"/>
      <c r="L8" s="263"/>
      <c r="M8" s="263"/>
      <c r="N8" s="263"/>
      <c r="O8" s="263"/>
      <c r="P8" s="263"/>
      <c r="Q8" s="263"/>
      <c r="R8" s="263"/>
      <c r="S8" s="263"/>
      <c r="T8" s="263"/>
    </row>
    <row r="9" spans="1:20" s="164" customFormat="1" ht="22.5">
      <c r="A9" s="661"/>
      <c r="B9" s="263"/>
      <c r="C9" s="263"/>
      <c r="D9" s="263"/>
      <c r="F9" s="215" t="str">
        <f>"3." &amp;mergeValue(A9)</f>
        <v>3.1</v>
      </c>
      <c r="G9" s="443" t="s">
        <v>464</v>
      </c>
      <c r="H9" s="362" t="str">
        <f>IF('Перечень тарифов'!F21="","наименование отсутствует","" &amp; 'Перечень тарифов'!F21 &amp; "")</f>
        <v>Горячее водоснабжение</v>
      </c>
      <c r="I9" s="165" t="s">
        <v>549</v>
      </c>
      <c r="J9" s="374"/>
      <c r="K9" s="263"/>
      <c r="L9" s="263"/>
      <c r="M9" s="263"/>
      <c r="N9" s="263"/>
      <c r="O9" s="263"/>
      <c r="P9" s="263"/>
      <c r="Q9" s="263"/>
      <c r="R9" s="263"/>
      <c r="S9" s="263"/>
      <c r="T9" s="263"/>
    </row>
    <row r="10" spans="1:20" s="164" customFormat="1" ht="22.5">
      <c r="A10" s="661"/>
      <c r="B10" s="263"/>
      <c r="C10" s="263"/>
      <c r="D10" s="263"/>
      <c r="F10" s="215" t="str">
        <f>"4."&amp;mergeValue(A10)</f>
        <v>4.1</v>
      </c>
      <c r="G10" s="443" t="s">
        <v>465</v>
      </c>
      <c r="H10" s="363" t="s">
        <v>434</v>
      </c>
      <c r="I10" s="165"/>
      <c r="J10" s="374"/>
      <c r="K10" s="263"/>
      <c r="L10" s="263"/>
      <c r="M10" s="263"/>
      <c r="N10" s="263"/>
      <c r="O10" s="263"/>
      <c r="P10" s="263"/>
      <c r="Q10" s="263"/>
      <c r="R10" s="263"/>
      <c r="S10" s="263"/>
      <c r="T10" s="263"/>
    </row>
    <row r="11" spans="1:20" s="164" customFormat="1" ht="18.75">
      <c r="A11" s="661"/>
      <c r="B11" s="661">
        <v>1</v>
      </c>
      <c r="C11" s="381"/>
      <c r="D11" s="381"/>
      <c r="F11" s="215" t="str">
        <f>"4."&amp;mergeValue(A11) &amp;"."&amp;mergeValue(B11)</f>
        <v>4.1.1</v>
      </c>
      <c r="G11" s="369" t="s">
        <v>553</v>
      </c>
      <c r="H11" s="362" t="str">
        <f>IF(region_name="","",region_name)</f>
        <v>Орловская область</v>
      </c>
      <c r="I11" s="165" t="s">
        <v>468</v>
      </c>
      <c r="J11" s="374"/>
      <c r="K11" s="263"/>
      <c r="L11" s="263"/>
      <c r="M11" s="263"/>
      <c r="N11" s="263"/>
      <c r="O11" s="263"/>
      <c r="P11" s="263"/>
      <c r="Q11" s="263"/>
      <c r="R11" s="263"/>
      <c r="S11" s="263"/>
      <c r="T11" s="263"/>
    </row>
    <row r="12" spans="1:20" s="164" customFormat="1" ht="22.5">
      <c r="A12" s="661"/>
      <c r="B12" s="661"/>
      <c r="C12" s="661">
        <v>1</v>
      </c>
      <c r="D12" s="381"/>
      <c r="F12" s="215" t="str">
        <f>"4."&amp;mergeValue(A12) &amp;"."&amp;mergeValue(B12)&amp;"."&amp;mergeValue(C12)</f>
        <v>4.1.1.1</v>
      </c>
      <c r="G12" s="380" t="s">
        <v>466</v>
      </c>
      <c r="H12" s="362" t="str">
        <f>IF(Территории!H13="","","" &amp; Территории!H13 &amp; "")</f>
        <v>Город Орёл</v>
      </c>
      <c r="I12" s="165" t="s">
        <v>469</v>
      </c>
      <c r="J12" s="374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0" s="164" customFormat="1" ht="56.25">
      <c r="A13" s="661"/>
      <c r="B13" s="661"/>
      <c r="C13" s="661"/>
      <c r="D13" s="381">
        <v>1</v>
      </c>
      <c r="F13" s="215" t="str">
        <f>"4."&amp;mergeValue(A13) &amp;"."&amp;mergeValue(B13)&amp;"."&amp;mergeValue(C13)&amp;"."&amp;mergeValue(D13)</f>
        <v>4.1.1.1.1</v>
      </c>
      <c r="G13" s="446" t="s">
        <v>467</v>
      </c>
      <c r="H13" s="362" t="str">
        <f>IF(Территории!R14="","","" &amp; Территории!R14 &amp; "")</f>
        <v>Город Орёл (54701000)</v>
      </c>
      <c r="I13" s="442" t="s">
        <v>552</v>
      </c>
      <c r="J13" s="374"/>
      <c r="K13" s="263"/>
      <c r="L13" s="263"/>
      <c r="M13" s="263"/>
      <c r="N13" s="263"/>
      <c r="O13" s="263"/>
      <c r="P13" s="263"/>
      <c r="Q13" s="263"/>
      <c r="R13" s="263"/>
      <c r="S13" s="263"/>
      <c r="T13" s="263"/>
    </row>
    <row r="14" spans="1:20" s="164" customFormat="1" ht="3" customHeight="1">
      <c r="A14" s="263"/>
      <c r="B14" s="263"/>
      <c r="C14" s="263"/>
      <c r="D14" s="263"/>
      <c r="F14" s="370"/>
      <c r="G14" s="444"/>
      <c r="H14" s="445"/>
      <c r="I14" s="85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</row>
    <row r="15" spans="1:20" s="164" customFormat="1" ht="15" customHeight="1">
      <c r="A15" s="263"/>
      <c r="B15" s="263"/>
      <c r="C15" s="263"/>
      <c r="D15" s="263"/>
      <c r="F15" s="370"/>
      <c r="G15" s="657" t="s">
        <v>554</v>
      </c>
      <c r="H15" s="657"/>
      <c r="I15" s="85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</row>
  </sheetData>
  <sheetProtection algorithmName="SHA-512" hashValue="NvVzQor39FLcMcXk5mtBDWMJ+jXZdikYuoCLNasvuuthseVkG7mc2dQreFMbBOEleIxq+mo7bvdOJr5CywoUyQ==" saltValue="UhCesuHs82CMsUymrWgGq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E8DA3151-B7B2-45D6-ABD7-DF6CC9280A71}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4_1">
    <tabColor rgb="FFEAEBEE"/>
  </sheetPr>
  <dimension ref="A1:AF34"/>
  <sheetViews>
    <sheetView showGridLines="0" topLeftCell="C25" zoomScaleNormal="100" workbookViewId="0">
      <selection activeCell="J22" sqref="J22"/>
    </sheetView>
  </sheetViews>
  <sheetFormatPr defaultColWidth="10.5703125" defaultRowHeight="14.25"/>
  <cols>
    <col min="1" max="1" width="9.140625" style="85" hidden="1" customWidth="1"/>
    <col min="2" max="2" width="9.140625" style="213" hidden="1" customWidth="1"/>
    <col min="3" max="3" width="3.7109375" style="77" customWidth="1"/>
    <col min="4" max="4" width="6.28515625" style="30" bestFit="1" customWidth="1"/>
    <col min="5" max="5" width="46.7109375" style="30" customWidth="1"/>
    <col min="6" max="6" width="35.7109375" style="30" customWidth="1"/>
    <col min="7" max="7" width="3.7109375" style="30" customWidth="1"/>
    <col min="8" max="9" width="11.7109375" style="30" customWidth="1"/>
    <col min="10" max="11" width="35.7109375" style="30" customWidth="1"/>
    <col min="12" max="12" width="84.85546875" style="30" customWidth="1"/>
    <col min="13" max="13" width="10.5703125" style="30"/>
    <col min="14" max="15" width="10.5703125" style="262"/>
    <col min="16" max="16384" width="10.5703125" style="30"/>
  </cols>
  <sheetData>
    <row r="1" spans="1:32" hidden="1">
      <c r="S1" s="541"/>
      <c r="AF1" s="542"/>
    </row>
    <row r="2" spans="1:32" hidden="1"/>
    <row r="3" spans="1:32" hidden="1"/>
    <row r="4" spans="1:32" ht="3" customHeight="1">
      <c r="C4" s="76"/>
      <c r="D4" s="31"/>
      <c r="E4" s="31"/>
      <c r="F4" s="31"/>
      <c r="G4" s="31"/>
      <c r="H4" s="31"/>
      <c r="I4" s="31"/>
      <c r="J4" s="31"/>
      <c r="K4" s="534"/>
      <c r="L4" s="534"/>
    </row>
    <row r="5" spans="1:32" ht="26.1" customHeight="1">
      <c r="C5" s="76"/>
      <c r="D5" s="662" t="s">
        <v>614</v>
      </c>
      <c r="E5" s="662"/>
      <c r="F5" s="662"/>
      <c r="G5" s="662"/>
      <c r="H5" s="662"/>
      <c r="I5" s="662"/>
      <c r="J5" s="662"/>
      <c r="K5" s="662"/>
      <c r="L5" s="375"/>
    </row>
    <row r="6" spans="1:32" ht="3" customHeight="1">
      <c r="C6" s="76"/>
      <c r="D6" s="31"/>
      <c r="E6" s="198"/>
      <c r="F6" s="198"/>
      <c r="G6" s="198"/>
      <c r="H6" s="198"/>
      <c r="I6" s="198"/>
      <c r="J6" s="198"/>
      <c r="K6" s="74"/>
      <c r="L6" s="535"/>
    </row>
    <row r="7" spans="1:32" ht="18.75">
      <c r="C7" s="76"/>
      <c r="D7" s="31"/>
      <c r="E7" s="551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F7" s="668" t="str">
        <f>IF(datePr_ch="",IF(datePr="","",datePr),datePr_ch)</f>
        <v>26.04.2023</v>
      </c>
      <c r="G7" s="668"/>
      <c r="H7" s="668"/>
      <c r="I7" s="668"/>
      <c r="J7" s="668"/>
      <c r="K7" s="668"/>
      <c r="L7" s="576"/>
      <c r="M7" s="242"/>
    </row>
    <row r="8" spans="1:32" ht="18.75">
      <c r="C8" s="76"/>
      <c r="D8" s="31"/>
      <c r="E8" s="551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F8" s="668" t="str">
        <f>IF(numberPr_ch="",IF(numberPr="","",numberPr),numberPr_ch)</f>
        <v>1236</v>
      </c>
      <c r="G8" s="668"/>
      <c r="H8" s="668"/>
      <c r="I8" s="668"/>
      <c r="J8" s="668"/>
      <c r="K8" s="668"/>
      <c r="L8" s="576"/>
      <c r="M8" s="242"/>
    </row>
    <row r="9" spans="1:32">
      <c r="C9" s="76"/>
      <c r="D9" s="31"/>
      <c r="E9" s="198"/>
      <c r="F9" s="198"/>
      <c r="G9" s="198"/>
      <c r="H9" s="198"/>
      <c r="I9" s="198"/>
      <c r="J9" s="198"/>
      <c r="K9" s="74"/>
      <c r="L9" s="535"/>
    </row>
    <row r="10" spans="1:32" ht="21" customHeight="1">
      <c r="C10" s="76"/>
      <c r="D10" s="663" t="s">
        <v>430</v>
      </c>
      <c r="E10" s="663"/>
      <c r="F10" s="663"/>
      <c r="G10" s="663"/>
      <c r="H10" s="663"/>
      <c r="I10" s="663"/>
      <c r="J10" s="663"/>
      <c r="K10" s="663"/>
      <c r="L10" s="664" t="s">
        <v>431</v>
      </c>
    </row>
    <row r="11" spans="1:32" ht="21" customHeight="1">
      <c r="C11" s="76"/>
      <c r="D11" s="669" t="s">
        <v>82</v>
      </c>
      <c r="E11" s="671" t="s">
        <v>279</v>
      </c>
      <c r="F11" s="671" t="s">
        <v>21</v>
      </c>
      <c r="G11" s="673" t="s">
        <v>591</v>
      </c>
      <c r="H11" s="674"/>
      <c r="I11" s="675"/>
      <c r="J11" s="671" t="s">
        <v>424</v>
      </c>
      <c r="K11" s="671" t="s">
        <v>432</v>
      </c>
      <c r="L11" s="664"/>
    </row>
    <row r="12" spans="1:32" ht="21" customHeight="1">
      <c r="C12" s="76"/>
      <c r="D12" s="670"/>
      <c r="E12" s="672"/>
      <c r="F12" s="672"/>
      <c r="G12" s="677" t="s">
        <v>592</v>
      </c>
      <c r="H12" s="678"/>
      <c r="I12" s="102" t="s">
        <v>593</v>
      </c>
      <c r="J12" s="672"/>
      <c r="K12" s="672"/>
      <c r="L12" s="664"/>
    </row>
    <row r="13" spans="1:32" ht="12" customHeight="1">
      <c r="C13" s="76"/>
      <c r="D13" s="36" t="s">
        <v>83</v>
      </c>
      <c r="E13" s="36" t="s">
        <v>49</v>
      </c>
      <c r="F13" s="36" t="s">
        <v>50</v>
      </c>
      <c r="G13" s="679" t="s">
        <v>51</v>
      </c>
      <c r="H13" s="679"/>
      <c r="I13" s="36" t="s">
        <v>63</v>
      </c>
      <c r="J13" s="36" t="s">
        <v>64</v>
      </c>
      <c r="K13" s="36" t="s">
        <v>169</v>
      </c>
      <c r="L13" s="36" t="s">
        <v>170</v>
      </c>
    </row>
    <row r="14" spans="1:32" ht="14.25" customHeight="1">
      <c r="A14" s="201"/>
      <c r="C14" s="76"/>
      <c r="D14" s="546">
        <v>1</v>
      </c>
      <c r="E14" s="676" t="s">
        <v>594</v>
      </c>
      <c r="F14" s="680"/>
      <c r="G14" s="680"/>
      <c r="H14" s="680"/>
      <c r="I14" s="680"/>
      <c r="J14" s="680"/>
      <c r="K14" s="680"/>
      <c r="L14" s="165"/>
      <c r="M14" s="548"/>
    </row>
    <row r="15" spans="1:32" ht="56.25">
      <c r="A15" s="201"/>
      <c r="C15" s="76"/>
      <c r="D15" s="546" t="s">
        <v>277</v>
      </c>
      <c r="E15" s="339" t="s">
        <v>434</v>
      </c>
      <c r="F15" s="339" t="s">
        <v>434</v>
      </c>
      <c r="G15" s="681" t="s">
        <v>434</v>
      </c>
      <c r="H15" s="682"/>
      <c r="I15" s="339" t="s">
        <v>434</v>
      </c>
      <c r="J15" s="441" t="s">
        <v>1370</v>
      </c>
      <c r="K15" s="588" t="s">
        <v>1371</v>
      </c>
      <c r="L15" s="165" t="s">
        <v>595</v>
      </c>
      <c r="M15" s="548"/>
    </row>
    <row r="16" spans="1:32" ht="18.75">
      <c r="A16" s="201"/>
      <c r="B16" s="213">
        <v>3</v>
      </c>
      <c r="C16" s="76"/>
      <c r="D16" s="549">
        <v>2</v>
      </c>
      <c r="E16" s="683" t="s">
        <v>596</v>
      </c>
      <c r="F16" s="684"/>
      <c r="G16" s="684"/>
      <c r="H16" s="685"/>
      <c r="I16" s="685"/>
      <c r="J16" s="685" t="s">
        <v>434</v>
      </c>
      <c r="K16" s="685"/>
      <c r="L16" s="544"/>
      <c r="M16" s="548"/>
    </row>
    <row r="17" spans="1:15" ht="90" customHeight="1">
      <c r="A17" s="201"/>
      <c r="C17" s="686"/>
      <c r="D17" s="687" t="s">
        <v>597</v>
      </c>
      <c r="E17" s="688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17" s="689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17" s="339"/>
      <c r="H17" s="567" t="s">
        <v>1353</v>
      </c>
      <c r="I17" s="565" t="s">
        <v>1372</v>
      </c>
      <c r="J17" s="441" t="s">
        <v>232</v>
      </c>
      <c r="K17" s="339" t="s">
        <v>434</v>
      </c>
      <c r="L17" s="665" t="s">
        <v>615</v>
      </c>
      <c r="M17" s="548"/>
    </row>
    <row r="18" spans="1:15" ht="18.75">
      <c r="A18" s="201"/>
      <c r="C18" s="686"/>
      <c r="D18" s="687"/>
      <c r="E18" s="688"/>
      <c r="F18" s="689"/>
      <c r="G18" s="550"/>
      <c r="H18" s="545" t="s">
        <v>258</v>
      </c>
      <c r="I18" s="540"/>
      <c r="J18" s="540"/>
      <c r="K18" s="538"/>
      <c r="L18" s="667"/>
      <c r="M18" s="548"/>
    </row>
    <row r="19" spans="1:15" ht="18.75">
      <c r="A19" s="201"/>
      <c r="B19" s="213">
        <v>3</v>
      </c>
      <c r="C19" s="76"/>
      <c r="D19" s="214" t="s">
        <v>50</v>
      </c>
      <c r="E19" s="676" t="s">
        <v>599</v>
      </c>
      <c r="F19" s="676"/>
      <c r="G19" s="676"/>
      <c r="H19" s="676"/>
      <c r="I19" s="676"/>
      <c r="J19" s="676"/>
      <c r="K19" s="676"/>
      <c r="L19" s="440"/>
      <c r="M19" s="548"/>
    </row>
    <row r="20" spans="1:15" ht="33.75">
      <c r="A20" s="201"/>
      <c r="C20" s="76"/>
      <c r="D20" s="546" t="s">
        <v>425</v>
      </c>
      <c r="E20" s="339" t="s">
        <v>434</v>
      </c>
      <c r="F20" s="339" t="s">
        <v>434</v>
      </c>
      <c r="G20" s="681" t="s">
        <v>434</v>
      </c>
      <c r="H20" s="682"/>
      <c r="I20" s="339" t="s">
        <v>434</v>
      </c>
      <c r="J20" s="339" t="s">
        <v>434</v>
      </c>
      <c r="K20" s="588" t="s">
        <v>1373</v>
      </c>
      <c r="L20" s="165" t="s">
        <v>600</v>
      </c>
      <c r="M20" s="548"/>
    </row>
    <row r="21" spans="1:15" ht="18.75">
      <c r="A21" s="201"/>
      <c r="B21" s="213">
        <v>3</v>
      </c>
      <c r="C21" s="76"/>
      <c r="D21" s="214" t="s">
        <v>51</v>
      </c>
      <c r="E21" s="676" t="s">
        <v>601</v>
      </c>
      <c r="F21" s="676"/>
      <c r="G21" s="676"/>
      <c r="H21" s="676"/>
      <c r="I21" s="676"/>
      <c r="J21" s="676"/>
      <c r="K21" s="676"/>
      <c r="L21" s="440"/>
      <c r="M21" s="548"/>
    </row>
    <row r="22" spans="1:15" ht="67.5" customHeight="1">
      <c r="A22" s="201"/>
      <c r="C22" s="686"/>
      <c r="D22" s="687" t="s">
        <v>426</v>
      </c>
      <c r="E22" s="688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2" s="689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22" s="339"/>
      <c r="H22" s="565" t="s">
        <v>1353</v>
      </c>
      <c r="I22" s="565" t="s">
        <v>1372</v>
      </c>
      <c r="J22" s="578">
        <v>226777.26</v>
      </c>
      <c r="K22" s="339" t="s">
        <v>434</v>
      </c>
      <c r="L22" s="665" t="s">
        <v>616</v>
      </c>
      <c r="M22" s="548"/>
    </row>
    <row r="23" spans="1:15" ht="18.75">
      <c r="A23" s="201"/>
      <c r="C23" s="686"/>
      <c r="D23" s="687"/>
      <c r="E23" s="688"/>
      <c r="F23" s="689"/>
      <c r="G23" s="550"/>
      <c r="H23" s="545" t="s">
        <v>258</v>
      </c>
      <c r="I23" s="537"/>
      <c r="J23" s="537"/>
      <c r="K23" s="538"/>
      <c r="L23" s="667"/>
      <c r="M23" s="548"/>
    </row>
    <row r="24" spans="1:15" ht="18.75">
      <c r="A24" s="201"/>
      <c r="C24" s="76"/>
      <c r="D24" s="214" t="s">
        <v>63</v>
      </c>
      <c r="E24" s="676" t="s">
        <v>602</v>
      </c>
      <c r="F24" s="676"/>
      <c r="G24" s="676"/>
      <c r="H24" s="676"/>
      <c r="I24" s="676"/>
      <c r="J24" s="676"/>
      <c r="K24" s="676"/>
      <c r="L24" s="440"/>
      <c r="M24" s="548"/>
    </row>
    <row r="25" spans="1:15" ht="78.75" customHeight="1">
      <c r="A25" s="201"/>
      <c r="C25" s="686"/>
      <c r="D25" s="690" t="s">
        <v>427</v>
      </c>
      <c r="E25" s="688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5" s="689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25" s="339"/>
      <c r="H25" s="567" t="s">
        <v>1353</v>
      </c>
      <c r="I25" s="565" t="s">
        <v>1372</v>
      </c>
      <c r="J25" s="578">
        <v>1504.04</v>
      </c>
      <c r="K25" s="339" t="s">
        <v>434</v>
      </c>
      <c r="L25" s="665" t="s">
        <v>617</v>
      </c>
      <c r="M25" s="548"/>
    </row>
    <row r="26" spans="1:15" ht="18.75">
      <c r="A26" s="201"/>
      <c r="C26" s="686"/>
      <c r="D26" s="691"/>
      <c r="E26" s="688"/>
      <c r="F26" s="689"/>
      <c r="G26" s="550"/>
      <c r="H26" s="545" t="s">
        <v>258</v>
      </c>
      <c r="I26" s="537"/>
      <c r="J26" s="537"/>
      <c r="K26" s="538"/>
      <c r="L26" s="667"/>
      <c r="M26" s="548"/>
    </row>
    <row r="27" spans="1:15" ht="26.1" customHeight="1">
      <c r="A27" s="201"/>
      <c r="C27" s="76"/>
      <c r="D27" s="214" t="s">
        <v>64</v>
      </c>
      <c r="E27" s="676" t="s">
        <v>618</v>
      </c>
      <c r="F27" s="676"/>
      <c r="G27" s="676"/>
      <c r="H27" s="676"/>
      <c r="I27" s="676"/>
      <c r="J27" s="676"/>
      <c r="K27" s="676"/>
      <c r="L27" s="440"/>
      <c r="M27" s="548"/>
    </row>
    <row r="28" spans="1:15" ht="112.5" customHeight="1">
      <c r="A28" s="201"/>
      <c r="C28" s="686"/>
      <c r="D28" s="690" t="s">
        <v>428</v>
      </c>
      <c r="E28" s="688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28" s="689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28" s="339"/>
      <c r="H28" s="567" t="s">
        <v>1353</v>
      </c>
      <c r="I28" s="565" t="s">
        <v>1372</v>
      </c>
      <c r="J28" s="578">
        <v>0</v>
      </c>
      <c r="K28" s="339" t="s">
        <v>434</v>
      </c>
      <c r="L28" s="665" t="s">
        <v>619</v>
      </c>
      <c r="M28" s="548"/>
      <c r="O28" s="262" t="s">
        <v>539</v>
      </c>
    </row>
    <row r="29" spans="1:15" ht="18.75">
      <c r="A29" s="201"/>
      <c r="C29" s="686"/>
      <c r="D29" s="691"/>
      <c r="E29" s="688"/>
      <c r="F29" s="689"/>
      <c r="G29" s="550"/>
      <c r="H29" s="545" t="s">
        <v>258</v>
      </c>
      <c r="I29" s="537"/>
      <c r="J29" s="537"/>
      <c r="K29" s="538"/>
      <c r="L29" s="667"/>
      <c r="M29" s="548"/>
    </row>
    <row r="30" spans="1:15" ht="25.5" customHeight="1">
      <c r="A30" s="201"/>
      <c r="B30" s="213">
        <v>3</v>
      </c>
      <c r="C30" s="76"/>
      <c r="D30" s="214" t="s">
        <v>169</v>
      </c>
      <c r="E30" s="676" t="s">
        <v>620</v>
      </c>
      <c r="F30" s="676"/>
      <c r="G30" s="676"/>
      <c r="H30" s="676"/>
      <c r="I30" s="676"/>
      <c r="J30" s="676"/>
      <c r="K30" s="676"/>
      <c r="L30" s="440"/>
      <c r="M30" s="548"/>
    </row>
    <row r="31" spans="1:15" ht="112.5" customHeight="1">
      <c r="A31" s="201"/>
      <c r="C31" s="686"/>
      <c r="D31" s="690" t="s">
        <v>603</v>
      </c>
      <c r="E31" s="688" t="str">
        <f>IF('Перечень тарифов'!E21="","наименование отсутствует","" &amp; 'Перечень тарифов'!E21 &amp; "")</f>
        <v>Тариф на горячую воду в закрытой системе горячего водоснабжения (горячее водоснабжение)</v>
      </c>
      <c r="F31" s="689" t="str">
        <f>IF('Перечень тарифов'!J21="","наименование отсутствует","" &amp; 'Перечень тарифов'!J21 &amp; "")</f>
        <v>Двухкомпонентный тариф на горячую воду в закрытой системе горячего водоснабжения</v>
      </c>
      <c r="G31" s="339"/>
      <c r="H31" s="567" t="s">
        <v>1353</v>
      </c>
      <c r="I31" s="565" t="s">
        <v>1372</v>
      </c>
      <c r="J31" s="578">
        <v>0</v>
      </c>
      <c r="K31" s="339" t="s">
        <v>434</v>
      </c>
      <c r="L31" s="665" t="s">
        <v>621</v>
      </c>
      <c r="M31" s="548"/>
    </row>
    <row r="32" spans="1:15" ht="18.75">
      <c r="A32" s="201"/>
      <c r="C32" s="686"/>
      <c r="D32" s="691"/>
      <c r="E32" s="688"/>
      <c r="F32" s="689"/>
      <c r="G32" s="550"/>
      <c r="H32" s="545" t="s">
        <v>258</v>
      </c>
      <c r="I32" s="537"/>
      <c r="J32" s="537"/>
      <c r="K32" s="538"/>
      <c r="L32" s="667"/>
      <c r="M32" s="548"/>
    </row>
    <row r="33" spans="4:15" s="201" customFormat="1" ht="3" customHeight="1">
      <c r="D33" s="552"/>
      <c r="E33" s="552"/>
      <c r="F33" s="552"/>
      <c r="G33" s="552"/>
      <c r="H33" s="552"/>
      <c r="I33" s="552"/>
      <c r="J33" s="552"/>
      <c r="K33" s="552"/>
      <c r="L33" s="552"/>
      <c r="N33" s="536"/>
      <c r="O33" s="536"/>
    </row>
    <row r="34" spans="4:15" ht="24.75" customHeight="1">
      <c r="D34" s="539">
        <v>1</v>
      </c>
      <c r="E34" s="657" t="s">
        <v>699</v>
      </c>
      <c r="F34" s="657"/>
      <c r="G34" s="657"/>
      <c r="H34" s="657"/>
      <c r="I34" s="657"/>
      <c r="J34" s="657"/>
      <c r="K34" s="657"/>
      <c r="L34" s="657"/>
    </row>
  </sheetData>
  <sheetProtection algorithmName="SHA-512" hashValue="pfOwh0GrGgChqWBI0tYAfFk9D38Kfwivm8w1FempS0HpvWZtOweAsIEzIHuhHenV5S8lwWAczqDB4efG2wWLPw==" saltValue="4mHhLWT6CgbEKG/Wt/tEpA==" spinCount="100000" sheet="1" objects="1" scenarios="1" formatColumns="0" formatRows="0"/>
  <mergeCells count="48">
    <mergeCell ref="E34:L34"/>
    <mergeCell ref="E30:K30"/>
    <mergeCell ref="C31:C32"/>
    <mergeCell ref="D31:D32"/>
    <mergeCell ref="E31:E32"/>
    <mergeCell ref="F31:F32"/>
    <mergeCell ref="L31:L32"/>
    <mergeCell ref="L28:L29"/>
    <mergeCell ref="L22:L23"/>
    <mergeCell ref="E24:K24"/>
    <mergeCell ref="C25:C26"/>
    <mergeCell ref="D25:D26"/>
    <mergeCell ref="E25:E26"/>
    <mergeCell ref="F25:F26"/>
    <mergeCell ref="L25:L26"/>
    <mergeCell ref="E27:K27"/>
    <mergeCell ref="C28:C29"/>
    <mergeCell ref="D28:D29"/>
    <mergeCell ref="E28:E29"/>
    <mergeCell ref="F28:F29"/>
    <mergeCell ref="G20:H20"/>
    <mergeCell ref="E21:K21"/>
    <mergeCell ref="C22:C23"/>
    <mergeCell ref="D22:D23"/>
    <mergeCell ref="E22:E23"/>
    <mergeCell ref="F22:F23"/>
    <mergeCell ref="C17:C18"/>
    <mergeCell ref="D17:D18"/>
    <mergeCell ref="E17:E18"/>
    <mergeCell ref="F17:F18"/>
    <mergeCell ref="L17:L18"/>
    <mergeCell ref="E19:K19"/>
    <mergeCell ref="K11:K12"/>
    <mergeCell ref="G12:H12"/>
    <mergeCell ref="G13:H13"/>
    <mergeCell ref="E14:K14"/>
    <mergeCell ref="G15:H15"/>
    <mergeCell ref="E16:K16"/>
    <mergeCell ref="D5:K5"/>
    <mergeCell ref="F7:K7"/>
    <mergeCell ref="F8:K8"/>
    <mergeCell ref="D10:K10"/>
    <mergeCell ref="L10:L12"/>
    <mergeCell ref="D11:D12"/>
    <mergeCell ref="E11:E12"/>
    <mergeCell ref="F11:F12"/>
    <mergeCell ref="G11:I11"/>
    <mergeCell ref="J11:J12"/>
  </mergeCells>
  <dataValidations count="6">
    <dataValidation type="decimal" allowBlank="1" showErrorMessage="1" errorTitle="Ошибка" error="Допускается ввод только действительных чисел!" sqref="J25 J28 J22 J31" xr:uid="{00000000-0002-0000-0900-000000000000}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J17" xr:uid="{00000000-0002-0000-0900-000001000000}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28:I28 H17:I17 H22:I22 H25:I25 H31:I31" xr:uid="{00000000-0002-0000-0900-000002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 xr:uid="{00000000-0002-0000-0900-000003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L25 L28 L16:L17 L22 L31" xr:uid="{00000000-0002-0000-0900-000004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 xr:uid="{00000000-0002-0000-0900-000005000000}">
      <formula1>900</formula1>
    </dataValidation>
  </dataValidations>
  <hyperlinks>
    <hyperlink ref="K15" location="'Форма 1.11.1'!$K$15" tooltip="Кликните по гиперссылке, чтобы перейти по гиперссылке или отредактировать её" display="https://portal.eias.ru/Portal/DownloadPage.aspx?type=12&amp;guid=2b53d70b-d7c7-4a07-9e09-7921bb0806a3" xr:uid="{879B72F6-81B9-435B-A48D-46F9322EDC58}"/>
    <hyperlink ref="K20" location="'Форма 1.11.1'!$K$20" tooltip="Кликните по гиперссылке, чтобы перейти по гиперссылке или отредактировать её" display="https://portal.eias.ru/Portal/DownloadPage.aspx?type=12&amp;guid=a9515a2f-1215-4603-a855-66459d881a61" xr:uid="{8829396E-089F-46BA-8BAF-F53792D1F3BF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64" hidden="1" customWidth="1"/>
    <col min="2" max="4" width="3.7109375" style="249" hidden="1" customWidth="1"/>
    <col min="5" max="5" width="3.7109375" style="77" customWidth="1"/>
    <col min="6" max="6" width="9.7109375" style="30" customWidth="1"/>
    <col min="7" max="7" width="37.7109375" style="30" customWidth="1"/>
    <col min="8" max="8" width="66.85546875" style="30" customWidth="1"/>
    <col min="9" max="9" width="115.7109375" style="30" customWidth="1"/>
    <col min="10" max="11" width="10.5703125" style="249"/>
    <col min="12" max="12" width="11.140625" style="249" customWidth="1"/>
    <col min="13" max="20" width="10.5703125" style="249"/>
    <col min="21" max="16384" width="10.5703125" style="30"/>
  </cols>
  <sheetData>
    <row r="1" spans="1:20" ht="3" customHeight="1">
      <c r="A1" s="264" t="s">
        <v>49</v>
      </c>
    </row>
    <row r="2" spans="1:20" ht="22.5">
      <c r="F2" s="658" t="s">
        <v>460</v>
      </c>
      <c r="G2" s="659"/>
      <c r="H2" s="660"/>
      <c r="I2" s="474"/>
    </row>
    <row r="3" spans="1:20" ht="3" customHeight="1"/>
    <row r="4" spans="1:20" s="164" customFormat="1" ht="11.25">
      <c r="A4" s="263"/>
      <c r="B4" s="263"/>
      <c r="C4" s="263"/>
      <c r="D4" s="263"/>
      <c r="F4" s="622" t="s">
        <v>430</v>
      </c>
      <c r="G4" s="622"/>
      <c r="H4" s="622"/>
      <c r="I4" s="641" t="s">
        <v>431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20" s="164" customFormat="1" ht="11.25" customHeight="1">
      <c r="A5" s="263"/>
      <c r="B5" s="263"/>
      <c r="C5" s="263"/>
      <c r="D5" s="263"/>
      <c r="F5" s="364" t="s">
        <v>82</v>
      </c>
      <c r="G5" s="104" t="s">
        <v>433</v>
      </c>
      <c r="H5" s="363" t="s">
        <v>424</v>
      </c>
      <c r="I5" s="641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s="164" customFormat="1" ht="12" customHeight="1">
      <c r="A6" s="263"/>
      <c r="B6" s="263"/>
      <c r="C6" s="263"/>
      <c r="D6" s="263"/>
      <c r="F6" s="365" t="s">
        <v>83</v>
      </c>
      <c r="G6" s="367">
        <v>2</v>
      </c>
      <c r="H6" s="368">
        <v>3</v>
      </c>
      <c r="I6" s="366">
        <v>4</v>
      </c>
      <c r="J6" s="263">
        <v>4</v>
      </c>
      <c r="K6" s="263"/>
      <c r="L6" s="263"/>
      <c r="M6" s="263"/>
      <c r="N6" s="263"/>
      <c r="O6" s="263"/>
      <c r="P6" s="263"/>
      <c r="Q6" s="263"/>
      <c r="R6" s="263"/>
      <c r="S6" s="263"/>
      <c r="T6" s="263"/>
    </row>
    <row r="7" spans="1:20" s="164" customFormat="1" ht="18.75">
      <c r="A7" s="263"/>
      <c r="B7" s="263"/>
      <c r="C7" s="263"/>
      <c r="D7" s="263"/>
      <c r="F7" s="215">
        <v>1</v>
      </c>
      <c r="G7" s="443" t="s">
        <v>461</v>
      </c>
      <c r="H7" s="362" t="str">
        <f>IF(dateCh="","",dateCh)</f>
        <v>26.04.2023</v>
      </c>
      <c r="I7" s="165" t="s">
        <v>462</v>
      </c>
      <c r="J7" s="374"/>
      <c r="K7" s="263"/>
      <c r="L7" s="263"/>
      <c r="M7" s="263"/>
      <c r="N7" s="263"/>
      <c r="O7" s="263"/>
      <c r="P7" s="263"/>
      <c r="Q7" s="263"/>
      <c r="R7" s="263"/>
      <c r="S7" s="263"/>
      <c r="T7" s="263"/>
    </row>
    <row r="8" spans="1:20" s="164" customFormat="1" ht="45">
      <c r="A8" s="661">
        <v>1</v>
      </c>
      <c r="B8" s="263"/>
      <c r="C8" s="263"/>
      <c r="D8" s="263"/>
      <c r="F8" s="215" t="str">
        <f>"2." &amp;mergeValue(A8)</f>
        <v>2.1</v>
      </c>
      <c r="G8" s="443" t="s">
        <v>463</v>
      </c>
      <c r="H8" s="362"/>
      <c r="I8" s="165" t="s">
        <v>551</v>
      </c>
      <c r="J8" s="374"/>
      <c r="K8" s="263"/>
      <c r="L8" s="263"/>
      <c r="M8" s="263"/>
      <c r="N8" s="263"/>
      <c r="O8" s="263"/>
      <c r="P8" s="263"/>
      <c r="Q8" s="263"/>
      <c r="R8" s="263"/>
      <c r="S8" s="263"/>
      <c r="T8" s="263"/>
    </row>
    <row r="9" spans="1:20" s="164" customFormat="1" ht="22.5">
      <c r="A9" s="661"/>
      <c r="B9" s="263"/>
      <c r="C9" s="263"/>
      <c r="D9" s="263"/>
      <c r="F9" s="215" t="str">
        <f>"3." &amp;mergeValue(A9)</f>
        <v>3.1</v>
      </c>
      <c r="G9" s="443" t="s">
        <v>464</v>
      </c>
      <c r="H9" s="362"/>
      <c r="I9" s="165" t="s">
        <v>549</v>
      </c>
      <c r="J9" s="374"/>
      <c r="K9" s="263"/>
      <c r="L9" s="263"/>
      <c r="M9" s="263"/>
      <c r="N9" s="263"/>
      <c r="O9" s="263"/>
      <c r="P9" s="263"/>
      <c r="Q9" s="263"/>
      <c r="R9" s="263"/>
      <c r="S9" s="263"/>
      <c r="T9" s="263"/>
    </row>
    <row r="10" spans="1:20" s="164" customFormat="1" ht="22.5">
      <c r="A10" s="661"/>
      <c r="B10" s="263"/>
      <c r="C10" s="263"/>
      <c r="D10" s="263"/>
      <c r="F10" s="215" t="str">
        <f>"4."&amp;mergeValue(A10)</f>
        <v>4.1</v>
      </c>
      <c r="G10" s="443" t="s">
        <v>465</v>
      </c>
      <c r="H10" s="363" t="s">
        <v>434</v>
      </c>
      <c r="I10" s="165"/>
      <c r="J10" s="374"/>
      <c r="K10" s="263"/>
      <c r="L10" s="263"/>
      <c r="M10" s="263"/>
      <c r="N10" s="263"/>
      <c r="O10" s="263"/>
      <c r="P10" s="263"/>
      <c r="Q10" s="263"/>
      <c r="R10" s="263"/>
      <c r="S10" s="263"/>
      <c r="T10" s="263"/>
    </row>
    <row r="11" spans="1:20" s="164" customFormat="1" ht="18.75">
      <c r="A11" s="661"/>
      <c r="B11" s="661">
        <v>1</v>
      </c>
      <c r="C11" s="381"/>
      <c r="D11" s="381"/>
      <c r="F11" s="215" t="str">
        <f>"4."&amp;mergeValue(A11) &amp;"."&amp;mergeValue(B11)</f>
        <v>4.1.1</v>
      </c>
      <c r="G11" s="369" t="s">
        <v>553</v>
      </c>
      <c r="H11" s="362" t="str">
        <f>IF(region_name="","",region_name)</f>
        <v>Орловская область</v>
      </c>
      <c r="I11" s="165" t="s">
        <v>468</v>
      </c>
      <c r="J11" s="374"/>
      <c r="K11" s="263"/>
      <c r="L11" s="263"/>
      <c r="M11" s="263"/>
      <c r="N11" s="263"/>
      <c r="O11" s="263"/>
      <c r="P11" s="263"/>
      <c r="Q11" s="263"/>
      <c r="R11" s="263"/>
      <c r="S11" s="263"/>
      <c r="T11" s="263"/>
    </row>
    <row r="12" spans="1:20" s="164" customFormat="1" ht="22.5">
      <c r="A12" s="661"/>
      <c r="B12" s="661"/>
      <c r="C12" s="661">
        <v>1</v>
      </c>
      <c r="D12" s="381"/>
      <c r="F12" s="215" t="str">
        <f>"4."&amp;mergeValue(A12) &amp;"."&amp;mergeValue(B12)&amp;"."&amp;mergeValue(C12)</f>
        <v>4.1.1.1</v>
      </c>
      <c r="G12" s="380" t="s">
        <v>466</v>
      </c>
      <c r="H12" s="362"/>
      <c r="I12" s="165" t="s">
        <v>469</v>
      </c>
      <c r="J12" s="374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0" s="164" customFormat="1" ht="39" customHeight="1">
      <c r="A13" s="661"/>
      <c r="B13" s="661"/>
      <c r="C13" s="661"/>
      <c r="D13" s="381">
        <v>1</v>
      </c>
      <c r="F13" s="215" t="str">
        <f>"4."&amp;mergeValue(A13) &amp;"."&amp;mergeValue(B13)&amp;"."&amp;mergeValue(C13)&amp;"."&amp;mergeValue(D13)</f>
        <v>4.1.1.1.1</v>
      </c>
      <c r="G13" s="446" t="s">
        <v>467</v>
      </c>
      <c r="H13" s="362"/>
      <c r="I13" s="692" t="s">
        <v>552</v>
      </c>
      <c r="J13" s="374"/>
      <c r="K13" s="263"/>
      <c r="L13" s="263"/>
      <c r="M13" s="263"/>
      <c r="N13" s="263"/>
      <c r="O13" s="263"/>
      <c r="P13" s="263"/>
      <c r="Q13" s="263"/>
      <c r="R13" s="263"/>
      <c r="S13" s="263"/>
      <c r="T13" s="263"/>
    </row>
    <row r="14" spans="1:20" s="164" customFormat="1" ht="18.75">
      <c r="A14" s="661"/>
      <c r="B14" s="661"/>
      <c r="C14" s="661"/>
      <c r="D14" s="381"/>
      <c r="F14" s="377"/>
      <c r="G14" s="146" t="s">
        <v>4</v>
      </c>
      <c r="H14" s="382"/>
      <c r="I14" s="692"/>
      <c r="J14" s="374"/>
      <c r="K14" s="263"/>
      <c r="L14" s="263"/>
      <c r="M14" s="263"/>
      <c r="N14" s="263"/>
      <c r="O14" s="263"/>
      <c r="P14" s="263"/>
      <c r="Q14" s="263"/>
      <c r="R14" s="263"/>
      <c r="S14" s="263"/>
      <c r="T14" s="263"/>
    </row>
    <row r="15" spans="1:20" s="164" customFormat="1" ht="18.75">
      <c r="A15" s="661"/>
      <c r="B15" s="661"/>
      <c r="C15" s="381"/>
      <c r="D15" s="381"/>
      <c r="F15" s="447"/>
      <c r="G15" s="234" t="s">
        <v>407</v>
      </c>
      <c r="H15" s="448"/>
      <c r="I15" s="449"/>
      <c r="J15" s="374"/>
      <c r="K15" s="263"/>
      <c r="L15" s="263"/>
      <c r="M15" s="263"/>
      <c r="N15" s="263"/>
      <c r="O15" s="263"/>
      <c r="P15" s="263"/>
      <c r="Q15" s="263"/>
      <c r="R15" s="263"/>
      <c r="S15" s="263"/>
      <c r="T15" s="263"/>
    </row>
    <row r="16" spans="1:20" s="164" customFormat="1" ht="18.75">
      <c r="A16" s="661"/>
      <c r="B16" s="263"/>
      <c r="C16" s="263"/>
      <c r="D16" s="263"/>
      <c r="F16" s="377"/>
      <c r="G16" s="159" t="s">
        <v>473</v>
      </c>
      <c r="H16" s="378"/>
      <c r="I16" s="379"/>
      <c r="J16" s="374"/>
      <c r="K16" s="263"/>
      <c r="L16" s="263"/>
      <c r="M16" s="263"/>
      <c r="N16" s="263"/>
      <c r="O16" s="263"/>
      <c r="P16" s="263"/>
      <c r="Q16" s="263"/>
      <c r="R16" s="263"/>
      <c r="S16" s="263"/>
      <c r="T16" s="263"/>
    </row>
    <row r="17" spans="1:20" s="164" customFormat="1" ht="18.75">
      <c r="A17" s="263"/>
      <c r="B17" s="263"/>
      <c r="C17" s="263"/>
      <c r="D17" s="263"/>
      <c r="F17" s="377"/>
      <c r="G17" s="185" t="s">
        <v>472</v>
      </c>
      <c r="H17" s="378"/>
      <c r="I17" s="379"/>
      <c r="J17" s="374"/>
      <c r="K17" s="263"/>
      <c r="L17" s="263"/>
      <c r="M17" s="263"/>
      <c r="N17" s="263"/>
      <c r="O17" s="263"/>
      <c r="P17" s="263"/>
      <c r="Q17" s="263"/>
      <c r="R17" s="263"/>
      <c r="S17" s="263"/>
      <c r="T17" s="263"/>
    </row>
    <row r="18" spans="1:20" s="164" customFormat="1" ht="3" customHeight="1">
      <c r="A18" s="263"/>
      <c r="B18" s="263"/>
      <c r="C18" s="263"/>
      <c r="D18" s="263"/>
      <c r="F18" s="383"/>
      <c r="G18" s="384"/>
      <c r="H18" s="385"/>
      <c r="I18" s="386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</row>
    <row r="19" spans="1:20" s="164" customFormat="1" ht="15" customHeight="1">
      <c r="A19" s="263"/>
      <c r="B19" s="263"/>
      <c r="C19" s="263"/>
      <c r="D19" s="263"/>
      <c r="F19" s="370"/>
      <c r="G19" s="657" t="s">
        <v>554</v>
      </c>
      <c r="H19" s="657"/>
      <c r="I19" s="85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A00-000000000000}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0" hidden="1" customWidth="1"/>
    <col min="7" max="7" width="9.140625" style="85" hidden="1" customWidth="1"/>
    <col min="8" max="8" width="3.7109375" style="85" hidden="1" customWidth="1"/>
    <col min="9" max="9" width="3.7109375" style="85" customWidth="1"/>
    <col min="10" max="11" width="3.7109375" style="77" customWidth="1"/>
    <col min="12" max="12" width="12.7109375" style="30" customWidth="1"/>
    <col min="13" max="13" width="47.42578125" style="30" customWidth="1"/>
    <col min="14" max="14" width="1.7109375" style="30" hidden="1" customWidth="1"/>
    <col min="15" max="15" width="20.7109375" style="30" hidden="1" customWidth="1"/>
    <col min="16" max="17" width="23.7109375" style="30" hidden="1" customWidth="1"/>
    <col min="18" max="18" width="11.7109375" style="30" customWidth="1"/>
    <col min="19" max="19" width="3.7109375" style="30" customWidth="1"/>
    <col min="20" max="20" width="11.7109375" style="30" customWidth="1"/>
    <col min="21" max="21" width="8.5703125" style="30" hidden="1" customWidth="1"/>
    <col min="22" max="22" width="4.7109375" style="30" customWidth="1"/>
    <col min="23" max="23" width="115.7109375" style="30" customWidth="1"/>
    <col min="24" max="25" width="10.5703125" style="249"/>
    <col min="26" max="26" width="11.140625" style="249" customWidth="1"/>
    <col min="27" max="34" width="10.5703125" style="249"/>
    <col min="35" max="16384" width="10.5703125" style="30"/>
  </cols>
  <sheetData>
    <row r="1" spans="7:34" hidden="1"/>
    <row r="2" spans="7:34" hidden="1"/>
    <row r="3" spans="7:34" hidden="1"/>
    <row r="4" spans="7:34" ht="3" customHeight="1">
      <c r="J4" s="76"/>
      <c r="K4" s="76"/>
      <c r="L4" s="31"/>
      <c r="M4" s="31"/>
      <c r="N4" s="31"/>
    </row>
    <row r="5" spans="7:34" ht="26.1" customHeight="1">
      <c r="J5" s="76"/>
      <c r="K5" s="76"/>
      <c r="L5" s="658" t="s">
        <v>622</v>
      </c>
      <c r="M5" s="659"/>
      <c r="N5" s="659"/>
      <c r="O5" s="659"/>
      <c r="P5" s="659"/>
      <c r="Q5" s="659"/>
      <c r="R5" s="659"/>
      <c r="S5" s="659"/>
      <c r="T5" s="659"/>
      <c r="U5" s="660"/>
    </row>
    <row r="6" spans="7:34" ht="3" customHeight="1">
      <c r="J6" s="76"/>
      <c r="K6" s="76"/>
      <c r="L6" s="31"/>
      <c r="M6" s="31"/>
      <c r="N6" s="31"/>
      <c r="O6" s="74"/>
      <c r="P6" s="74"/>
      <c r="Q6" s="74"/>
      <c r="R6" s="74"/>
      <c r="S6" s="74"/>
      <c r="T6" s="74"/>
      <c r="U6" s="74"/>
    </row>
    <row r="7" spans="7:34" s="558" customFormat="1" ht="6" hidden="1">
      <c r="G7" s="561"/>
      <c r="H7" s="561"/>
      <c r="L7" s="557"/>
      <c r="M7" s="556"/>
      <c r="N7" s="555"/>
      <c r="O7" s="703"/>
      <c r="P7" s="703"/>
      <c r="Q7" s="703"/>
      <c r="R7" s="703"/>
      <c r="S7" s="703"/>
      <c r="T7" s="703"/>
      <c r="U7" s="703"/>
      <c r="V7" s="703"/>
      <c r="W7" s="554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</row>
    <row r="8" spans="7:34" s="164" customFormat="1" ht="18.75">
      <c r="G8" s="216"/>
      <c r="H8" s="216"/>
      <c r="L8" s="370"/>
      <c r="M8" s="551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376"/>
      <c r="O8" s="668" t="str">
        <f>IF(datePr_ch="",IF(datePr="","",datePr),datePr_ch)</f>
        <v>26.04.2023</v>
      </c>
      <c r="P8" s="668"/>
      <c r="Q8" s="668"/>
      <c r="R8" s="668"/>
      <c r="S8" s="668"/>
      <c r="T8" s="668"/>
      <c r="U8" s="668"/>
      <c r="V8" s="668"/>
      <c r="W8" s="577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</row>
    <row r="9" spans="7:34" s="164" customFormat="1" ht="18.75">
      <c r="G9" s="216"/>
      <c r="H9" s="216"/>
      <c r="L9" s="370"/>
      <c r="M9" s="551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376"/>
      <c r="O9" s="668" t="str">
        <f>IF(numberPr_ch="",IF(numberPr="","",numberPr),numberPr_ch)</f>
        <v>1236</v>
      </c>
      <c r="P9" s="668"/>
      <c r="Q9" s="668"/>
      <c r="R9" s="668"/>
      <c r="S9" s="668"/>
      <c r="T9" s="668"/>
      <c r="U9" s="668"/>
      <c r="V9" s="668"/>
      <c r="W9" s="577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</row>
    <row r="10" spans="7:34" s="558" customFormat="1" ht="6" hidden="1">
      <c r="G10" s="561"/>
      <c r="H10" s="561"/>
      <c r="L10" s="557"/>
      <c r="M10" s="556"/>
      <c r="N10" s="555"/>
      <c r="O10" s="703"/>
      <c r="P10" s="703"/>
      <c r="Q10" s="703"/>
      <c r="R10" s="703"/>
      <c r="S10" s="703"/>
      <c r="T10" s="703"/>
      <c r="U10" s="703"/>
      <c r="V10" s="703"/>
      <c r="W10" s="554"/>
      <c r="X10" s="555"/>
      <c r="Y10" s="555"/>
      <c r="Z10" s="555"/>
      <c r="AA10" s="555"/>
      <c r="AB10" s="555"/>
      <c r="AC10" s="555"/>
      <c r="AD10" s="555"/>
      <c r="AE10" s="555"/>
      <c r="AF10" s="555"/>
      <c r="AG10" s="555"/>
      <c r="AH10" s="555"/>
    </row>
    <row r="11" spans="7:34" s="164" customFormat="1" ht="15.75" hidden="1" customHeight="1">
      <c r="G11" s="216"/>
      <c r="H11" s="216"/>
      <c r="L11" s="699"/>
      <c r="M11" s="699"/>
      <c r="N11" s="186"/>
      <c r="O11" s="242"/>
      <c r="P11" s="242"/>
      <c r="Q11" s="242"/>
      <c r="R11" s="242"/>
      <c r="S11" s="242"/>
      <c r="T11" s="242"/>
      <c r="U11" s="260" t="s">
        <v>357</v>
      </c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</row>
    <row r="12" spans="7:34" s="164" customFormat="1">
      <c r="G12" s="216"/>
      <c r="H12" s="216"/>
      <c r="L12" s="186"/>
      <c r="M12" s="186"/>
      <c r="N12" s="186"/>
      <c r="O12" s="702"/>
      <c r="P12" s="702"/>
      <c r="Q12" s="702"/>
      <c r="R12" s="702"/>
      <c r="S12" s="702"/>
      <c r="T12" s="702"/>
      <c r="U12" s="702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</row>
    <row r="13" spans="7:34" ht="15" customHeight="1">
      <c r="J13" s="76"/>
      <c r="K13" s="76"/>
      <c r="L13" s="622" t="s">
        <v>430</v>
      </c>
      <c r="M13" s="622"/>
      <c r="N13" s="622"/>
      <c r="O13" s="622"/>
      <c r="P13" s="622"/>
      <c r="Q13" s="622"/>
      <c r="R13" s="622"/>
      <c r="S13" s="622"/>
      <c r="T13" s="622"/>
      <c r="U13" s="622"/>
      <c r="V13" s="622"/>
      <c r="W13" s="622" t="s">
        <v>431</v>
      </c>
    </row>
    <row r="14" spans="7:34" ht="15" customHeight="1">
      <c r="J14" s="76"/>
      <c r="K14" s="76"/>
      <c r="L14" s="622" t="s">
        <v>82</v>
      </c>
      <c r="M14" s="622" t="s">
        <v>383</v>
      </c>
      <c r="N14" s="622"/>
      <c r="O14" s="711" t="s">
        <v>439</v>
      </c>
      <c r="P14" s="711"/>
      <c r="Q14" s="711"/>
      <c r="R14" s="711"/>
      <c r="S14" s="711"/>
      <c r="T14" s="711"/>
      <c r="U14" s="622" t="s">
        <v>319</v>
      </c>
      <c r="V14" s="700" t="s">
        <v>258</v>
      </c>
      <c r="W14" s="622"/>
    </row>
    <row r="15" spans="7:34" ht="14.25" customHeight="1">
      <c r="J15" s="76"/>
      <c r="K15" s="76"/>
      <c r="L15" s="622"/>
      <c r="M15" s="622"/>
      <c r="N15" s="622"/>
      <c r="O15" s="215" t="s">
        <v>440</v>
      </c>
      <c r="P15" s="695" t="s">
        <v>254</v>
      </c>
      <c r="Q15" s="695"/>
      <c r="R15" s="630" t="s">
        <v>441</v>
      </c>
      <c r="S15" s="630"/>
      <c r="T15" s="630"/>
      <c r="U15" s="622"/>
      <c r="V15" s="700"/>
      <c r="W15" s="622"/>
    </row>
    <row r="16" spans="7:34" ht="33.75" customHeight="1">
      <c r="J16" s="76"/>
      <c r="K16" s="76"/>
      <c r="L16" s="622"/>
      <c r="M16" s="622"/>
      <c r="N16" s="622"/>
      <c r="O16" s="345" t="s">
        <v>442</v>
      </c>
      <c r="P16" s="346" t="s">
        <v>443</v>
      </c>
      <c r="Q16" s="346" t="s">
        <v>366</v>
      </c>
      <c r="R16" s="347" t="s">
        <v>257</v>
      </c>
      <c r="S16" s="696" t="s">
        <v>256</v>
      </c>
      <c r="T16" s="696"/>
      <c r="U16" s="622"/>
      <c r="V16" s="700"/>
      <c r="W16" s="622"/>
    </row>
    <row r="17" spans="1:35" ht="12" customHeight="1">
      <c r="J17" s="76"/>
      <c r="K17" s="212">
        <v>1</v>
      </c>
      <c r="L17" s="464" t="s">
        <v>83</v>
      </c>
      <c r="M17" s="464" t="s">
        <v>49</v>
      </c>
      <c r="N17" s="469" t="str">
        <f ca="1">OFFSET(N17,0,-1)</f>
        <v>2</v>
      </c>
      <c r="O17" s="465">
        <f ca="1">OFFSET(O17,0,-1)+1</f>
        <v>3</v>
      </c>
      <c r="P17" s="465">
        <f ca="1">OFFSET(P17,0,-1)+1</f>
        <v>4</v>
      </c>
      <c r="Q17" s="465">
        <f ca="1">OFFSET(Q17,0,-1)+1</f>
        <v>5</v>
      </c>
      <c r="R17" s="465">
        <f ca="1">OFFSET(R17,0,-1)+1</f>
        <v>6</v>
      </c>
      <c r="S17" s="701">
        <f ca="1">OFFSET(S17,0,-1)+1</f>
        <v>7</v>
      </c>
      <c r="T17" s="701"/>
      <c r="U17" s="465">
        <f ca="1">OFFSET(U17,0,-2)+1</f>
        <v>8</v>
      </c>
      <c r="V17" s="469">
        <f ca="1">OFFSET(V17,0,-1)</f>
        <v>8</v>
      </c>
      <c r="W17" s="465">
        <f ca="1">OFFSET(W17,0,-1)+1</f>
        <v>9</v>
      </c>
    </row>
    <row r="18" spans="1:35" ht="22.5">
      <c r="A18" s="693">
        <v>1</v>
      </c>
      <c r="B18" s="249"/>
      <c r="C18" s="249"/>
      <c r="D18" s="249"/>
      <c r="E18" s="264"/>
      <c r="F18" s="264"/>
      <c r="G18" s="285"/>
      <c r="H18" s="285"/>
      <c r="J18" s="1"/>
      <c r="K18" s="1"/>
      <c r="L18" s="458">
        <f>mergeValue(A18)</f>
        <v>1</v>
      </c>
      <c r="M18" s="463" t="s">
        <v>21</v>
      </c>
      <c r="N18" s="468"/>
      <c r="O18" s="647"/>
      <c r="P18" s="647"/>
      <c r="Q18" s="647"/>
      <c r="R18" s="647"/>
      <c r="S18" s="647"/>
      <c r="T18" s="647"/>
      <c r="U18" s="647"/>
      <c r="V18" s="647"/>
      <c r="W18" s="509" t="s">
        <v>627</v>
      </c>
    </row>
    <row r="19" spans="1:35" ht="22.5">
      <c r="A19" s="693"/>
      <c r="B19" s="693">
        <v>1</v>
      </c>
      <c r="C19" s="249"/>
      <c r="D19" s="249"/>
      <c r="E19" s="283"/>
      <c r="F19" s="285"/>
      <c r="G19" s="285"/>
      <c r="H19" s="285"/>
      <c r="I19" s="160"/>
      <c r="J19" s="162"/>
      <c r="K19" s="30"/>
      <c r="L19" s="280" t="str">
        <f>mergeValue(A19) &amp;"."&amp; mergeValue(B19)</f>
        <v>1.1</v>
      </c>
      <c r="M19" s="142" t="s">
        <v>16</v>
      </c>
      <c r="N19" s="241"/>
      <c r="O19" s="705"/>
      <c r="P19" s="705"/>
      <c r="Q19" s="705"/>
      <c r="R19" s="705"/>
      <c r="S19" s="705"/>
      <c r="T19" s="705"/>
      <c r="U19" s="705"/>
      <c r="V19" s="705"/>
      <c r="W19" s="440" t="s">
        <v>449</v>
      </c>
    </row>
    <row r="20" spans="1:35" ht="45">
      <c r="A20" s="693"/>
      <c r="B20" s="693"/>
      <c r="C20" s="693">
        <v>1</v>
      </c>
      <c r="D20" s="249"/>
      <c r="E20" s="283"/>
      <c r="F20" s="285"/>
      <c r="G20" s="285"/>
      <c r="H20" s="285"/>
      <c r="I20" s="281"/>
      <c r="J20" s="162"/>
      <c r="K20" s="30"/>
      <c r="L20" s="280" t="str">
        <f>mergeValue(A20) &amp;"."&amp; mergeValue(B20)&amp;"."&amp; mergeValue(C20)</f>
        <v>1.1.1</v>
      </c>
      <c r="M20" s="143" t="s">
        <v>560</v>
      </c>
      <c r="N20" s="241"/>
      <c r="O20" s="705"/>
      <c r="P20" s="705"/>
      <c r="Q20" s="705"/>
      <c r="R20" s="705"/>
      <c r="S20" s="705"/>
      <c r="T20" s="705"/>
      <c r="U20" s="705"/>
      <c r="V20" s="705"/>
      <c r="W20" s="440" t="s">
        <v>561</v>
      </c>
      <c r="AA20" s="262"/>
    </row>
    <row r="21" spans="1:35" ht="33.75">
      <c r="A21" s="693"/>
      <c r="B21" s="693"/>
      <c r="C21" s="693"/>
      <c r="D21" s="693">
        <v>1</v>
      </c>
      <c r="E21" s="283"/>
      <c r="F21" s="285"/>
      <c r="G21" s="285"/>
      <c r="H21" s="702"/>
      <c r="I21" s="710"/>
      <c r="J21" s="162"/>
      <c r="K21" s="30"/>
      <c r="L21" s="280" t="str">
        <f>mergeValue(A21) &amp;"."&amp; mergeValue(B21)&amp;"."&amp; mergeValue(C21)&amp;"."&amp; mergeValue(D21)</f>
        <v>1.1.1.1</v>
      </c>
      <c r="M21" s="144" t="s">
        <v>384</v>
      </c>
      <c r="N21" s="241"/>
      <c r="O21" s="704"/>
      <c r="P21" s="704"/>
      <c r="Q21" s="704"/>
      <c r="R21" s="704"/>
      <c r="S21" s="704"/>
      <c r="T21" s="704"/>
      <c r="U21" s="704"/>
      <c r="V21" s="704"/>
      <c r="W21" s="440" t="s">
        <v>575</v>
      </c>
      <c r="AA21" s="262"/>
    </row>
    <row r="22" spans="1:35" ht="33.75">
      <c r="A22" s="693"/>
      <c r="B22" s="693"/>
      <c r="C22" s="693"/>
      <c r="D22" s="693"/>
      <c r="E22" s="694" t="s">
        <v>83</v>
      </c>
      <c r="F22" s="249"/>
      <c r="G22" s="285"/>
      <c r="H22" s="702"/>
      <c r="I22" s="710"/>
      <c r="J22" s="702"/>
      <c r="K22" s="30"/>
      <c r="L22" s="280" t="str">
        <f>mergeValue(A22) &amp;"."&amp; mergeValue(B22)&amp;"."&amp; mergeValue(C22)&amp;"."&amp; mergeValue(D22)&amp;"."&amp; mergeValue(E22)</f>
        <v>1.1.1.1.1</v>
      </c>
      <c r="M22" s="154" t="s">
        <v>10</v>
      </c>
      <c r="N22" s="165"/>
      <c r="O22" s="707"/>
      <c r="P22" s="707"/>
      <c r="Q22" s="707"/>
      <c r="R22" s="707"/>
      <c r="S22" s="707"/>
      <c r="T22" s="707"/>
      <c r="U22" s="707"/>
      <c r="V22" s="708"/>
      <c r="W22" s="440" t="s">
        <v>450</v>
      </c>
      <c r="Y22" s="262" t="str">
        <f>strCheckUnique(Z22:Z25)</f>
        <v/>
      </c>
      <c r="AA22" s="262"/>
    </row>
    <row r="23" spans="1:35" ht="156" customHeight="1">
      <c r="A23" s="693"/>
      <c r="B23" s="693"/>
      <c r="C23" s="693"/>
      <c r="D23" s="693"/>
      <c r="E23" s="694"/>
      <c r="F23" s="249">
        <v>1</v>
      </c>
      <c r="G23" s="249"/>
      <c r="H23" s="702"/>
      <c r="I23" s="710"/>
      <c r="J23" s="702"/>
      <c r="K23" s="281"/>
      <c r="L23" s="280" t="str">
        <f>mergeValue(A23) &amp;"."&amp; mergeValue(B23)&amp;"."&amp; mergeValue(C23)&amp;"."&amp; mergeValue(D23)&amp;"."&amp; mergeValue(E23)&amp;"."&amp; mergeValue(F23)</f>
        <v>1.1.1.1.1.1</v>
      </c>
      <c r="M23" s="274"/>
      <c r="N23" s="709"/>
      <c r="O23" s="172"/>
      <c r="P23" s="172"/>
      <c r="Q23" s="172"/>
      <c r="R23" s="697"/>
      <c r="S23" s="698" t="s">
        <v>74</v>
      </c>
      <c r="T23" s="697"/>
      <c r="U23" s="698" t="s">
        <v>75</v>
      </c>
      <c r="V23" s="238"/>
      <c r="W23" s="665" t="s">
        <v>629</v>
      </c>
      <c r="X23" s="249" t="str">
        <f>strCheckDate(O24:V24)</f>
        <v/>
      </c>
      <c r="Z23" s="262" t="str">
        <f>IF(M23="","",M23 )</f>
        <v/>
      </c>
      <c r="AA23" s="262"/>
      <c r="AB23" s="262"/>
      <c r="AC23" s="262"/>
    </row>
    <row r="24" spans="1:35" ht="14.25" hidden="1" customHeight="1">
      <c r="A24" s="693"/>
      <c r="B24" s="693"/>
      <c r="C24" s="693"/>
      <c r="D24" s="693"/>
      <c r="E24" s="694"/>
      <c r="F24" s="249"/>
      <c r="G24" s="249"/>
      <c r="H24" s="702"/>
      <c r="I24" s="710"/>
      <c r="J24" s="702"/>
      <c r="K24" s="281"/>
      <c r="L24" s="153"/>
      <c r="M24" s="180"/>
      <c r="N24" s="709"/>
      <c r="O24" s="250"/>
      <c r="P24" s="247"/>
      <c r="Q24" s="248" t="str">
        <f>R23 &amp; "-" &amp; T23</f>
        <v>-</v>
      </c>
      <c r="R24" s="697"/>
      <c r="S24" s="698"/>
      <c r="T24" s="706"/>
      <c r="U24" s="698"/>
      <c r="V24" s="238"/>
      <c r="W24" s="666"/>
      <c r="AA24" s="262"/>
    </row>
    <row r="25" spans="1:35" customFormat="1" ht="15" customHeight="1">
      <c r="A25" s="693"/>
      <c r="B25" s="693"/>
      <c r="C25" s="693"/>
      <c r="D25" s="693"/>
      <c r="E25" s="694"/>
      <c r="F25" s="282"/>
      <c r="G25" s="285"/>
      <c r="H25" s="702"/>
      <c r="I25" s="710"/>
      <c r="J25" s="702"/>
      <c r="K25" s="177"/>
      <c r="L25" s="98"/>
      <c r="M25" s="157" t="s">
        <v>385</v>
      </c>
      <c r="N25" s="175"/>
      <c r="O25" s="140"/>
      <c r="P25" s="140"/>
      <c r="Q25" s="140"/>
      <c r="R25" s="221"/>
      <c r="S25" s="176"/>
      <c r="T25" s="176"/>
      <c r="U25" s="176"/>
      <c r="V25" s="167"/>
      <c r="W25" s="667"/>
      <c r="X25" s="253"/>
      <c r="Y25" s="253"/>
      <c r="Z25" s="253"/>
      <c r="AA25" s="262"/>
      <c r="AB25" s="253"/>
      <c r="AC25" s="249"/>
      <c r="AD25" s="249"/>
      <c r="AE25" s="249"/>
      <c r="AF25" s="249"/>
      <c r="AG25" s="249"/>
      <c r="AH25" s="249"/>
      <c r="AI25" s="30"/>
    </row>
    <row r="26" spans="1:35" customFormat="1" ht="15" customHeight="1">
      <c r="A26" s="693"/>
      <c r="B26" s="693"/>
      <c r="C26" s="693"/>
      <c r="D26" s="693"/>
      <c r="E26" s="283"/>
      <c r="F26" s="282"/>
      <c r="G26" s="285"/>
      <c r="H26" s="702"/>
      <c r="I26" s="710"/>
      <c r="J26" s="75"/>
      <c r="K26" s="177"/>
      <c r="L26" s="98"/>
      <c r="M26" s="147" t="s">
        <v>13</v>
      </c>
      <c r="N26" s="175"/>
      <c r="O26" s="140"/>
      <c r="P26" s="140"/>
      <c r="Q26" s="140"/>
      <c r="R26" s="221"/>
      <c r="S26" s="176"/>
      <c r="T26" s="176"/>
      <c r="U26" s="175"/>
      <c r="V26" s="176"/>
      <c r="W26" s="166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</row>
    <row r="27" spans="1:35" customFormat="1" ht="15" customHeight="1">
      <c r="A27" s="693"/>
      <c r="B27" s="693"/>
      <c r="C27" s="693"/>
      <c r="D27" s="253"/>
      <c r="E27" s="253"/>
      <c r="F27" s="284"/>
      <c r="G27" s="253"/>
      <c r="H27" s="285"/>
      <c r="I27" s="177"/>
      <c r="J27" s="75"/>
      <c r="K27" s="1"/>
      <c r="L27" s="98"/>
      <c r="M27" s="146" t="s">
        <v>386</v>
      </c>
      <c r="N27" s="175"/>
      <c r="O27" s="140"/>
      <c r="P27" s="140"/>
      <c r="Q27" s="140"/>
      <c r="R27" s="221"/>
      <c r="S27" s="176"/>
      <c r="T27" s="176"/>
      <c r="U27" s="175"/>
      <c r="V27" s="176"/>
      <c r="W27" s="166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</row>
    <row r="28" spans="1:35" customFormat="1" ht="15" customHeight="1">
      <c r="A28" s="693"/>
      <c r="B28" s="693"/>
      <c r="C28" s="253"/>
      <c r="D28" s="253"/>
      <c r="E28" s="253"/>
      <c r="F28" s="284"/>
      <c r="G28" s="253"/>
      <c r="H28" s="285"/>
      <c r="I28" s="177"/>
      <c r="J28" s="75"/>
      <c r="K28" s="1"/>
      <c r="L28" s="98"/>
      <c r="M28" s="145" t="s">
        <v>365</v>
      </c>
      <c r="N28" s="176"/>
      <c r="O28" s="145"/>
      <c r="P28" s="145"/>
      <c r="Q28" s="145"/>
      <c r="R28" s="221"/>
      <c r="S28" s="176"/>
      <c r="T28" s="176"/>
      <c r="U28" s="175"/>
      <c r="V28" s="176"/>
      <c r="W28" s="166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</row>
    <row r="29" spans="1:35" customFormat="1" ht="15" customHeight="1">
      <c r="A29" s="693"/>
      <c r="B29" s="253"/>
      <c r="C29" s="253"/>
      <c r="D29" s="253"/>
      <c r="E29" s="253"/>
      <c r="F29" s="284"/>
      <c r="G29" s="253"/>
      <c r="H29" s="285"/>
      <c r="I29" s="177"/>
      <c r="J29" s="75"/>
      <c r="K29" s="1"/>
      <c r="L29" s="98"/>
      <c r="M29" s="159" t="s">
        <v>19</v>
      </c>
      <c r="N29" s="176"/>
      <c r="O29" s="145"/>
      <c r="P29" s="145"/>
      <c r="Q29" s="145"/>
      <c r="R29" s="221"/>
      <c r="S29" s="176"/>
      <c r="T29" s="176"/>
      <c r="U29" s="175"/>
      <c r="V29" s="176"/>
      <c r="W29" s="166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</row>
    <row r="30" spans="1:35" customFormat="1" ht="15" customHeight="1">
      <c r="A30" s="249"/>
      <c r="B30" s="282"/>
      <c r="C30" s="282"/>
      <c r="D30" s="282"/>
      <c r="E30" s="283"/>
      <c r="F30" s="282"/>
      <c r="G30" s="285"/>
      <c r="H30" s="285"/>
      <c r="I30" s="160"/>
      <c r="J30" s="75"/>
      <c r="K30" s="281"/>
      <c r="L30" s="98"/>
      <c r="M30" s="185" t="s">
        <v>291</v>
      </c>
      <c r="N30" s="176"/>
      <c r="O30" s="145"/>
      <c r="P30" s="145"/>
      <c r="Q30" s="145"/>
      <c r="R30" s="221"/>
      <c r="S30" s="176"/>
      <c r="T30" s="176"/>
      <c r="U30" s="175"/>
      <c r="V30" s="176"/>
      <c r="W30" s="166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</row>
    <row r="31" spans="1:35" ht="3" customHeight="1"/>
    <row r="32" spans="1:35" ht="48.95" customHeight="1">
      <c r="L32" s="498">
        <v>1</v>
      </c>
      <c r="M32" s="657" t="s">
        <v>700</v>
      </c>
      <c r="N32" s="657"/>
      <c r="O32" s="657"/>
      <c r="P32" s="657"/>
      <c r="Q32" s="657"/>
      <c r="R32" s="657"/>
      <c r="S32" s="657"/>
      <c r="T32" s="657"/>
      <c r="U32" s="657"/>
      <c r="V32" s="657"/>
    </row>
  </sheetData>
  <sheetProtection password="FA9C" sheet="1" objects="1" scenarios="1" formatColumns="0" formatRows="0"/>
  <dataConsolidate leftLabels="1" link="1"/>
  <mergeCells count="39">
    <mergeCell ref="O7:V7"/>
    <mergeCell ref="O10:V10"/>
    <mergeCell ref="H21:H26"/>
    <mergeCell ref="M32:V32"/>
    <mergeCell ref="J22:J25"/>
    <mergeCell ref="O21:V21"/>
    <mergeCell ref="O20:V20"/>
    <mergeCell ref="T23:T24"/>
    <mergeCell ref="O22:V22"/>
    <mergeCell ref="S23:S24"/>
    <mergeCell ref="N23:N24"/>
    <mergeCell ref="I21:I26"/>
    <mergeCell ref="O19:V19"/>
    <mergeCell ref="O18:V18"/>
    <mergeCell ref="O14:T14"/>
    <mergeCell ref="R15:T15"/>
    <mergeCell ref="W23:W25"/>
    <mergeCell ref="L5:U5"/>
    <mergeCell ref="P15:Q15"/>
    <mergeCell ref="S16:T16"/>
    <mergeCell ref="R23:R24"/>
    <mergeCell ref="U23:U24"/>
    <mergeCell ref="L11:M11"/>
    <mergeCell ref="V14:V16"/>
    <mergeCell ref="W13:W16"/>
    <mergeCell ref="O8:V8"/>
    <mergeCell ref="O9:V9"/>
    <mergeCell ref="S17:T17"/>
    <mergeCell ref="L13:V13"/>
    <mergeCell ref="O12:U12"/>
    <mergeCell ref="L14:L16"/>
    <mergeCell ref="M14:M16"/>
    <mergeCell ref="N14:N16"/>
    <mergeCell ref="U14:U16"/>
    <mergeCell ref="D21:D26"/>
    <mergeCell ref="A18:A29"/>
    <mergeCell ref="B19:B28"/>
    <mergeCell ref="C20:C27"/>
    <mergeCell ref="E22:E25"/>
  </mergeCells>
  <dataValidations xWindow="911" yWindow="637" count="7">
    <dataValidation allowBlank="1" promptTitle="checkPeriodRange" sqref="Q24" xr:uid="{00000000-0002-0000-0B00-000000000000}"/>
    <dataValidation type="textLength" operator="lessThanOrEqual" allowBlank="1" showInputMessage="1" showErrorMessage="1" errorTitle="Ошибка" error="Допускается ввод не более 900 символов!" sqref="W7:W10 O21:V21" xr:uid="{00000000-0002-0000-0B00-000001000000}">
      <formula1>900</formula1>
    </dataValidation>
    <dataValidation type="list" allowBlank="1" showInputMessage="1" showErrorMessage="1" errorTitle="Ошибка" error="Выберите значение из списка" sqref="O22" xr:uid="{00000000-0002-0000-0B00-000002000000}">
      <formula1>kind_of_cons</formula1>
    </dataValidation>
    <dataValidation allowBlank="1" sqref="S25:S30" xr:uid="{00000000-0002-0000-0B00-000003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 xr:uid="{00000000-0002-0000-0B00-000004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 xr:uid="{00000000-0002-0000-0B00-000005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U23:U24 S23:S24" xr:uid="{00000000-0002-0000-0B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05_5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64" hidden="1" customWidth="1"/>
    <col min="2" max="4" width="3.7109375" style="249" hidden="1" customWidth="1"/>
    <col min="5" max="5" width="3.7109375" style="77" customWidth="1"/>
    <col min="6" max="6" width="9.7109375" style="30" customWidth="1"/>
    <col min="7" max="7" width="37.7109375" style="30" customWidth="1"/>
    <col min="8" max="8" width="66.85546875" style="30" customWidth="1"/>
    <col min="9" max="9" width="115.7109375" style="30" customWidth="1"/>
    <col min="10" max="11" width="10.5703125" style="249"/>
    <col min="12" max="12" width="11.140625" style="249" customWidth="1"/>
    <col min="13" max="20" width="10.5703125" style="249"/>
    <col min="21" max="16384" width="10.5703125" style="30"/>
  </cols>
  <sheetData>
    <row r="1" spans="1:20" ht="3" customHeight="1">
      <c r="A1" s="264" t="s">
        <v>51</v>
      </c>
    </row>
    <row r="2" spans="1:20" ht="22.5">
      <c r="F2" s="658" t="s">
        <v>460</v>
      </c>
      <c r="G2" s="659"/>
      <c r="H2" s="660"/>
      <c r="I2" s="474"/>
    </row>
    <row r="3" spans="1:20" ht="3" customHeight="1"/>
    <row r="4" spans="1:20" s="164" customFormat="1" ht="11.25">
      <c r="A4" s="263"/>
      <c r="B4" s="263"/>
      <c r="C4" s="263"/>
      <c r="D4" s="263"/>
      <c r="F4" s="622" t="s">
        <v>430</v>
      </c>
      <c r="G4" s="622"/>
      <c r="H4" s="622"/>
      <c r="I4" s="641" t="s">
        <v>431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20" s="164" customFormat="1" ht="11.25" customHeight="1">
      <c r="A5" s="263"/>
      <c r="B5" s="263"/>
      <c r="C5" s="263"/>
      <c r="D5" s="263"/>
      <c r="F5" s="364" t="s">
        <v>82</v>
      </c>
      <c r="G5" s="104" t="s">
        <v>433</v>
      </c>
      <c r="H5" s="363" t="s">
        <v>424</v>
      </c>
      <c r="I5" s="641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s="164" customFormat="1" ht="12" customHeight="1">
      <c r="A6" s="263"/>
      <c r="B6" s="263"/>
      <c r="C6" s="263"/>
      <c r="D6" s="263"/>
      <c r="F6" s="365" t="s">
        <v>83</v>
      </c>
      <c r="G6" s="367">
        <v>2</v>
      </c>
      <c r="H6" s="368">
        <v>3</v>
      </c>
      <c r="I6" s="366">
        <v>4</v>
      </c>
      <c r="J6" s="263">
        <v>4</v>
      </c>
      <c r="K6" s="263"/>
      <c r="L6" s="263"/>
      <c r="M6" s="263"/>
      <c r="N6" s="263"/>
      <c r="O6" s="263"/>
      <c r="P6" s="263"/>
      <c r="Q6" s="263"/>
      <c r="R6" s="263"/>
      <c r="S6" s="263"/>
      <c r="T6" s="263"/>
    </row>
    <row r="7" spans="1:20" s="164" customFormat="1" ht="18.75">
      <c r="A7" s="263"/>
      <c r="B7" s="263"/>
      <c r="C7" s="263"/>
      <c r="D7" s="263"/>
      <c r="F7" s="215">
        <v>1</v>
      </c>
      <c r="G7" s="443" t="s">
        <v>461</v>
      </c>
      <c r="H7" s="362" t="str">
        <f>IF(dateCh="","",dateCh)</f>
        <v>26.04.2023</v>
      </c>
      <c r="I7" s="165" t="s">
        <v>462</v>
      </c>
      <c r="J7" s="374"/>
      <c r="K7" s="263"/>
      <c r="L7" s="263"/>
      <c r="M7" s="263"/>
      <c r="N7" s="263"/>
      <c r="O7" s="263"/>
      <c r="P7" s="263"/>
      <c r="Q7" s="263"/>
      <c r="R7" s="263"/>
      <c r="S7" s="263"/>
      <c r="T7" s="263"/>
    </row>
    <row r="8" spans="1:20" s="164" customFormat="1" ht="45">
      <c r="A8" s="661">
        <v>1</v>
      </c>
      <c r="B8" s="263"/>
      <c r="C8" s="263"/>
      <c r="D8" s="263"/>
      <c r="F8" s="215" t="str">
        <f>"2." &amp;mergeValue(A8)</f>
        <v>2.1</v>
      </c>
      <c r="G8" s="443" t="s">
        <v>463</v>
      </c>
      <c r="H8" s="362" t="str">
        <f>IF('Перечень тарифов'!R21="","наименование отсутствует","" &amp; 'Перечень тарифов'!R21 &amp; "")</f>
        <v>наименование отсутствует</v>
      </c>
      <c r="I8" s="165" t="s">
        <v>551</v>
      </c>
      <c r="J8" s="374"/>
      <c r="K8" s="263"/>
      <c r="L8" s="263"/>
      <c r="M8" s="263"/>
      <c r="N8" s="263"/>
      <c r="O8" s="263"/>
      <c r="P8" s="263"/>
      <c r="Q8" s="263"/>
      <c r="R8" s="263"/>
      <c r="S8" s="263"/>
      <c r="T8" s="263"/>
    </row>
    <row r="9" spans="1:20" s="164" customFormat="1" ht="22.5">
      <c r="A9" s="661"/>
      <c r="B9" s="263"/>
      <c r="C9" s="263"/>
      <c r="D9" s="263"/>
      <c r="F9" s="215" t="str">
        <f>"3." &amp;mergeValue(A9)</f>
        <v>3.1</v>
      </c>
      <c r="G9" s="443" t="s">
        <v>464</v>
      </c>
      <c r="H9" s="362" t="str">
        <f>IF('Перечень тарифов'!F21="","наименование отсутствует","" &amp; 'Перечень тарифов'!F21 &amp; "")</f>
        <v>Горячее водоснабжение</v>
      </c>
      <c r="I9" s="165" t="s">
        <v>549</v>
      </c>
      <c r="J9" s="374"/>
      <c r="K9" s="263"/>
      <c r="L9" s="263"/>
      <c r="M9" s="263"/>
      <c r="N9" s="263"/>
      <c r="O9" s="263"/>
      <c r="P9" s="263"/>
      <c r="Q9" s="263"/>
      <c r="R9" s="263"/>
      <c r="S9" s="263"/>
      <c r="T9" s="263"/>
    </row>
    <row r="10" spans="1:20" s="164" customFormat="1" ht="22.5">
      <c r="A10" s="661"/>
      <c r="B10" s="263"/>
      <c r="C10" s="263"/>
      <c r="D10" s="263"/>
      <c r="F10" s="215" t="str">
        <f>"4."&amp;mergeValue(A10)</f>
        <v>4.1</v>
      </c>
      <c r="G10" s="443" t="s">
        <v>465</v>
      </c>
      <c r="H10" s="363" t="s">
        <v>434</v>
      </c>
      <c r="I10" s="165"/>
      <c r="J10" s="374"/>
      <c r="K10" s="263"/>
      <c r="L10" s="263"/>
      <c r="M10" s="263"/>
      <c r="N10" s="263"/>
      <c r="O10" s="263"/>
      <c r="P10" s="263"/>
      <c r="Q10" s="263"/>
      <c r="R10" s="263"/>
      <c r="S10" s="263"/>
      <c r="T10" s="263"/>
    </row>
    <row r="11" spans="1:20" s="164" customFormat="1" ht="18.75">
      <c r="A11" s="661"/>
      <c r="B11" s="661">
        <v>1</v>
      </c>
      <c r="C11" s="381"/>
      <c r="D11" s="381"/>
      <c r="F11" s="215" t="str">
        <f>"4."&amp;mergeValue(A11) &amp;"."&amp;mergeValue(B11)</f>
        <v>4.1.1</v>
      </c>
      <c r="G11" s="369" t="s">
        <v>553</v>
      </c>
      <c r="H11" s="362" t="str">
        <f>IF(region_name="","",region_name)</f>
        <v>Орловская область</v>
      </c>
      <c r="I11" s="165" t="s">
        <v>468</v>
      </c>
      <c r="J11" s="374"/>
      <c r="K11" s="263"/>
      <c r="L11" s="263"/>
      <c r="M11" s="263"/>
      <c r="N11" s="263"/>
      <c r="O11" s="263"/>
      <c r="P11" s="263"/>
      <c r="Q11" s="263"/>
      <c r="R11" s="263"/>
      <c r="S11" s="263"/>
      <c r="T11" s="263"/>
    </row>
    <row r="12" spans="1:20" s="164" customFormat="1" ht="22.5">
      <c r="A12" s="661"/>
      <c r="B12" s="661"/>
      <c r="C12" s="661">
        <v>1</v>
      </c>
      <c r="D12" s="381"/>
      <c r="F12" s="215" t="str">
        <f>"4."&amp;mergeValue(A12) &amp;"."&amp;mergeValue(B12)&amp;"."&amp;mergeValue(C12)</f>
        <v>4.1.1.1</v>
      </c>
      <c r="G12" s="380" t="s">
        <v>466</v>
      </c>
      <c r="H12" s="362" t="str">
        <f>IF(Территории!H13="","","" &amp; Территории!H13 &amp; "")</f>
        <v>Город Орёл</v>
      </c>
      <c r="I12" s="165" t="s">
        <v>469</v>
      </c>
      <c r="J12" s="374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0" s="164" customFormat="1" ht="56.25">
      <c r="A13" s="661"/>
      <c r="B13" s="661"/>
      <c r="C13" s="661"/>
      <c r="D13" s="381">
        <v>1</v>
      </c>
      <c r="F13" s="215" t="str">
        <f>"4."&amp;mergeValue(A13) &amp;"."&amp;mergeValue(B13)&amp;"."&amp;mergeValue(C13)&amp;"."&amp;mergeValue(D13)</f>
        <v>4.1.1.1.1</v>
      </c>
      <c r="G13" s="446" t="s">
        <v>467</v>
      </c>
      <c r="H13" s="362" t="str">
        <f>IF(Территории!R14="","","" &amp; Территории!R14 &amp; "")</f>
        <v>Город Орёл (54701000)</v>
      </c>
      <c r="I13" s="442" t="s">
        <v>552</v>
      </c>
      <c r="J13" s="374"/>
      <c r="K13" s="263"/>
      <c r="L13" s="263"/>
      <c r="M13" s="263"/>
      <c r="N13" s="263"/>
      <c r="O13" s="263"/>
      <c r="P13" s="263"/>
      <c r="Q13" s="263"/>
      <c r="R13" s="263"/>
      <c r="S13" s="263"/>
      <c r="T13" s="263"/>
    </row>
    <row r="14" spans="1:20" s="164" customFormat="1" ht="3" customHeight="1">
      <c r="A14" s="263"/>
      <c r="B14" s="263"/>
      <c r="C14" s="263"/>
      <c r="D14" s="263"/>
      <c r="F14" s="383"/>
      <c r="G14" s="384"/>
      <c r="H14" s="385"/>
      <c r="I14" s="386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</row>
    <row r="15" spans="1:20" s="164" customFormat="1" ht="15" customHeight="1">
      <c r="A15" s="263"/>
      <c r="B15" s="263"/>
      <c r="C15" s="263"/>
      <c r="D15" s="263"/>
      <c r="F15" s="370"/>
      <c r="G15" s="657" t="s">
        <v>554</v>
      </c>
      <c r="H15" s="657"/>
      <c r="I15" s="85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</row>
  </sheetData>
  <sheetProtection algorithmName="SHA-512" hashValue="5/eFPnUuje/HlUmd3S8IBKuDvjnn6b7ApflU3mXRywVSKxuxxbjnV4CrTlD/mSxsv9LOQN3YfyAfNe8pzHAaLQ==" saltValue="hdrEDT9waX8hibwVTsCoSQ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C00-000000000000}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06_5">
    <tabColor rgb="FFEAEBEE"/>
    <pageSetUpPr fitToPage="1"/>
  </sheetPr>
  <dimension ref="A1:BD40"/>
  <sheetViews>
    <sheetView showGridLines="0" topLeftCell="M15" zoomScaleNormal="100" workbookViewId="0">
      <selection activeCell="AF37" sqref="AF37"/>
    </sheetView>
  </sheetViews>
  <sheetFormatPr defaultColWidth="10.5703125" defaultRowHeight="14.25"/>
  <cols>
    <col min="1" max="6" width="10.5703125" style="30" hidden="1" customWidth="1"/>
    <col min="7" max="7" width="9.140625" style="85" hidden="1" customWidth="1"/>
    <col min="8" max="9" width="3.7109375" style="85" customWidth="1"/>
    <col min="10" max="11" width="3.7109375" style="77" customWidth="1"/>
    <col min="12" max="12" width="12.7109375" style="30" customWidth="1"/>
    <col min="13" max="13" width="47.42578125" style="30" customWidth="1"/>
    <col min="14" max="14" width="1.42578125" style="30" hidden="1" customWidth="1"/>
    <col min="15" max="15" width="1.7109375" style="30" hidden="1" customWidth="1"/>
    <col min="16" max="16" width="20.7109375" style="30" customWidth="1"/>
    <col min="17" max="18" width="23.7109375" style="30" customWidth="1"/>
    <col min="19" max="23" width="23.7109375" style="30" hidden="1" customWidth="1"/>
    <col min="24" max="24" width="1.7109375" style="30" hidden="1" customWidth="1"/>
    <col min="25" max="25" width="11.7109375" style="30" customWidth="1"/>
    <col min="26" max="26" width="3.7109375" style="30" customWidth="1"/>
    <col min="27" max="27" width="11.7109375" style="30" customWidth="1"/>
    <col min="28" max="28" width="8.5703125" style="30" customWidth="1"/>
    <col min="29" max="29" width="1.7109375" style="30" hidden="1" customWidth="1"/>
    <col min="30" max="30" width="20.7109375" style="30" customWidth="1"/>
    <col min="31" max="32" width="23.7109375" style="30" customWidth="1"/>
    <col min="33" max="37" width="23.7109375" style="30" hidden="1" customWidth="1"/>
    <col min="38" max="38" width="1.7109375" style="30" hidden="1" customWidth="1"/>
    <col min="39" max="39" width="11.7109375" style="30" customWidth="1"/>
    <col min="40" max="40" width="3.7109375" style="30" customWidth="1"/>
    <col min="41" max="41" width="11.7109375" style="30" customWidth="1"/>
    <col min="42" max="42" width="8.5703125" style="30" hidden="1" customWidth="1"/>
    <col min="43" max="43" width="4.7109375" style="30" customWidth="1"/>
    <col min="44" max="44" width="115.7109375" style="30" customWidth="1"/>
    <col min="45" max="46" width="10.5703125" style="249"/>
    <col min="47" max="47" width="11.140625" style="249" customWidth="1"/>
    <col min="48" max="56" width="10.5703125" style="249"/>
    <col min="57" max="16384" width="10.5703125" style="30"/>
  </cols>
  <sheetData>
    <row r="1" spans="7:56" ht="14.25" hidden="1" customHeight="1"/>
    <row r="2" spans="7:56" ht="14.25" hidden="1" customHeight="1"/>
    <row r="3" spans="7:56" ht="14.25" hidden="1" customHeight="1"/>
    <row r="4" spans="7:56" ht="3" customHeight="1">
      <c r="J4" s="76"/>
      <c r="K4" s="76"/>
      <c r="L4" s="31"/>
      <c r="M4" s="31"/>
      <c r="N4" s="31"/>
    </row>
    <row r="5" spans="7:56" ht="26.1" customHeight="1">
      <c r="J5" s="76"/>
      <c r="K5" s="76"/>
      <c r="L5" s="658" t="s">
        <v>622</v>
      </c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60"/>
      <c r="AC5" s="589"/>
      <c r="AD5" s="589"/>
      <c r="AE5" s="589"/>
      <c r="AF5" s="589"/>
      <c r="AG5" s="589"/>
      <c r="AH5" s="589"/>
      <c r="AI5" s="589"/>
      <c r="AJ5" s="589"/>
      <c r="AK5" s="589"/>
      <c r="AL5" s="589"/>
      <c r="AM5" s="589"/>
      <c r="AN5" s="589"/>
      <c r="AO5" s="589"/>
      <c r="AP5" s="589"/>
      <c r="BD5" s="30"/>
    </row>
    <row r="6" spans="7:56" ht="3" customHeight="1">
      <c r="J6" s="76"/>
      <c r="K6" s="76"/>
      <c r="L6" s="31"/>
      <c r="M6" s="31"/>
      <c r="N6" s="31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BD6" s="30"/>
    </row>
    <row r="7" spans="7:56" s="558" customFormat="1" ht="6" hidden="1">
      <c r="G7" s="561"/>
      <c r="H7" s="561"/>
      <c r="L7" s="557"/>
      <c r="M7" s="532"/>
      <c r="N7" s="531"/>
      <c r="O7" s="531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  <c r="AQ7" s="720"/>
      <c r="AR7" s="554"/>
      <c r="AS7" s="555"/>
      <c r="AT7" s="555"/>
      <c r="AU7" s="555"/>
      <c r="AV7" s="555"/>
      <c r="AW7" s="555"/>
      <c r="AX7" s="555"/>
      <c r="AY7" s="555"/>
      <c r="AZ7" s="555"/>
      <c r="BA7" s="555"/>
      <c r="BB7" s="555"/>
      <c r="BC7" s="555"/>
    </row>
    <row r="8" spans="7:56" s="164" customFormat="1" ht="18.75">
      <c r="G8" s="216"/>
      <c r="H8" s="216"/>
      <c r="L8" s="370"/>
      <c r="M8" s="551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376"/>
      <c r="O8" s="376"/>
      <c r="P8" s="717" t="str">
        <f>IF(datePr_ch="",IF(datePr="","",datePr),datePr_ch)</f>
        <v>26.04.2023</v>
      </c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718"/>
      <c r="AN8" s="718"/>
      <c r="AO8" s="718"/>
      <c r="AP8" s="718"/>
      <c r="AQ8" s="719"/>
      <c r="AR8" s="577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</row>
    <row r="9" spans="7:56" s="164" customFormat="1" ht="18.75">
      <c r="G9" s="216"/>
      <c r="H9" s="216"/>
      <c r="L9" s="370"/>
      <c r="M9" s="551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376"/>
      <c r="O9" s="376"/>
      <c r="P9" s="717" t="str">
        <f>IF(numberPr_ch="",IF(numberPr="","",numberPr),numberPr_ch)</f>
        <v>1236</v>
      </c>
      <c r="Q9" s="718"/>
      <c r="R9" s="718"/>
      <c r="S9" s="718"/>
      <c r="T9" s="718"/>
      <c r="U9" s="718"/>
      <c r="V9" s="718"/>
      <c r="W9" s="718"/>
      <c r="X9" s="718"/>
      <c r="Y9" s="718"/>
      <c r="Z9" s="718"/>
      <c r="AA9" s="718"/>
      <c r="AB9" s="718"/>
      <c r="AC9" s="718"/>
      <c r="AD9" s="718"/>
      <c r="AE9" s="718"/>
      <c r="AF9" s="718"/>
      <c r="AG9" s="718"/>
      <c r="AH9" s="718"/>
      <c r="AI9" s="718"/>
      <c r="AJ9" s="718"/>
      <c r="AK9" s="718"/>
      <c r="AL9" s="718"/>
      <c r="AM9" s="718"/>
      <c r="AN9" s="718"/>
      <c r="AO9" s="718"/>
      <c r="AP9" s="718"/>
      <c r="AQ9" s="719"/>
      <c r="AR9" s="577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</row>
    <row r="10" spans="7:56" s="558" customFormat="1" ht="6" hidden="1">
      <c r="G10" s="561"/>
      <c r="H10" s="561"/>
      <c r="L10" s="557"/>
      <c r="M10" s="532"/>
      <c r="N10" s="531"/>
      <c r="O10" s="531"/>
      <c r="P10" s="720"/>
      <c r="Q10" s="720"/>
      <c r="R10" s="720"/>
      <c r="S10" s="720"/>
      <c r="T10" s="720"/>
      <c r="U10" s="720"/>
      <c r="V10" s="720"/>
      <c r="W10" s="720"/>
      <c r="X10" s="720"/>
      <c r="Y10" s="720"/>
      <c r="Z10" s="720"/>
      <c r="AA10" s="720"/>
      <c r="AB10" s="720"/>
      <c r="AC10" s="720"/>
      <c r="AD10" s="720"/>
      <c r="AE10" s="720"/>
      <c r="AF10" s="720"/>
      <c r="AG10" s="720"/>
      <c r="AH10" s="720"/>
      <c r="AI10" s="720"/>
      <c r="AJ10" s="720"/>
      <c r="AK10" s="720"/>
      <c r="AL10" s="720"/>
      <c r="AM10" s="720"/>
      <c r="AN10" s="720"/>
      <c r="AO10" s="720"/>
      <c r="AP10" s="720"/>
      <c r="AQ10" s="720"/>
      <c r="AR10" s="554"/>
      <c r="AS10" s="555"/>
      <c r="AT10" s="555"/>
      <c r="AU10" s="555"/>
      <c r="AV10" s="555"/>
      <c r="AW10" s="555"/>
      <c r="AX10" s="555"/>
      <c r="AY10" s="555"/>
      <c r="AZ10" s="555"/>
      <c r="BA10" s="555"/>
      <c r="BB10" s="555"/>
      <c r="BC10" s="555"/>
    </row>
    <row r="11" spans="7:56" s="164" customFormat="1" ht="18" hidden="1" customHeight="1">
      <c r="G11" s="216"/>
      <c r="H11" s="216"/>
      <c r="L11" s="699"/>
      <c r="M11" s="699"/>
      <c r="N11" s="186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60" t="s">
        <v>357</v>
      </c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60" t="s">
        <v>357</v>
      </c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</row>
    <row r="12" spans="7:56" s="164" customFormat="1">
      <c r="G12" s="216"/>
      <c r="H12" s="216"/>
      <c r="L12" s="186"/>
      <c r="M12" s="186"/>
      <c r="N12" s="186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 t="s">
        <v>1374</v>
      </c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  <c r="AO12" s="702"/>
      <c r="AP12" s="702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</row>
    <row r="13" spans="7:56" ht="15" customHeight="1">
      <c r="J13" s="76"/>
      <c r="K13" s="76"/>
      <c r="L13" s="622" t="s">
        <v>430</v>
      </c>
      <c r="M13" s="622"/>
      <c r="N13" s="622"/>
      <c r="O13" s="622"/>
      <c r="P13" s="622"/>
      <c r="Q13" s="622"/>
      <c r="R13" s="622"/>
      <c r="S13" s="622"/>
      <c r="T13" s="622"/>
      <c r="U13" s="622"/>
      <c r="V13" s="622"/>
      <c r="W13" s="622"/>
      <c r="X13" s="622"/>
      <c r="Y13" s="622"/>
      <c r="Z13" s="622"/>
      <c r="AA13" s="622"/>
      <c r="AB13" s="622"/>
      <c r="AC13" s="622"/>
      <c r="AD13" s="622"/>
      <c r="AE13" s="622"/>
      <c r="AF13" s="622"/>
      <c r="AG13" s="622"/>
      <c r="AH13" s="622"/>
      <c r="AI13" s="622"/>
      <c r="AJ13" s="622"/>
      <c r="AK13" s="622"/>
      <c r="AL13" s="622"/>
      <c r="AM13" s="622"/>
      <c r="AN13" s="622"/>
      <c r="AO13" s="622"/>
      <c r="AP13" s="622"/>
      <c r="AQ13" s="622"/>
      <c r="AR13" s="622" t="s">
        <v>431</v>
      </c>
      <c r="BD13" s="30"/>
    </row>
    <row r="14" spans="7:56" ht="15" customHeight="1">
      <c r="J14" s="76"/>
      <c r="K14" s="76"/>
      <c r="L14" s="622" t="s">
        <v>82</v>
      </c>
      <c r="M14" s="622" t="s">
        <v>383</v>
      </c>
      <c r="N14" s="622"/>
      <c r="O14" s="711" t="s">
        <v>439</v>
      </c>
      <c r="P14" s="711"/>
      <c r="Q14" s="711"/>
      <c r="R14" s="711"/>
      <c r="S14" s="711"/>
      <c r="T14" s="711"/>
      <c r="U14" s="711"/>
      <c r="V14" s="711"/>
      <c r="W14" s="711"/>
      <c r="X14" s="711"/>
      <c r="Y14" s="711"/>
      <c r="Z14" s="711"/>
      <c r="AA14" s="711"/>
      <c r="AB14" s="622" t="s">
        <v>319</v>
      </c>
      <c r="AC14" s="711" t="s">
        <v>439</v>
      </c>
      <c r="AD14" s="711"/>
      <c r="AE14" s="711"/>
      <c r="AF14" s="711"/>
      <c r="AG14" s="711"/>
      <c r="AH14" s="711"/>
      <c r="AI14" s="711"/>
      <c r="AJ14" s="711"/>
      <c r="AK14" s="711"/>
      <c r="AL14" s="711"/>
      <c r="AM14" s="711"/>
      <c r="AN14" s="711"/>
      <c r="AO14" s="711"/>
      <c r="AP14" s="622" t="s">
        <v>319</v>
      </c>
      <c r="AQ14" s="700" t="s">
        <v>258</v>
      </c>
      <c r="AR14" s="622"/>
      <c r="BD14" s="30"/>
    </row>
    <row r="15" spans="7:56" ht="14.25" customHeight="1">
      <c r="J15" s="76"/>
      <c r="K15" s="76"/>
      <c r="L15" s="622"/>
      <c r="M15" s="622"/>
      <c r="N15" s="622"/>
      <c r="O15" s="215"/>
      <c r="P15" s="215" t="s">
        <v>440</v>
      </c>
      <c r="Q15" s="695" t="s">
        <v>577</v>
      </c>
      <c r="R15" s="695"/>
      <c r="S15" s="695" t="s">
        <v>568</v>
      </c>
      <c r="T15" s="695"/>
      <c r="U15" s="721" t="s">
        <v>574</v>
      </c>
      <c r="V15" s="722"/>
      <c r="W15" s="722"/>
      <c r="X15" s="346"/>
      <c r="Y15" s="630" t="s">
        <v>441</v>
      </c>
      <c r="Z15" s="630"/>
      <c r="AA15" s="630"/>
      <c r="AB15" s="622"/>
      <c r="AC15" s="215"/>
      <c r="AD15" s="215" t="s">
        <v>440</v>
      </c>
      <c r="AE15" s="695" t="s">
        <v>577</v>
      </c>
      <c r="AF15" s="695"/>
      <c r="AG15" s="695" t="s">
        <v>568</v>
      </c>
      <c r="AH15" s="695"/>
      <c r="AI15" s="721" t="s">
        <v>574</v>
      </c>
      <c r="AJ15" s="722"/>
      <c r="AK15" s="722"/>
      <c r="AL15" s="346"/>
      <c r="AM15" s="630" t="s">
        <v>441</v>
      </c>
      <c r="AN15" s="630"/>
      <c r="AO15" s="630"/>
      <c r="AP15" s="622"/>
      <c r="AQ15" s="700"/>
      <c r="AR15" s="622"/>
      <c r="BD15" s="30"/>
    </row>
    <row r="16" spans="7:56" ht="50.1" customHeight="1">
      <c r="J16" s="76"/>
      <c r="K16" s="76"/>
      <c r="L16" s="622"/>
      <c r="M16" s="622"/>
      <c r="N16" s="622"/>
      <c r="O16" s="345"/>
      <c r="P16" s="345" t="s">
        <v>442</v>
      </c>
      <c r="Q16" s="346" t="s">
        <v>698</v>
      </c>
      <c r="R16" s="346" t="s">
        <v>573</v>
      </c>
      <c r="S16" s="346" t="s">
        <v>569</v>
      </c>
      <c r="T16" s="346" t="s">
        <v>570</v>
      </c>
      <c r="U16" s="346" t="s">
        <v>571</v>
      </c>
      <c r="V16" s="346" t="s">
        <v>572</v>
      </c>
      <c r="W16" s="346" t="s">
        <v>573</v>
      </c>
      <c r="X16" s="346"/>
      <c r="Y16" s="347" t="s">
        <v>257</v>
      </c>
      <c r="Z16" s="696" t="s">
        <v>256</v>
      </c>
      <c r="AA16" s="696"/>
      <c r="AB16" s="622"/>
      <c r="AC16" s="345"/>
      <c r="AD16" s="345" t="s">
        <v>442</v>
      </c>
      <c r="AE16" s="346" t="s">
        <v>698</v>
      </c>
      <c r="AF16" s="346" t="s">
        <v>573</v>
      </c>
      <c r="AG16" s="346" t="s">
        <v>569</v>
      </c>
      <c r="AH16" s="346" t="s">
        <v>570</v>
      </c>
      <c r="AI16" s="346" t="s">
        <v>571</v>
      </c>
      <c r="AJ16" s="346" t="s">
        <v>572</v>
      </c>
      <c r="AK16" s="346" t="s">
        <v>573</v>
      </c>
      <c r="AL16" s="346"/>
      <c r="AM16" s="347" t="s">
        <v>257</v>
      </c>
      <c r="AN16" s="696" t="s">
        <v>256</v>
      </c>
      <c r="AO16" s="696"/>
      <c r="AP16" s="622"/>
      <c r="AQ16" s="700"/>
      <c r="AR16" s="622"/>
      <c r="BD16" s="30"/>
    </row>
    <row r="17" spans="1:56" ht="12" customHeight="1">
      <c r="J17" s="76"/>
      <c r="K17" s="212">
        <v>1</v>
      </c>
      <c r="L17" s="515" t="s">
        <v>83</v>
      </c>
      <c r="M17" s="515" t="s">
        <v>49</v>
      </c>
      <c r="N17" s="520" t="str">
        <f ca="1">OFFSET(N17,0,-1)</f>
        <v>2</v>
      </c>
      <c r="O17" s="520" t="str">
        <f ca="1">OFFSET(O17,0,-1)</f>
        <v>2</v>
      </c>
      <c r="P17" s="516">
        <f t="shared" ref="P17:Z17" ca="1" si="0">OFFSET(P17,0,-1)+1</f>
        <v>3</v>
      </c>
      <c r="Q17" s="516">
        <f t="shared" ca="1" si="0"/>
        <v>4</v>
      </c>
      <c r="R17" s="516">
        <f t="shared" ca="1" si="0"/>
        <v>5</v>
      </c>
      <c r="S17" s="516">
        <f t="shared" ca="1" si="0"/>
        <v>6</v>
      </c>
      <c r="T17" s="516">
        <f t="shared" ca="1" si="0"/>
        <v>7</v>
      </c>
      <c r="U17" s="516">
        <f t="shared" ca="1" si="0"/>
        <v>8</v>
      </c>
      <c r="V17" s="516">
        <f t="shared" ca="1" si="0"/>
        <v>9</v>
      </c>
      <c r="W17" s="516">
        <f t="shared" ca="1" si="0"/>
        <v>10</v>
      </c>
      <c r="X17" s="520">
        <f ca="1">OFFSET(X17,0,-1)</f>
        <v>10</v>
      </c>
      <c r="Y17" s="516">
        <f t="shared" ca="1" si="0"/>
        <v>11</v>
      </c>
      <c r="Z17" s="716">
        <f t="shared" ca="1" si="0"/>
        <v>12</v>
      </c>
      <c r="AA17" s="716"/>
      <c r="AB17" s="516">
        <f ca="1">OFFSET(AB17,0,-2)+1</f>
        <v>13</v>
      </c>
      <c r="AC17" s="520">
        <f ca="1">OFFSET(AC17,0,-1)</f>
        <v>13</v>
      </c>
      <c r="AD17" s="516">
        <f t="shared" ref="AD17:AN17" ca="1" si="1">OFFSET(AD17,0,-1)+1</f>
        <v>14</v>
      </c>
      <c r="AE17" s="516">
        <f t="shared" ca="1" si="1"/>
        <v>15</v>
      </c>
      <c r="AF17" s="516">
        <f t="shared" ca="1" si="1"/>
        <v>16</v>
      </c>
      <c r="AG17" s="516">
        <f t="shared" ca="1" si="1"/>
        <v>17</v>
      </c>
      <c r="AH17" s="516">
        <f t="shared" ca="1" si="1"/>
        <v>18</v>
      </c>
      <c r="AI17" s="516">
        <f t="shared" ca="1" si="1"/>
        <v>19</v>
      </c>
      <c r="AJ17" s="516">
        <f t="shared" ca="1" si="1"/>
        <v>20</v>
      </c>
      <c r="AK17" s="516">
        <f t="shared" ca="1" si="1"/>
        <v>21</v>
      </c>
      <c r="AL17" s="520">
        <f ca="1">OFFSET(AL17,0,-1)</f>
        <v>21</v>
      </c>
      <c r="AM17" s="516">
        <f t="shared" ca="1" si="1"/>
        <v>22</v>
      </c>
      <c r="AN17" s="716">
        <f t="shared" ca="1" si="1"/>
        <v>23</v>
      </c>
      <c r="AO17" s="716"/>
      <c r="AP17" s="516">
        <f ca="1">OFFSET(AP17,0,-2)+1</f>
        <v>24</v>
      </c>
      <c r="AQ17" s="517">
        <f ca="1">OFFSET(AQ17,0,-1)</f>
        <v>24</v>
      </c>
      <c r="AR17" s="516">
        <f ca="1">OFFSET(AR17,0,-1)+1</f>
        <v>25</v>
      </c>
    </row>
    <row r="18" spans="1:56" ht="22.5">
      <c r="A18" s="693">
        <v>1</v>
      </c>
      <c r="B18" s="249"/>
      <c r="C18" s="249"/>
      <c r="D18" s="249"/>
      <c r="E18" s="264"/>
      <c r="F18" s="264"/>
      <c r="G18" s="285"/>
      <c r="H18" s="285"/>
      <c r="J18" s="1"/>
      <c r="K18" s="1"/>
      <c r="L18" s="280">
        <f>mergeValue(A18)</f>
        <v>1</v>
      </c>
      <c r="M18" s="499" t="s">
        <v>21</v>
      </c>
      <c r="N18" s="241"/>
      <c r="O18" s="705" t="str">
        <f>IF('Перечень тарифов'!J21="","","" &amp; 'Перечень тарифов'!J21 &amp; "")</f>
        <v>Двухкомпонентный тариф на горячую воду в закрытой системе горячего водоснабжения</v>
      </c>
      <c r="P18" s="705"/>
      <c r="Q18" s="705"/>
      <c r="R18" s="705"/>
      <c r="S18" s="705"/>
      <c r="T18" s="705"/>
      <c r="U18" s="705"/>
      <c r="V18" s="705"/>
      <c r="W18" s="705"/>
      <c r="X18" s="705"/>
      <c r="Y18" s="705"/>
      <c r="Z18" s="705"/>
      <c r="AA18" s="705"/>
      <c r="AB18" s="705"/>
      <c r="AC18" s="705"/>
      <c r="AD18" s="705"/>
      <c r="AE18" s="705"/>
      <c r="AF18" s="705"/>
      <c r="AG18" s="705"/>
      <c r="AH18" s="705"/>
      <c r="AI18" s="705"/>
      <c r="AJ18" s="705"/>
      <c r="AK18" s="705"/>
      <c r="AL18" s="705"/>
      <c r="AM18" s="705"/>
      <c r="AN18" s="705"/>
      <c r="AO18" s="705"/>
      <c r="AP18" s="705"/>
      <c r="AQ18" s="705"/>
      <c r="AR18" s="440" t="s">
        <v>448</v>
      </c>
    </row>
    <row r="19" spans="1:56" ht="22.5">
      <c r="A19" s="693"/>
      <c r="B19" s="693">
        <v>1</v>
      </c>
      <c r="C19" s="249"/>
      <c r="D19" s="249"/>
      <c r="E19" s="283"/>
      <c r="F19" s="285"/>
      <c r="G19" s="285"/>
      <c r="H19" s="285"/>
      <c r="I19" s="160"/>
      <c r="J19" s="162"/>
      <c r="K19" s="30"/>
      <c r="L19" s="280" t="str">
        <f>mergeValue(A19) &amp;"."&amp; mergeValue(B19)</f>
        <v>1.1</v>
      </c>
      <c r="M19" s="142" t="s">
        <v>16</v>
      </c>
      <c r="N19" s="241"/>
      <c r="O19" s="705" t="str">
        <f>IF('Перечень тарифов'!N21="","","" &amp; 'Перечень тарифов'!N21 &amp; "")</f>
        <v>Город Орёл, Город Орёл (54701000);</v>
      </c>
      <c r="P19" s="705"/>
      <c r="Q19" s="705"/>
      <c r="R19" s="705"/>
      <c r="S19" s="705"/>
      <c r="T19" s="705"/>
      <c r="U19" s="705"/>
      <c r="V19" s="705"/>
      <c r="W19" s="705"/>
      <c r="X19" s="705"/>
      <c r="Y19" s="705"/>
      <c r="Z19" s="705"/>
      <c r="AA19" s="705"/>
      <c r="AB19" s="705"/>
      <c r="AC19" s="705"/>
      <c r="AD19" s="705"/>
      <c r="AE19" s="705"/>
      <c r="AF19" s="705"/>
      <c r="AG19" s="705"/>
      <c r="AH19" s="705"/>
      <c r="AI19" s="705"/>
      <c r="AJ19" s="705"/>
      <c r="AK19" s="705"/>
      <c r="AL19" s="705"/>
      <c r="AM19" s="705"/>
      <c r="AN19" s="705"/>
      <c r="AO19" s="705"/>
      <c r="AP19" s="705"/>
      <c r="AQ19" s="705"/>
      <c r="AR19" s="440" t="s">
        <v>449</v>
      </c>
    </row>
    <row r="20" spans="1:56" hidden="1">
      <c r="A20" s="693"/>
      <c r="B20" s="693"/>
      <c r="C20" s="693">
        <v>1</v>
      </c>
      <c r="D20" s="249"/>
      <c r="E20" s="283"/>
      <c r="F20" s="285"/>
      <c r="G20" s="285"/>
      <c r="H20" s="285"/>
      <c r="I20" s="281"/>
      <c r="J20" s="162"/>
      <c r="K20" s="30"/>
      <c r="L20" s="280" t="str">
        <f>mergeValue(A20) &amp;"."&amp; mergeValue(B20)&amp;"."&amp; mergeValue(C20)</f>
        <v>1.1.1</v>
      </c>
      <c r="M20" s="143"/>
      <c r="N20" s="241"/>
      <c r="O20" s="705"/>
      <c r="P20" s="705"/>
      <c r="Q20" s="705"/>
      <c r="R20" s="705"/>
      <c r="S20" s="705"/>
      <c r="T20" s="705"/>
      <c r="U20" s="705"/>
      <c r="V20" s="705"/>
      <c r="W20" s="705"/>
      <c r="X20" s="705"/>
      <c r="Y20" s="705"/>
      <c r="Z20" s="705"/>
      <c r="AA20" s="705"/>
      <c r="AB20" s="705"/>
      <c r="AC20" s="705"/>
      <c r="AD20" s="705"/>
      <c r="AE20" s="705"/>
      <c r="AF20" s="705"/>
      <c r="AG20" s="705"/>
      <c r="AH20" s="705"/>
      <c r="AI20" s="705"/>
      <c r="AJ20" s="705"/>
      <c r="AK20" s="705"/>
      <c r="AL20" s="705"/>
      <c r="AM20" s="705"/>
      <c r="AN20" s="705"/>
      <c r="AO20" s="705"/>
      <c r="AP20" s="705"/>
      <c r="AQ20" s="705"/>
      <c r="AR20" s="440"/>
      <c r="AV20" s="262"/>
    </row>
    <row r="21" spans="1:56" ht="33.75">
      <c r="A21" s="693"/>
      <c r="B21" s="693"/>
      <c r="C21" s="693"/>
      <c r="D21" s="693">
        <v>1</v>
      </c>
      <c r="E21" s="283"/>
      <c r="F21" s="285"/>
      <c r="G21" s="285"/>
      <c r="H21" s="702"/>
      <c r="I21" s="162"/>
      <c r="J21" s="162"/>
      <c r="K21" s="30"/>
      <c r="L21" s="280" t="str">
        <f>mergeValue(A21) &amp;"."&amp; mergeValue(B21)&amp;"."&amp; mergeValue(C21)&amp;"."&amp; mergeValue(D21)</f>
        <v>1.1.1.1</v>
      </c>
      <c r="M21" s="144" t="s">
        <v>384</v>
      </c>
      <c r="N21" s="241"/>
      <c r="O21" s="704"/>
      <c r="P21" s="704"/>
      <c r="Q21" s="704"/>
      <c r="R21" s="704"/>
      <c r="S21" s="704"/>
      <c r="T21" s="704"/>
      <c r="U21" s="704"/>
      <c r="V21" s="704"/>
      <c r="W21" s="704"/>
      <c r="X21" s="704"/>
      <c r="Y21" s="704"/>
      <c r="Z21" s="704"/>
      <c r="AA21" s="704"/>
      <c r="AB21" s="704"/>
      <c r="AC21" s="704"/>
      <c r="AD21" s="704"/>
      <c r="AE21" s="704"/>
      <c r="AF21" s="704"/>
      <c r="AG21" s="704"/>
      <c r="AH21" s="704"/>
      <c r="AI21" s="704"/>
      <c r="AJ21" s="704"/>
      <c r="AK21" s="704"/>
      <c r="AL21" s="704"/>
      <c r="AM21" s="704"/>
      <c r="AN21" s="704"/>
      <c r="AO21" s="704"/>
      <c r="AP21" s="704"/>
      <c r="AQ21" s="704"/>
      <c r="AR21" s="440" t="s">
        <v>575</v>
      </c>
      <c r="AV21" s="262"/>
    </row>
    <row r="22" spans="1:56" ht="33.75">
      <c r="A22" s="693"/>
      <c r="B22" s="693"/>
      <c r="C22" s="693"/>
      <c r="D22" s="693"/>
      <c r="E22" s="694" t="s">
        <v>83</v>
      </c>
      <c r="F22" s="249"/>
      <c r="G22" s="285"/>
      <c r="H22" s="702"/>
      <c r="I22" s="702"/>
      <c r="J22" s="281"/>
      <c r="K22" s="30"/>
      <c r="L22" s="280" t="str">
        <f>mergeValue(A22) &amp;"."&amp; mergeValue(B22)&amp;"."&amp; mergeValue(C22)&amp;"."&amp; mergeValue(D22)&amp;"."&amp; mergeValue(E22)</f>
        <v>1.1.1.1.1</v>
      </c>
      <c r="M22" s="154" t="s">
        <v>10</v>
      </c>
      <c r="N22" s="165"/>
      <c r="O22" s="707" t="s">
        <v>706</v>
      </c>
      <c r="P22" s="707"/>
      <c r="Q22" s="707"/>
      <c r="R22" s="707"/>
      <c r="S22" s="707"/>
      <c r="T22" s="707"/>
      <c r="U22" s="707"/>
      <c r="V22" s="707"/>
      <c r="W22" s="707"/>
      <c r="X22" s="707"/>
      <c r="Y22" s="707"/>
      <c r="Z22" s="707"/>
      <c r="AA22" s="707"/>
      <c r="AB22" s="707"/>
      <c r="AC22" s="707"/>
      <c r="AD22" s="707"/>
      <c r="AE22" s="707"/>
      <c r="AF22" s="707"/>
      <c r="AG22" s="707"/>
      <c r="AH22" s="707"/>
      <c r="AI22" s="707"/>
      <c r="AJ22" s="707"/>
      <c r="AK22" s="707"/>
      <c r="AL22" s="707"/>
      <c r="AM22" s="707"/>
      <c r="AN22" s="707"/>
      <c r="AO22" s="707"/>
      <c r="AP22" s="707"/>
      <c r="AQ22" s="707"/>
      <c r="AR22" s="440" t="s">
        <v>450</v>
      </c>
      <c r="AT22" s="262" t="str">
        <f>strCheckUnique(AU22:AU26)</f>
        <v/>
      </c>
      <c r="AV22" s="262"/>
    </row>
    <row r="23" spans="1:56" ht="60.95" customHeight="1">
      <c r="A23" s="693"/>
      <c r="B23" s="693"/>
      <c r="C23" s="693"/>
      <c r="D23" s="693"/>
      <c r="E23" s="694"/>
      <c r="F23" s="693">
        <v>1</v>
      </c>
      <c r="G23" s="249"/>
      <c r="H23" s="702"/>
      <c r="I23" s="702"/>
      <c r="J23" s="702"/>
      <c r="K23" s="281"/>
      <c r="L23" s="280" t="str">
        <f>mergeValue(A23) &amp;"."&amp; mergeValue(B23)&amp;"."&amp; mergeValue(C23)&amp;"."&amp; mergeValue(D23)&amp;"."&amp; mergeValue(E23)&amp;"."&amp; mergeValue(F23)</f>
        <v>1.1.1.1.1.1</v>
      </c>
      <c r="M23" s="526"/>
      <c r="N23" s="709"/>
      <c r="O23" s="172"/>
      <c r="P23" s="582">
        <v>143.69999999999999</v>
      </c>
      <c r="Q23" s="582">
        <v>18.82</v>
      </c>
      <c r="R23" s="582">
        <v>1982.27</v>
      </c>
      <c r="S23" s="172"/>
      <c r="T23" s="172"/>
      <c r="U23" s="172"/>
      <c r="V23" s="172"/>
      <c r="W23" s="172"/>
      <c r="X23" s="172"/>
      <c r="Y23" s="697" t="s">
        <v>1353</v>
      </c>
      <c r="Z23" s="715" t="s">
        <v>74</v>
      </c>
      <c r="AA23" s="697" t="s">
        <v>1375</v>
      </c>
      <c r="AB23" s="715" t="s">
        <v>74</v>
      </c>
      <c r="AC23" s="172"/>
      <c r="AD23" s="582">
        <v>180.92</v>
      </c>
      <c r="AE23" s="582">
        <v>19.59</v>
      </c>
      <c r="AF23" s="582">
        <v>2560.79</v>
      </c>
      <c r="AG23" s="172"/>
      <c r="AH23" s="172"/>
      <c r="AI23" s="172"/>
      <c r="AJ23" s="172"/>
      <c r="AK23" s="172"/>
      <c r="AL23" s="172"/>
      <c r="AM23" s="697" t="s">
        <v>1376</v>
      </c>
      <c r="AN23" s="715" t="s">
        <v>74</v>
      </c>
      <c r="AO23" s="697" t="s">
        <v>1372</v>
      </c>
      <c r="AP23" s="715" t="s">
        <v>75</v>
      </c>
      <c r="AQ23" s="238"/>
      <c r="AR23" s="665" t="s">
        <v>629</v>
      </c>
      <c r="AS23" s="249" t="str">
        <f>strCheckDate(O24:AQ24)</f>
        <v/>
      </c>
      <c r="AU23" s="262" t="str">
        <f>IF(M23="","",M23 )</f>
        <v/>
      </c>
      <c r="AV23" s="262"/>
      <c r="AW23" s="262"/>
      <c r="AX23" s="262"/>
    </row>
    <row r="24" spans="1:56" ht="60.95" hidden="1" customHeight="1">
      <c r="A24" s="693"/>
      <c r="B24" s="693"/>
      <c r="C24" s="693"/>
      <c r="D24" s="693"/>
      <c r="E24" s="694"/>
      <c r="F24" s="693"/>
      <c r="G24" s="249"/>
      <c r="H24" s="702"/>
      <c r="I24" s="702"/>
      <c r="J24" s="702"/>
      <c r="K24" s="281"/>
      <c r="L24" s="153"/>
      <c r="M24" s="514"/>
      <c r="N24" s="709"/>
      <c r="O24" s="250"/>
      <c r="P24" s="250"/>
      <c r="Q24" s="247"/>
      <c r="R24" s="248" t="str">
        <f>Y23 &amp; "-" &amp; AA23</f>
        <v>01.01.2024-30.06.2024</v>
      </c>
      <c r="S24" s="248"/>
      <c r="T24" s="248"/>
      <c r="U24" s="248"/>
      <c r="V24" s="248"/>
      <c r="W24" s="248"/>
      <c r="X24" s="248"/>
      <c r="Y24" s="697"/>
      <c r="Z24" s="715"/>
      <c r="AA24" s="706"/>
      <c r="AB24" s="715"/>
      <c r="AC24" s="250"/>
      <c r="AD24" s="250"/>
      <c r="AE24" s="247"/>
      <c r="AF24" s="248" t="str">
        <f>AM23 &amp; "-" &amp; AO23</f>
        <v>01.07.2024-31.12.2024</v>
      </c>
      <c r="AG24" s="248"/>
      <c r="AH24" s="248"/>
      <c r="AI24" s="248"/>
      <c r="AJ24" s="248"/>
      <c r="AK24" s="248"/>
      <c r="AL24" s="248"/>
      <c r="AM24" s="697"/>
      <c r="AN24" s="715"/>
      <c r="AO24" s="706"/>
      <c r="AP24" s="715"/>
      <c r="AQ24" s="238"/>
      <c r="AR24" s="666"/>
      <c r="AV24" s="262"/>
    </row>
    <row r="25" spans="1:56" ht="60.95" hidden="1" customHeight="1">
      <c r="A25" s="693"/>
      <c r="B25" s="693"/>
      <c r="C25" s="693"/>
      <c r="D25" s="693"/>
      <c r="E25" s="694"/>
      <c r="F25" s="693"/>
      <c r="G25" s="249"/>
      <c r="H25" s="702"/>
      <c r="I25" s="702"/>
      <c r="J25" s="702"/>
      <c r="K25" s="281"/>
      <c r="L25" s="98"/>
      <c r="M25" s="158"/>
      <c r="N25" s="175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221"/>
      <c r="Z25" s="176"/>
      <c r="AA25" s="176"/>
      <c r="AB25" s="176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221"/>
      <c r="AN25" s="176"/>
      <c r="AO25" s="176"/>
      <c r="AP25" s="176"/>
      <c r="AQ25" s="166"/>
      <c r="AR25" s="666"/>
      <c r="AV25" s="262"/>
    </row>
    <row r="26" spans="1:56" customFormat="1" ht="15" customHeight="1">
      <c r="A26" s="693"/>
      <c r="B26" s="693"/>
      <c r="C26" s="693"/>
      <c r="D26" s="693"/>
      <c r="E26" s="694"/>
      <c r="F26" s="282"/>
      <c r="G26" s="285"/>
      <c r="H26" s="702"/>
      <c r="I26" s="702"/>
      <c r="J26" s="281"/>
      <c r="K26" s="177"/>
      <c r="L26" s="98"/>
      <c r="M26" s="157" t="s">
        <v>385</v>
      </c>
      <c r="N26" s="175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221"/>
      <c r="Z26" s="176"/>
      <c r="AA26" s="176"/>
      <c r="AB26" s="176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221"/>
      <c r="AN26" s="176"/>
      <c r="AO26" s="176"/>
      <c r="AP26" s="176"/>
      <c r="AQ26" s="166"/>
      <c r="AR26" s="667"/>
      <c r="AS26" s="253"/>
      <c r="AT26" s="253"/>
      <c r="AU26" s="253"/>
      <c r="AV26" s="262"/>
      <c r="AW26" s="253"/>
      <c r="AX26" s="249"/>
      <c r="AY26" s="249"/>
      <c r="AZ26" s="253"/>
      <c r="BA26" s="253"/>
      <c r="BB26" s="253"/>
      <c r="BC26" s="253"/>
      <c r="BD26" s="253"/>
    </row>
    <row r="27" spans="1:56" ht="33.75">
      <c r="A27" s="693"/>
      <c r="B27" s="693"/>
      <c r="C27" s="693"/>
      <c r="D27" s="693"/>
      <c r="E27" s="694" t="s">
        <v>49</v>
      </c>
      <c r="F27" s="249"/>
      <c r="G27" s="285"/>
      <c r="H27" s="702"/>
      <c r="I27" s="702" t="s">
        <v>1374</v>
      </c>
      <c r="J27" s="281"/>
      <c r="K27" s="30"/>
      <c r="L27" s="280" t="str">
        <f>mergeValue(A27) &amp;"."&amp; mergeValue(B27)&amp;"."&amp; mergeValue(C27)&amp;"."&amp; mergeValue(D27)&amp;"."&amp; mergeValue(E27)</f>
        <v>1.1.1.1.2</v>
      </c>
      <c r="M27" s="154" t="s">
        <v>10</v>
      </c>
      <c r="N27" s="165"/>
      <c r="O27" s="712" t="s">
        <v>285</v>
      </c>
      <c r="P27" s="713"/>
      <c r="Q27" s="713"/>
      <c r="R27" s="713"/>
      <c r="S27" s="713"/>
      <c r="T27" s="713"/>
      <c r="U27" s="713"/>
      <c r="V27" s="713"/>
      <c r="W27" s="713"/>
      <c r="X27" s="713"/>
      <c r="Y27" s="713"/>
      <c r="Z27" s="713"/>
      <c r="AA27" s="713"/>
      <c r="AB27" s="713"/>
      <c r="AC27" s="713"/>
      <c r="AD27" s="713"/>
      <c r="AE27" s="713"/>
      <c r="AF27" s="713"/>
      <c r="AG27" s="713"/>
      <c r="AH27" s="713"/>
      <c r="AI27" s="713"/>
      <c r="AJ27" s="713"/>
      <c r="AK27" s="713"/>
      <c r="AL27" s="713"/>
      <c r="AM27" s="713"/>
      <c r="AN27" s="713"/>
      <c r="AO27" s="713"/>
      <c r="AP27" s="713"/>
      <c r="AQ27" s="714"/>
      <c r="AR27" s="440" t="s">
        <v>450</v>
      </c>
      <c r="AT27" s="262" t="str">
        <f>strCheckUnique(AU27:AU31)</f>
        <v/>
      </c>
      <c r="AV27" s="262"/>
    </row>
    <row r="28" spans="1:56" ht="66" customHeight="1">
      <c r="A28" s="693"/>
      <c r="B28" s="693"/>
      <c r="C28" s="693"/>
      <c r="D28" s="693"/>
      <c r="E28" s="694"/>
      <c r="F28" s="693">
        <v>1</v>
      </c>
      <c r="G28" s="249"/>
      <c r="H28" s="702"/>
      <c r="I28" s="702"/>
      <c r="J28" s="702"/>
      <c r="K28" s="281"/>
      <c r="L28" s="280" t="str">
        <f>mergeValue(A28) &amp;"."&amp; mergeValue(B28)&amp;"."&amp; mergeValue(C28)&amp;"."&amp; mergeValue(D28)&amp;"."&amp; mergeValue(E28)&amp;"."&amp; mergeValue(F28)</f>
        <v>1.1.1.1.2.1</v>
      </c>
      <c r="M28" s="527"/>
      <c r="N28" s="709"/>
      <c r="O28" s="172"/>
      <c r="P28" s="582">
        <v>153.61000000000001</v>
      </c>
      <c r="Q28" s="582">
        <v>18.82</v>
      </c>
      <c r="R28" s="582">
        <v>1982.27</v>
      </c>
      <c r="S28" s="172"/>
      <c r="T28" s="172"/>
      <c r="U28" s="172"/>
      <c r="V28" s="172"/>
      <c r="W28" s="172"/>
      <c r="X28" s="172"/>
      <c r="Y28" s="697" t="s">
        <v>1353</v>
      </c>
      <c r="Z28" s="715" t="s">
        <v>74</v>
      </c>
      <c r="AA28" s="697" t="s">
        <v>1375</v>
      </c>
      <c r="AB28" s="715" t="s">
        <v>74</v>
      </c>
      <c r="AC28" s="172"/>
      <c r="AD28" s="582">
        <v>193.72</v>
      </c>
      <c r="AE28" s="582">
        <v>19.59</v>
      </c>
      <c r="AF28" s="582">
        <v>2560.79</v>
      </c>
      <c r="AG28" s="172"/>
      <c r="AH28" s="172"/>
      <c r="AI28" s="172"/>
      <c r="AJ28" s="172"/>
      <c r="AK28" s="172"/>
      <c r="AL28" s="172"/>
      <c r="AM28" s="697" t="s">
        <v>1376</v>
      </c>
      <c r="AN28" s="715" t="s">
        <v>74</v>
      </c>
      <c r="AO28" s="697" t="s">
        <v>1372</v>
      </c>
      <c r="AP28" s="715" t="s">
        <v>75</v>
      </c>
      <c r="AQ28" s="238"/>
      <c r="AR28" s="665" t="s">
        <v>629</v>
      </c>
      <c r="AS28" s="249" t="str">
        <f>strCheckDate(O29:AQ29)</f>
        <v/>
      </c>
      <c r="AU28" s="262" t="str">
        <f>IF(M28="","",M28 )</f>
        <v/>
      </c>
      <c r="AV28" s="262"/>
      <c r="AW28" s="262"/>
      <c r="AX28" s="262"/>
    </row>
    <row r="29" spans="1:56" ht="14.25" hidden="1" customHeight="1">
      <c r="A29" s="693"/>
      <c r="B29" s="693"/>
      <c r="C29" s="693"/>
      <c r="D29" s="693"/>
      <c r="E29" s="694"/>
      <c r="F29" s="693"/>
      <c r="G29" s="249"/>
      <c r="H29" s="702"/>
      <c r="I29" s="702"/>
      <c r="J29" s="702"/>
      <c r="K29" s="281"/>
      <c r="L29" s="153"/>
      <c r="M29" s="523"/>
      <c r="N29" s="709"/>
      <c r="O29" s="250"/>
      <c r="P29" s="250"/>
      <c r="Q29" s="247"/>
      <c r="R29" s="248" t="str">
        <f>Y28 &amp; "-" &amp; AA28</f>
        <v>01.01.2024-30.06.2024</v>
      </c>
      <c r="S29" s="248"/>
      <c r="T29" s="248"/>
      <c r="U29" s="248"/>
      <c r="V29" s="248"/>
      <c r="W29" s="248"/>
      <c r="X29" s="248"/>
      <c r="Y29" s="697"/>
      <c r="Z29" s="715"/>
      <c r="AA29" s="706"/>
      <c r="AB29" s="715"/>
      <c r="AC29" s="250"/>
      <c r="AD29" s="250"/>
      <c r="AE29" s="247"/>
      <c r="AF29" s="248" t="str">
        <f>AM28 &amp; "-" &amp; AO28</f>
        <v>01.07.2024-31.12.2024</v>
      </c>
      <c r="AG29" s="248"/>
      <c r="AH29" s="248"/>
      <c r="AI29" s="248"/>
      <c r="AJ29" s="248"/>
      <c r="AK29" s="248"/>
      <c r="AL29" s="248"/>
      <c r="AM29" s="697"/>
      <c r="AN29" s="715"/>
      <c r="AO29" s="706"/>
      <c r="AP29" s="715"/>
      <c r="AQ29" s="238"/>
      <c r="AR29" s="666"/>
      <c r="AV29" s="262"/>
    </row>
    <row r="30" spans="1:56" ht="14.25" hidden="1" customHeight="1">
      <c r="A30" s="693"/>
      <c r="B30" s="693"/>
      <c r="C30" s="693"/>
      <c r="D30" s="693"/>
      <c r="E30" s="694"/>
      <c r="F30" s="693"/>
      <c r="G30" s="249"/>
      <c r="H30" s="702"/>
      <c r="I30" s="702"/>
      <c r="J30" s="702"/>
      <c r="K30" s="281"/>
      <c r="L30" s="98"/>
      <c r="M30" s="158"/>
      <c r="N30" s="175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221"/>
      <c r="Z30" s="176"/>
      <c r="AA30" s="176"/>
      <c r="AB30" s="176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221"/>
      <c r="AN30" s="176"/>
      <c r="AO30" s="176"/>
      <c r="AP30" s="176"/>
      <c r="AQ30" s="166"/>
      <c r="AR30" s="666"/>
      <c r="AV30" s="262"/>
    </row>
    <row r="31" spans="1:56" customFormat="1" ht="15" customHeight="1">
      <c r="A31" s="693"/>
      <c r="B31" s="693"/>
      <c r="C31" s="693"/>
      <c r="D31" s="693"/>
      <c r="E31" s="694"/>
      <c r="F31" s="282" t="s">
        <v>236</v>
      </c>
      <c r="G31" s="285"/>
      <c r="H31" s="702"/>
      <c r="I31" s="702"/>
      <c r="J31" s="281"/>
      <c r="K31" s="177"/>
      <c r="L31" s="98"/>
      <c r="M31" s="157" t="s">
        <v>385</v>
      </c>
      <c r="N31" s="175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221"/>
      <c r="Z31" s="176"/>
      <c r="AA31" s="176"/>
      <c r="AB31" s="176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221"/>
      <c r="AN31" s="176"/>
      <c r="AO31" s="176"/>
      <c r="AP31" s="176"/>
      <c r="AQ31" s="166"/>
      <c r="AR31" s="667"/>
      <c r="AS31" s="253"/>
      <c r="AT31" s="253"/>
      <c r="AU31" s="253"/>
      <c r="AV31" s="262"/>
      <c r="AW31" s="253"/>
      <c r="AX31" s="249"/>
      <c r="AY31" s="249"/>
      <c r="AZ31" s="253"/>
      <c r="BA31" s="253"/>
      <c r="BB31" s="253"/>
      <c r="BC31" s="253"/>
      <c r="BD31" s="253"/>
    </row>
    <row r="32" spans="1:56" ht="33.75">
      <c r="A32" s="693"/>
      <c r="B32" s="693"/>
      <c r="C32" s="693"/>
      <c r="D32" s="693"/>
      <c r="E32" s="694" t="s">
        <v>50</v>
      </c>
      <c r="F32" s="249"/>
      <c r="G32" s="285"/>
      <c r="H32" s="702"/>
      <c r="I32" s="702" t="s">
        <v>1374</v>
      </c>
      <c r="J32" s="281"/>
      <c r="K32" s="30"/>
      <c r="L32" s="280" t="str">
        <f>mergeValue(A32) &amp;"."&amp; mergeValue(B32)&amp;"."&amp; mergeValue(C32)&amp;"."&amp; mergeValue(D32)&amp;"."&amp; mergeValue(E32)</f>
        <v>1.1.1.1.3</v>
      </c>
      <c r="M32" s="154" t="s">
        <v>10</v>
      </c>
      <c r="N32" s="165"/>
      <c r="O32" s="712" t="s">
        <v>286</v>
      </c>
      <c r="P32" s="713"/>
      <c r="Q32" s="713"/>
      <c r="R32" s="713"/>
      <c r="S32" s="713"/>
      <c r="T32" s="713"/>
      <c r="U32" s="713"/>
      <c r="V32" s="713"/>
      <c r="W32" s="713"/>
      <c r="X32" s="713"/>
      <c r="Y32" s="713"/>
      <c r="Z32" s="713"/>
      <c r="AA32" s="713"/>
      <c r="AB32" s="713"/>
      <c r="AC32" s="713"/>
      <c r="AD32" s="713"/>
      <c r="AE32" s="713"/>
      <c r="AF32" s="713"/>
      <c r="AG32" s="713"/>
      <c r="AH32" s="713"/>
      <c r="AI32" s="713"/>
      <c r="AJ32" s="713"/>
      <c r="AK32" s="713"/>
      <c r="AL32" s="713"/>
      <c r="AM32" s="713"/>
      <c r="AN32" s="713"/>
      <c r="AO32" s="713"/>
      <c r="AP32" s="713"/>
      <c r="AQ32" s="714"/>
      <c r="AR32" s="440" t="s">
        <v>450</v>
      </c>
      <c r="AT32" s="262" t="str">
        <f>strCheckUnique(AU32:AU36)</f>
        <v/>
      </c>
      <c r="AV32" s="262"/>
    </row>
    <row r="33" spans="1:56" ht="66" customHeight="1">
      <c r="A33" s="693"/>
      <c r="B33" s="693"/>
      <c r="C33" s="693"/>
      <c r="D33" s="693"/>
      <c r="E33" s="694"/>
      <c r="F33" s="693">
        <v>1</v>
      </c>
      <c r="G33" s="249"/>
      <c r="H33" s="702"/>
      <c r="I33" s="702"/>
      <c r="J33" s="702"/>
      <c r="K33" s="281"/>
      <c r="L33" s="280" t="str">
        <f>mergeValue(A33) &amp;"."&amp; mergeValue(B33)&amp;"."&amp; mergeValue(C33)&amp;"."&amp; mergeValue(D33)&amp;"."&amp; mergeValue(E33)&amp;"."&amp; mergeValue(F33)</f>
        <v>1.1.1.1.3.1</v>
      </c>
      <c r="M33" s="527"/>
      <c r="N33" s="709"/>
      <c r="O33" s="172"/>
      <c r="P33" s="582">
        <v>173.44</v>
      </c>
      <c r="Q33" s="582">
        <v>18.82</v>
      </c>
      <c r="R33" s="582">
        <v>1982.27</v>
      </c>
      <c r="S33" s="172"/>
      <c r="T33" s="172"/>
      <c r="U33" s="172"/>
      <c r="V33" s="172"/>
      <c r="W33" s="172"/>
      <c r="X33" s="172"/>
      <c r="Y33" s="697" t="s">
        <v>1353</v>
      </c>
      <c r="Z33" s="715" t="s">
        <v>74</v>
      </c>
      <c r="AA33" s="697" t="s">
        <v>1375</v>
      </c>
      <c r="AB33" s="715" t="s">
        <v>74</v>
      </c>
      <c r="AC33" s="172"/>
      <c r="AD33" s="582">
        <v>219.33</v>
      </c>
      <c r="AE33" s="582">
        <v>19.59</v>
      </c>
      <c r="AF33" s="582">
        <v>2560.79</v>
      </c>
      <c r="AG33" s="172"/>
      <c r="AH33" s="172"/>
      <c r="AI33" s="172"/>
      <c r="AJ33" s="172"/>
      <c r="AK33" s="172"/>
      <c r="AL33" s="172"/>
      <c r="AM33" s="697" t="s">
        <v>1376</v>
      </c>
      <c r="AN33" s="715" t="s">
        <v>74</v>
      </c>
      <c r="AO33" s="697" t="s">
        <v>1372</v>
      </c>
      <c r="AP33" s="715" t="s">
        <v>75</v>
      </c>
      <c r="AQ33" s="238"/>
      <c r="AR33" s="665" t="s">
        <v>629</v>
      </c>
      <c r="AS33" s="249" t="str">
        <f>strCheckDate(O34:AQ34)</f>
        <v/>
      </c>
      <c r="AU33" s="262" t="str">
        <f>IF(M33="","",M33 )</f>
        <v/>
      </c>
      <c r="AV33" s="262"/>
      <c r="AW33" s="262"/>
      <c r="AX33" s="262"/>
    </row>
    <row r="34" spans="1:56" ht="14.25" hidden="1" customHeight="1">
      <c r="A34" s="693"/>
      <c r="B34" s="693"/>
      <c r="C34" s="693"/>
      <c r="D34" s="693"/>
      <c r="E34" s="694"/>
      <c r="F34" s="693"/>
      <c r="G34" s="249"/>
      <c r="H34" s="702"/>
      <c r="I34" s="702"/>
      <c r="J34" s="702"/>
      <c r="K34" s="281"/>
      <c r="L34" s="153"/>
      <c r="M34" s="523"/>
      <c r="N34" s="709"/>
      <c r="O34" s="250"/>
      <c r="P34" s="250"/>
      <c r="Q34" s="247"/>
      <c r="R34" s="248" t="str">
        <f>Y33 &amp; "-" &amp; AA33</f>
        <v>01.01.2024-30.06.2024</v>
      </c>
      <c r="S34" s="248"/>
      <c r="T34" s="248"/>
      <c r="U34" s="248"/>
      <c r="V34" s="248"/>
      <c r="W34" s="248"/>
      <c r="X34" s="248"/>
      <c r="Y34" s="697"/>
      <c r="Z34" s="715"/>
      <c r="AA34" s="706"/>
      <c r="AB34" s="715"/>
      <c r="AC34" s="250"/>
      <c r="AD34" s="250"/>
      <c r="AE34" s="247"/>
      <c r="AF34" s="248" t="str">
        <f>AM33 &amp; "-" &amp; AO33</f>
        <v>01.07.2024-31.12.2024</v>
      </c>
      <c r="AG34" s="248"/>
      <c r="AH34" s="248"/>
      <c r="AI34" s="248"/>
      <c r="AJ34" s="248"/>
      <c r="AK34" s="248"/>
      <c r="AL34" s="248"/>
      <c r="AM34" s="697"/>
      <c r="AN34" s="715"/>
      <c r="AO34" s="706"/>
      <c r="AP34" s="715"/>
      <c r="AQ34" s="238"/>
      <c r="AR34" s="666"/>
      <c r="AV34" s="262"/>
    </row>
    <row r="35" spans="1:56" ht="14.25" hidden="1" customHeight="1">
      <c r="A35" s="693"/>
      <c r="B35" s="693"/>
      <c r="C35" s="693"/>
      <c r="D35" s="693"/>
      <c r="E35" s="694"/>
      <c r="F35" s="693"/>
      <c r="G35" s="249"/>
      <c r="H35" s="702"/>
      <c r="I35" s="702"/>
      <c r="J35" s="702"/>
      <c r="K35" s="281"/>
      <c r="L35" s="98"/>
      <c r="M35" s="158"/>
      <c r="N35" s="175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221"/>
      <c r="Z35" s="176"/>
      <c r="AA35" s="176"/>
      <c r="AB35" s="176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221"/>
      <c r="AN35" s="176"/>
      <c r="AO35" s="176"/>
      <c r="AP35" s="176"/>
      <c r="AQ35" s="166"/>
      <c r="AR35" s="666"/>
      <c r="AV35" s="262"/>
    </row>
    <row r="36" spans="1:56" customFormat="1" ht="15" customHeight="1">
      <c r="A36" s="693"/>
      <c r="B36" s="693"/>
      <c r="C36" s="693"/>
      <c r="D36" s="693"/>
      <c r="E36" s="694"/>
      <c r="F36" s="282" t="s">
        <v>236</v>
      </c>
      <c r="G36" s="285"/>
      <c r="H36" s="702"/>
      <c r="I36" s="702"/>
      <c r="J36" s="281"/>
      <c r="K36" s="177"/>
      <c r="L36" s="98"/>
      <c r="M36" s="157" t="s">
        <v>385</v>
      </c>
      <c r="N36" s="175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221"/>
      <c r="Z36" s="176"/>
      <c r="AA36" s="176"/>
      <c r="AB36" s="176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221"/>
      <c r="AN36" s="176"/>
      <c r="AO36" s="176"/>
      <c r="AP36" s="176"/>
      <c r="AQ36" s="166"/>
      <c r="AR36" s="667"/>
      <c r="AS36" s="253"/>
      <c r="AT36" s="253"/>
      <c r="AU36" s="253"/>
      <c r="AV36" s="262"/>
      <c r="AW36" s="253"/>
      <c r="AX36" s="249"/>
      <c r="AY36" s="249"/>
      <c r="AZ36" s="253"/>
      <c r="BA36" s="253"/>
      <c r="BB36" s="253"/>
      <c r="BC36" s="253"/>
      <c r="BD36" s="253"/>
    </row>
    <row r="37" spans="1:56" customFormat="1">
      <c r="A37" s="693"/>
      <c r="B37" s="693"/>
      <c r="C37" s="693"/>
      <c r="D37" s="693"/>
      <c r="E37" s="283"/>
      <c r="F37" s="282"/>
      <c r="G37" s="285"/>
      <c r="H37" s="702"/>
      <c r="I37" s="75"/>
      <c r="J37" s="75"/>
      <c r="K37" s="177"/>
      <c r="L37" s="512"/>
      <c r="M37" s="232" t="s">
        <v>13</v>
      </c>
      <c r="N37" s="513"/>
      <c r="O37" s="511"/>
      <c r="P37" s="511"/>
      <c r="Q37" s="511"/>
      <c r="R37" s="511"/>
      <c r="S37" s="511"/>
      <c r="T37" s="511"/>
      <c r="U37" s="511"/>
      <c r="V37" s="511"/>
      <c r="W37" s="511"/>
      <c r="X37" s="511"/>
      <c r="Y37" s="510"/>
      <c r="Z37" s="141"/>
      <c r="AA37" s="141"/>
      <c r="AB37" s="513"/>
      <c r="AC37" s="511"/>
      <c r="AD37" s="511"/>
      <c r="AE37" s="511"/>
      <c r="AF37" s="511"/>
      <c r="AG37" s="511"/>
      <c r="AH37" s="511"/>
      <c r="AI37" s="511"/>
      <c r="AJ37" s="511"/>
      <c r="AK37" s="511"/>
      <c r="AL37" s="511"/>
      <c r="AM37" s="510"/>
      <c r="AN37" s="141"/>
      <c r="AO37" s="141"/>
      <c r="AP37" s="513"/>
      <c r="AQ37" s="141"/>
      <c r="AR37" s="167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</row>
    <row r="38" spans="1:56" customFormat="1">
      <c r="A38" s="693"/>
      <c r="B38" s="693"/>
      <c r="C38" s="693"/>
      <c r="D38" s="253"/>
      <c r="E38" s="253"/>
      <c r="F38" s="284"/>
      <c r="G38" s="253"/>
      <c r="H38" s="285"/>
      <c r="I38" s="177"/>
      <c r="J38" s="75"/>
      <c r="K38" s="1"/>
      <c r="L38" s="98"/>
      <c r="M38" s="146" t="s">
        <v>386</v>
      </c>
      <c r="N38" s="145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221"/>
      <c r="Z38" s="176"/>
      <c r="AA38" s="176"/>
      <c r="AB38" s="175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221"/>
      <c r="AN38" s="176"/>
      <c r="AO38" s="176"/>
      <c r="AP38" s="175"/>
      <c r="AQ38" s="176"/>
      <c r="AR38" s="166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</row>
    <row r="39" spans="1:56" ht="3" customHeight="1">
      <c r="BD39" s="30"/>
    </row>
    <row r="40" spans="1:56" ht="48.95" customHeight="1">
      <c r="L40" s="498">
        <v>1</v>
      </c>
      <c r="M40" s="657" t="s">
        <v>700</v>
      </c>
      <c r="N40" s="657"/>
      <c r="O40" s="657"/>
      <c r="P40" s="657"/>
      <c r="Q40" s="657"/>
      <c r="R40" s="657"/>
      <c r="S40" s="657"/>
      <c r="T40" s="657"/>
      <c r="U40" s="657"/>
      <c r="V40" s="657"/>
      <c r="W40" s="657"/>
      <c r="X40" s="657"/>
      <c r="Y40" s="657"/>
      <c r="Z40" s="657"/>
      <c r="AA40" s="657"/>
      <c r="AB40" s="657"/>
      <c r="AC40" s="657"/>
      <c r="AD40" s="657"/>
      <c r="AE40" s="657"/>
      <c r="AF40" s="657"/>
      <c r="AG40" s="657"/>
      <c r="AH40" s="657"/>
      <c r="AI40" s="657"/>
      <c r="AJ40" s="657"/>
      <c r="AK40" s="657"/>
      <c r="AL40" s="657"/>
      <c r="AM40" s="657"/>
      <c r="AN40" s="657"/>
      <c r="AO40" s="657"/>
      <c r="AP40" s="657"/>
      <c r="AQ40" s="657"/>
      <c r="BD40" s="30"/>
    </row>
  </sheetData>
  <sheetProtection algorithmName="SHA-512" hashValue="sgsXvcxKvOBcImAABt9mJCLwIFkCqTbWJGLMBSX3NwU1Ylbiy7LJe1PyhhSWdZQwsNmBGm3TEFJRmJWyv3zc5w==" saltValue="xo604hHBNrNcLkyKXEFwPg==" spinCount="100000" sheet="1" objects="1" scenarios="1" formatColumns="0" formatRows="0"/>
  <dataConsolidate leftLabels="1" link="1"/>
  <mergeCells count="85">
    <mergeCell ref="M40:AQ40"/>
    <mergeCell ref="L5:AB5"/>
    <mergeCell ref="L14:L16"/>
    <mergeCell ref="M14:M16"/>
    <mergeCell ref="L11:M11"/>
    <mergeCell ref="AB14:AB16"/>
    <mergeCell ref="O22:AQ22"/>
    <mergeCell ref="L13:AQ13"/>
    <mergeCell ref="N14:N16"/>
    <mergeCell ref="Z16:AA16"/>
    <mergeCell ref="O21:AQ21"/>
    <mergeCell ref="Z17:AA17"/>
    <mergeCell ref="Q15:R15"/>
    <mergeCell ref="S15:T15"/>
    <mergeCell ref="U15:W15"/>
    <mergeCell ref="P7:AQ7"/>
    <mergeCell ref="P8:AQ8"/>
    <mergeCell ref="P9:AQ9"/>
    <mergeCell ref="P10:AQ10"/>
    <mergeCell ref="AR13:AR16"/>
    <mergeCell ref="O19:AQ19"/>
    <mergeCell ref="AQ14:AQ16"/>
    <mergeCell ref="O12:AB12"/>
    <mergeCell ref="O14:AA14"/>
    <mergeCell ref="Y15:AA15"/>
    <mergeCell ref="AC12:AP12"/>
    <mergeCell ref="AC14:AO14"/>
    <mergeCell ref="AP14:AP16"/>
    <mergeCell ref="AE15:AF15"/>
    <mergeCell ref="AG15:AH15"/>
    <mergeCell ref="AI15:AK15"/>
    <mergeCell ref="A18:A38"/>
    <mergeCell ref="B19:B38"/>
    <mergeCell ref="C20:C38"/>
    <mergeCell ref="D21:D37"/>
    <mergeCell ref="AR23:AR26"/>
    <mergeCell ref="Y23:Y24"/>
    <mergeCell ref="Z23:Z24"/>
    <mergeCell ref="AA23:AA24"/>
    <mergeCell ref="N23:N24"/>
    <mergeCell ref="AB23:AB24"/>
    <mergeCell ref="O20:AQ20"/>
    <mergeCell ref="E22:E26"/>
    <mergeCell ref="O18:AQ18"/>
    <mergeCell ref="H21:H37"/>
    <mergeCell ref="I22:I26"/>
    <mergeCell ref="F23:F25"/>
    <mergeCell ref="AM15:AO15"/>
    <mergeCell ref="AN16:AO16"/>
    <mergeCell ref="AN17:AO17"/>
    <mergeCell ref="AM23:AM24"/>
    <mergeCell ref="AN23:AN24"/>
    <mergeCell ref="AO23:AO24"/>
    <mergeCell ref="AP23:AP24"/>
    <mergeCell ref="E27:E31"/>
    <mergeCell ref="I27:I31"/>
    <mergeCell ref="O27:AQ27"/>
    <mergeCell ref="F28:F30"/>
    <mergeCell ref="J28:J30"/>
    <mergeCell ref="N28:N29"/>
    <mergeCell ref="Y28:Y29"/>
    <mergeCell ref="Z28:Z29"/>
    <mergeCell ref="AA28:AA29"/>
    <mergeCell ref="AB28:AB29"/>
    <mergeCell ref="AM28:AM29"/>
    <mergeCell ref="AN28:AN29"/>
    <mergeCell ref="AO28:AO29"/>
    <mergeCell ref="AP28:AP29"/>
    <mergeCell ref="J23:J25"/>
    <mergeCell ref="AR28:AR31"/>
    <mergeCell ref="E32:E36"/>
    <mergeCell ref="I32:I36"/>
    <mergeCell ref="O32:AQ32"/>
    <mergeCell ref="F33:F35"/>
    <mergeCell ref="J33:J35"/>
    <mergeCell ref="N33:N34"/>
    <mergeCell ref="Y33:Y34"/>
    <mergeCell ref="Z33:Z34"/>
    <mergeCell ref="AA33:AA34"/>
    <mergeCell ref="AB33:AB34"/>
    <mergeCell ref="AM33:AM34"/>
    <mergeCell ref="AN33:AN34"/>
    <mergeCell ref="AO33:AO34"/>
    <mergeCell ref="AP33:AP34"/>
    <mergeCell ref="AR33:AR36"/>
  </mergeCells>
  <phoneticPr fontId="8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R7:AR10 O21:AQ21" xr:uid="{00000000-0002-0000-0D00-000000000000}">
      <formula1>900</formula1>
    </dataValidation>
    <dataValidation allowBlank="1" promptTitle="checkPeriodRange" sqref="R24:X24 AF24:AL24 R29:X29 AF29:AL29 R34:X34 AF34:AL34" xr:uid="{00000000-0002-0000-0D00-000001000000}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 M28 M33" xr:uid="{00000000-0002-0000-0D00-000002000000}">
      <formula1>900</formula1>
    </dataValidation>
    <dataValidation type="list" allowBlank="1" showInputMessage="1" showErrorMessage="1" errorTitle="Ошибка" error="Выберите значение из списка" sqref="O22:P22 AC22:AD22 O27 O32" xr:uid="{00000000-0002-0000-0D00-000003000000}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Y23 AA23:AA24 AM23 AO23:AO24 Y28 AA28:AA29 AM28 AO28:AO29 Y33 AA33:AA34 AM33 AO33:AO34" xr:uid="{00000000-0002-0000-0D00-000004000000}"/>
    <dataValidation allowBlank="1" sqref="Z35:Z38 AN25:AN26 Z25:Z26 Z30:Z31 AN30:AN31 AN35:AN38" xr:uid="{00000000-0002-0000-0D00-000007000000}"/>
    <dataValidation type="decimal" allowBlank="1" showErrorMessage="1" errorTitle="Ошибка" error="Допускается ввод только действительных чисел!" sqref="P23:R23 AD23:AF23 P28:R28 AD28:AF28 P33:R33 AD33:AF33" xr:uid="{FCA36BF5-52B0-49B4-9FA3-42F3EC76AC28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Z23:Z24 AB23:AB24 AN23:AN24 AP23:AP24 Z28:Z29 AB28:AB29 AN28:AN29 AP28:AP29 Z33:Z34 AB33:AB34 AN33:AN34 AP33:AP34" xr:uid="{00000000-0002-0000-0D00-000006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64" hidden="1" customWidth="1"/>
    <col min="2" max="4" width="3.7109375" style="249" hidden="1" customWidth="1"/>
    <col min="5" max="5" width="3.7109375" style="77" customWidth="1"/>
    <col min="6" max="6" width="9.7109375" style="30" customWidth="1"/>
    <col min="7" max="7" width="37.7109375" style="30" customWidth="1"/>
    <col min="8" max="8" width="66.85546875" style="30" customWidth="1"/>
    <col min="9" max="9" width="115.7109375" style="30" customWidth="1"/>
    <col min="10" max="11" width="10.5703125" style="249"/>
    <col min="12" max="12" width="11.140625" style="249" customWidth="1"/>
    <col min="13" max="20" width="10.5703125" style="249"/>
    <col min="21" max="16384" width="10.5703125" style="30"/>
  </cols>
  <sheetData>
    <row r="1" spans="1:20" ht="3" customHeight="1">
      <c r="A1" s="264" t="s">
        <v>193</v>
      </c>
    </row>
    <row r="2" spans="1:20" ht="22.5">
      <c r="F2" s="658" t="s">
        <v>460</v>
      </c>
      <c r="G2" s="659"/>
      <c r="H2" s="660"/>
      <c r="I2" s="474"/>
    </row>
    <row r="3" spans="1:20" ht="3" customHeight="1"/>
    <row r="4" spans="1:20" s="164" customFormat="1" ht="11.25">
      <c r="A4" s="263"/>
      <c r="B4" s="263"/>
      <c r="C4" s="263"/>
      <c r="D4" s="263"/>
      <c r="F4" s="622" t="s">
        <v>430</v>
      </c>
      <c r="G4" s="622"/>
      <c r="H4" s="622"/>
      <c r="I4" s="641" t="s">
        <v>431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20" s="164" customFormat="1" ht="11.25" customHeight="1">
      <c r="A5" s="263"/>
      <c r="B5" s="263"/>
      <c r="C5" s="263"/>
      <c r="D5" s="263"/>
      <c r="F5" s="364" t="s">
        <v>82</v>
      </c>
      <c r="G5" s="104" t="s">
        <v>433</v>
      </c>
      <c r="H5" s="363" t="s">
        <v>424</v>
      </c>
      <c r="I5" s="641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s="164" customFormat="1" ht="12" customHeight="1">
      <c r="A6" s="263"/>
      <c r="B6" s="263"/>
      <c r="C6" s="263"/>
      <c r="D6" s="263"/>
      <c r="F6" s="365" t="s">
        <v>83</v>
      </c>
      <c r="G6" s="367">
        <v>2</v>
      </c>
      <c r="H6" s="368">
        <v>3</v>
      </c>
      <c r="I6" s="366">
        <v>4</v>
      </c>
      <c r="J6" s="263">
        <v>4</v>
      </c>
      <c r="K6" s="263"/>
      <c r="L6" s="263"/>
      <c r="M6" s="263"/>
      <c r="N6" s="263"/>
      <c r="O6" s="263"/>
      <c r="P6" s="263"/>
      <c r="Q6" s="263"/>
      <c r="R6" s="263"/>
      <c r="S6" s="263"/>
      <c r="T6" s="263"/>
    </row>
    <row r="7" spans="1:20" s="164" customFormat="1" ht="18.75">
      <c r="A7" s="263"/>
      <c r="B7" s="263"/>
      <c r="C7" s="263"/>
      <c r="D7" s="263"/>
      <c r="F7" s="215">
        <v>1</v>
      </c>
      <c r="G7" s="443" t="s">
        <v>461</v>
      </c>
      <c r="H7" s="362" t="str">
        <f>IF(dateCh="","",dateCh)</f>
        <v>26.04.2023</v>
      </c>
      <c r="I7" s="165" t="s">
        <v>462</v>
      </c>
      <c r="J7" s="374"/>
      <c r="K7" s="263"/>
      <c r="L7" s="263"/>
      <c r="M7" s="263"/>
      <c r="N7" s="263"/>
      <c r="O7" s="263"/>
      <c r="P7" s="263"/>
      <c r="Q7" s="263"/>
      <c r="R7" s="263"/>
      <c r="S7" s="263"/>
      <c r="T7" s="263"/>
    </row>
    <row r="8" spans="1:20" s="164" customFormat="1" ht="45">
      <c r="A8" s="661">
        <v>1</v>
      </c>
      <c r="B8" s="263"/>
      <c r="C8" s="263"/>
      <c r="D8" s="263"/>
      <c r="F8" s="215" t="str">
        <f>"2." &amp;mergeValue(A8)</f>
        <v>2.1</v>
      </c>
      <c r="G8" s="443" t="s">
        <v>463</v>
      </c>
      <c r="H8" s="362"/>
      <c r="I8" s="165" t="s">
        <v>551</v>
      </c>
      <c r="J8" s="374"/>
      <c r="K8" s="263"/>
      <c r="L8" s="263"/>
      <c r="M8" s="263"/>
      <c r="N8" s="263"/>
      <c r="O8" s="263"/>
      <c r="P8" s="263"/>
      <c r="Q8" s="263"/>
      <c r="R8" s="263"/>
      <c r="S8" s="263"/>
      <c r="T8" s="263"/>
    </row>
    <row r="9" spans="1:20" s="164" customFormat="1" ht="22.5">
      <c r="A9" s="661"/>
      <c r="B9" s="263"/>
      <c r="C9" s="263"/>
      <c r="D9" s="263"/>
      <c r="F9" s="215" t="str">
        <f>"3." &amp;mergeValue(A9)</f>
        <v>3.1</v>
      </c>
      <c r="G9" s="443" t="s">
        <v>464</v>
      </c>
      <c r="H9" s="362"/>
      <c r="I9" s="165" t="s">
        <v>549</v>
      </c>
      <c r="J9" s="374"/>
      <c r="K9" s="263"/>
      <c r="L9" s="263"/>
      <c r="M9" s="263"/>
      <c r="N9" s="263"/>
      <c r="O9" s="263"/>
      <c r="P9" s="263"/>
      <c r="Q9" s="263"/>
      <c r="R9" s="263"/>
      <c r="S9" s="263"/>
      <c r="T9" s="263"/>
    </row>
    <row r="10" spans="1:20" s="164" customFormat="1" ht="22.5">
      <c r="A10" s="661"/>
      <c r="B10" s="263"/>
      <c r="C10" s="263"/>
      <c r="D10" s="263"/>
      <c r="F10" s="215" t="str">
        <f>"4."&amp;mergeValue(A10)</f>
        <v>4.1</v>
      </c>
      <c r="G10" s="443" t="s">
        <v>465</v>
      </c>
      <c r="H10" s="363" t="s">
        <v>434</v>
      </c>
      <c r="I10" s="165"/>
      <c r="J10" s="374"/>
      <c r="K10" s="263"/>
      <c r="L10" s="263"/>
      <c r="M10" s="263"/>
      <c r="N10" s="263"/>
      <c r="O10" s="263"/>
      <c r="P10" s="263"/>
      <c r="Q10" s="263"/>
      <c r="R10" s="263"/>
      <c r="S10" s="263"/>
      <c r="T10" s="263"/>
    </row>
    <row r="11" spans="1:20" s="164" customFormat="1" ht="18.75">
      <c r="A11" s="661"/>
      <c r="B11" s="661">
        <v>1</v>
      </c>
      <c r="C11" s="381"/>
      <c r="D11" s="381"/>
      <c r="F11" s="215" t="str">
        <f>"4."&amp;mergeValue(A11) &amp;"."&amp;mergeValue(B11)</f>
        <v>4.1.1</v>
      </c>
      <c r="G11" s="369" t="s">
        <v>553</v>
      </c>
      <c r="H11" s="362" t="str">
        <f>IF(region_name="","",region_name)</f>
        <v>Орловская область</v>
      </c>
      <c r="I11" s="165" t="s">
        <v>468</v>
      </c>
      <c r="J11" s="374"/>
      <c r="K11" s="263"/>
      <c r="L11" s="263"/>
      <c r="M11" s="263"/>
      <c r="N11" s="263"/>
      <c r="O11" s="263"/>
      <c r="P11" s="263"/>
      <c r="Q11" s="263"/>
      <c r="R11" s="263"/>
      <c r="S11" s="263"/>
      <c r="T11" s="263"/>
    </row>
    <row r="12" spans="1:20" s="164" customFormat="1" ht="22.5">
      <c r="A12" s="661"/>
      <c r="B12" s="661"/>
      <c r="C12" s="661">
        <v>1</v>
      </c>
      <c r="D12" s="381"/>
      <c r="F12" s="215" t="str">
        <f>"4."&amp;mergeValue(A12) &amp;"."&amp;mergeValue(B12)&amp;"."&amp;mergeValue(C12)</f>
        <v>4.1.1.1</v>
      </c>
      <c r="G12" s="380" t="s">
        <v>466</v>
      </c>
      <c r="H12" s="362"/>
      <c r="I12" s="165" t="s">
        <v>469</v>
      </c>
      <c r="J12" s="374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0" s="164" customFormat="1" ht="39" customHeight="1">
      <c r="A13" s="661"/>
      <c r="B13" s="661"/>
      <c r="C13" s="661"/>
      <c r="D13" s="381">
        <v>1</v>
      </c>
      <c r="F13" s="215" t="str">
        <f>"4."&amp;mergeValue(A13) &amp;"."&amp;mergeValue(B13)&amp;"."&amp;mergeValue(C13)&amp;"."&amp;mergeValue(D13)</f>
        <v>4.1.1.1.1</v>
      </c>
      <c r="G13" s="446" t="s">
        <v>467</v>
      </c>
      <c r="H13" s="362"/>
      <c r="I13" s="692" t="s">
        <v>552</v>
      </c>
      <c r="J13" s="374"/>
      <c r="K13" s="263"/>
      <c r="L13" s="263"/>
      <c r="M13" s="263"/>
      <c r="N13" s="263"/>
      <c r="O13" s="263"/>
      <c r="P13" s="263"/>
      <c r="Q13" s="263"/>
      <c r="R13" s="263"/>
      <c r="S13" s="263"/>
      <c r="T13" s="263"/>
    </row>
    <row r="14" spans="1:20" s="164" customFormat="1" ht="18.75">
      <c r="A14" s="661"/>
      <c r="B14" s="661"/>
      <c r="C14" s="661"/>
      <c r="D14" s="381"/>
      <c r="F14" s="377"/>
      <c r="G14" s="146" t="s">
        <v>4</v>
      </c>
      <c r="H14" s="382"/>
      <c r="I14" s="692"/>
      <c r="J14" s="374"/>
      <c r="K14" s="263"/>
      <c r="L14" s="263"/>
      <c r="M14" s="263"/>
      <c r="N14" s="263"/>
      <c r="O14" s="263"/>
      <c r="P14" s="263"/>
      <c r="Q14" s="263"/>
      <c r="R14" s="263"/>
      <c r="S14" s="263"/>
      <c r="T14" s="263"/>
    </row>
    <row r="15" spans="1:20" s="164" customFormat="1" ht="18.75">
      <c r="A15" s="661"/>
      <c r="B15" s="661"/>
      <c r="C15" s="381"/>
      <c r="D15" s="381"/>
      <c r="F15" s="447"/>
      <c r="G15" s="234" t="s">
        <v>407</v>
      </c>
      <c r="H15" s="448"/>
      <c r="I15" s="449"/>
      <c r="J15" s="374"/>
      <c r="K15" s="263"/>
      <c r="L15" s="263"/>
      <c r="M15" s="263"/>
      <c r="N15" s="263"/>
      <c r="O15" s="263"/>
      <c r="P15" s="263"/>
      <c r="Q15" s="263"/>
      <c r="R15" s="263"/>
      <c r="S15" s="263"/>
      <c r="T15" s="263"/>
    </row>
    <row r="16" spans="1:20" s="164" customFormat="1" ht="18.75">
      <c r="A16" s="661"/>
      <c r="B16" s="263"/>
      <c r="C16" s="263"/>
      <c r="D16" s="263"/>
      <c r="F16" s="377"/>
      <c r="G16" s="159" t="s">
        <v>473</v>
      </c>
      <c r="H16" s="378"/>
      <c r="I16" s="379"/>
      <c r="J16" s="374"/>
      <c r="K16" s="263"/>
      <c r="L16" s="263"/>
      <c r="M16" s="263"/>
      <c r="N16" s="263"/>
      <c r="O16" s="263"/>
      <c r="P16" s="263"/>
      <c r="Q16" s="263"/>
      <c r="R16" s="263"/>
      <c r="S16" s="263"/>
      <c r="T16" s="263"/>
    </row>
    <row r="17" spans="1:20" s="164" customFormat="1" ht="18.75">
      <c r="A17" s="263"/>
      <c r="B17" s="263"/>
      <c r="C17" s="263"/>
      <c r="D17" s="263"/>
      <c r="F17" s="377"/>
      <c r="G17" s="185" t="s">
        <v>472</v>
      </c>
      <c r="H17" s="378"/>
      <c r="I17" s="379"/>
      <c r="J17" s="374"/>
      <c r="K17" s="263"/>
      <c r="L17" s="263"/>
      <c r="M17" s="263"/>
      <c r="N17" s="263"/>
      <c r="O17" s="263"/>
      <c r="P17" s="263"/>
      <c r="Q17" s="263"/>
      <c r="R17" s="263"/>
      <c r="S17" s="263"/>
      <c r="T17" s="263"/>
    </row>
    <row r="18" spans="1:20" s="164" customFormat="1" ht="3" customHeight="1">
      <c r="A18" s="263"/>
      <c r="B18" s="263"/>
      <c r="C18" s="263"/>
      <c r="D18" s="263"/>
      <c r="F18" s="383"/>
      <c r="G18" s="384"/>
      <c r="H18" s="385"/>
      <c r="I18" s="386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</row>
    <row r="19" spans="1:20" s="164" customFormat="1" ht="15" customHeight="1">
      <c r="A19" s="263"/>
      <c r="B19" s="263"/>
      <c r="C19" s="263"/>
      <c r="D19" s="263"/>
      <c r="F19" s="370"/>
      <c r="G19" s="657" t="s">
        <v>554</v>
      </c>
      <c r="H19" s="657"/>
      <c r="I19" s="85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0E00-000000000000}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0" hidden="1" customWidth="1"/>
    <col min="7" max="7" width="9.140625" style="85" hidden="1" customWidth="1"/>
    <col min="8" max="8" width="2" style="85" hidden="1" customWidth="1"/>
    <col min="9" max="9" width="3.7109375" style="85" hidden="1" customWidth="1"/>
    <col min="10" max="10" width="3.7109375" style="77" hidden="1" customWidth="1"/>
    <col min="11" max="11" width="3.7109375" style="77" customWidth="1"/>
    <col min="12" max="12" width="12.7109375" style="30" customWidth="1"/>
    <col min="13" max="13" width="47.42578125" style="30" customWidth="1"/>
    <col min="14" max="15" width="3.7109375" style="30" customWidth="1"/>
    <col min="16" max="16" width="4.140625" style="30" customWidth="1"/>
    <col min="17" max="17" width="18.140625" style="30" customWidth="1"/>
    <col min="18" max="20" width="3.7109375" style="30" customWidth="1"/>
    <col min="21" max="21" width="12.85546875" style="30" customWidth="1"/>
    <col min="22" max="24" width="3.7109375" style="30" customWidth="1"/>
    <col min="25" max="25" width="12.85546875" style="30" customWidth="1"/>
    <col min="26" max="28" width="3.7109375" style="30" customWidth="1"/>
    <col min="29" max="29" width="12.85546875" style="30" customWidth="1"/>
    <col min="30" max="33" width="21.42578125" style="30" customWidth="1"/>
    <col min="34" max="34" width="11.7109375" style="30" customWidth="1"/>
    <col min="35" max="35" width="3.7109375" style="30" customWidth="1"/>
    <col min="36" max="36" width="11.7109375" style="30" customWidth="1"/>
    <col min="37" max="37" width="8.5703125" style="30" hidden="1" customWidth="1"/>
    <col min="38" max="38" width="4.5703125" style="30" customWidth="1"/>
    <col min="39" max="39" width="115.7109375" style="30" customWidth="1"/>
    <col min="40" max="41" width="10.5703125" style="249"/>
    <col min="42" max="42" width="13.42578125" style="249" customWidth="1"/>
    <col min="43" max="50" width="10.5703125" style="249"/>
    <col min="51" max="16384" width="10.5703125" style="30"/>
  </cols>
  <sheetData>
    <row r="1" spans="7:50" hidden="1"/>
    <row r="2" spans="7:50" hidden="1"/>
    <row r="3" spans="7:50" hidden="1"/>
    <row r="4" spans="7:50" ht="3" customHeight="1">
      <c r="J4" s="76"/>
      <c r="K4" s="76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K4" s="31"/>
    </row>
    <row r="5" spans="7:50" ht="26.1" customHeight="1">
      <c r="J5" s="76"/>
      <c r="K5" s="76"/>
      <c r="L5" s="662" t="s">
        <v>630</v>
      </c>
      <c r="M5" s="662"/>
      <c r="N5" s="662"/>
      <c r="O5" s="662"/>
      <c r="P5" s="662"/>
      <c r="Q5" s="662"/>
      <c r="R5" s="662"/>
      <c r="S5" s="662"/>
      <c r="T5" s="662"/>
      <c r="U5" s="662"/>
      <c r="V5" s="476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375"/>
      <c r="AK5" s="239"/>
    </row>
    <row r="6" spans="7:50" ht="3" customHeight="1">
      <c r="J6" s="76"/>
      <c r="K6" s="76"/>
      <c r="L6" s="31"/>
      <c r="M6" s="31"/>
      <c r="N6" s="31"/>
      <c r="O6" s="31"/>
      <c r="P6" s="31"/>
      <c r="Q6" s="31"/>
      <c r="R6" s="31"/>
      <c r="S6" s="74"/>
      <c r="T6" s="74"/>
      <c r="U6" s="74"/>
      <c r="V6" s="74"/>
      <c r="W6" s="74"/>
      <c r="X6" s="74"/>
      <c r="Y6" s="31"/>
    </row>
    <row r="7" spans="7:50" s="558" customFormat="1" ht="6" hidden="1">
      <c r="G7" s="561"/>
      <c r="H7" s="561"/>
      <c r="L7" s="557"/>
      <c r="M7" s="530"/>
      <c r="N7" s="744"/>
      <c r="O7" s="744"/>
      <c r="P7" s="744"/>
      <c r="Q7" s="744"/>
      <c r="R7" s="744"/>
      <c r="S7" s="744"/>
      <c r="T7" s="744"/>
      <c r="U7" s="744"/>
      <c r="V7" s="554"/>
      <c r="W7" s="554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</row>
    <row r="8" spans="7:50" s="164" customFormat="1" ht="18.75">
      <c r="G8" s="216"/>
      <c r="H8" s="216"/>
      <c r="L8" s="370"/>
      <c r="M8" s="551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668" t="str">
        <f>IF(datePr_ch="",IF(datePr="","",datePr),datePr_ch)</f>
        <v>26.04.2023</v>
      </c>
      <c r="O8" s="668"/>
      <c r="P8" s="668"/>
      <c r="Q8" s="668"/>
      <c r="R8" s="668"/>
      <c r="S8" s="668"/>
      <c r="T8" s="668"/>
      <c r="U8" s="668"/>
      <c r="V8" s="577"/>
      <c r="W8" s="85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</row>
    <row r="9" spans="7:50" s="164" customFormat="1" ht="18.75">
      <c r="G9" s="216"/>
      <c r="H9" s="216"/>
      <c r="L9" s="370"/>
      <c r="M9" s="551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668" t="str">
        <f>IF(numberPr_ch="",IF(numberPr="","",numberPr),numberPr_ch)</f>
        <v>1236</v>
      </c>
      <c r="O9" s="668"/>
      <c r="P9" s="668"/>
      <c r="Q9" s="668"/>
      <c r="R9" s="668"/>
      <c r="S9" s="668"/>
      <c r="T9" s="668"/>
      <c r="U9" s="668"/>
      <c r="V9" s="577"/>
      <c r="W9" s="85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</row>
    <row r="10" spans="7:50" s="558" customFormat="1" ht="6" hidden="1">
      <c r="G10" s="561"/>
      <c r="H10" s="561"/>
      <c r="L10" s="557"/>
      <c r="M10" s="530"/>
      <c r="N10" s="744"/>
      <c r="O10" s="744"/>
      <c r="P10" s="744"/>
      <c r="Q10" s="744"/>
      <c r="R10" s="744"/>
      <c r="S10" s="744"/>
      <c r="T10" s="744"/>
      <c r="U10" s="744"/>
      <c r="V10" s="554"/>
      <c r="W10" s="554"/>
      <c r="X10" s="555"/>
      <c r="Y10" s="555"/>
      <c r="Z10" s="555"/>
      <c r="AA10" s="555"/>
      <c r="AB10" s="555"/>
      <c r="AC10" s="555"/>
      <c r="AD10" s="555"/>
      <c r="AE10" s="555"/>
      <c r="AF10" s="555"/>
      <c r="AG10" s="555"/>
      <c r="AH10" s="555"/>
    </row>
    <row r="11" spans="7:50" s="263" customFormat="1" ht="9.75" hidden="1" customHeight="1">
      <c r="L11" s="727"/>
      <c r="M11" s="727"/>
      <c r="N11" s="279"/>
      <c r="O11" s="279"/>
      <c r="P11" s="279"/>
      <c r="Q11" s="279"/>
      <c r="R11" s="279"/>
      <c r="S11" s="728"/>
      <c r="T11" s="728"/>
      <c r="U11" s="728"/>
      <c r="V11" s="728"/>
      <c r="W11" s="728"/>
      <c r="X11" s="728"/>
      <c r="Y11" s="261"/>
      <c r="AD11" s="263" t="s">
        <v>394</v>
      </c>
      <c r="AE11" s="263" t="s">
        <v>395</v>
      </c>
      <c r="AF11" s="263" t="s">
        <v>394</v>
      </c>
      <c r="AG11" s="263" t="s">
        <v>395</v>
      </c>
    </row>
    <row r="12" spans="7:50" s="164" customFormat="1" ht="11.25" hidden="1">
      <c r="G12" s="216"/>
      <c r="H12" s="216"/>
      <c r="L12" s="699"/>
      <c r="M12" s="699"/>
      <c r="N12" s="186"/>
      <c r="O12" s="186"/>
      <c r="P12" s="186"/>
      <c r="Q12" s="186"/>
      <c r="R12" s="186"/>
      <c r="S12" s="729"/>
      <c r="T12" s="729"/>
      <c r="U12" s="729"/>
      <c r="V12" s="729"/>
      <c r="W12" s="729"/>
      <c r="X12" s="729"/>
      <c r="Y12" s="106"/>
      <c r="AK12" s="260" t="s">
        <v>357</v>
      </c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</row>
    <row r="13" spans="7:50">
      <c r="J13" s="76"/>
      <c r="K13" s="76"/>
      <c r="L13" s="31"/>
      <c r="M13" s="31"/>
      <c r="N13" s="31"/>
      <c r="O13" s="31"/>
      <c r="P13" s="31"/>
      <c r="Q13" s="31"/>
      <c r="R13" s="31"/>
      <c r="S13" s="723"/>
      <c r="T13" s="723"/>
      <c r="U13" s="723"/>
      <c r="V13" s="723"/>
      <c r="W13" s="723"/>
      <c r="X13" s="723"/>
      <c r="Y13" s="336"/>
      <c r="AD13" s="723"/>
      <c r="AE13" s="723"/>
      <c r="AF13" s="723"/>
      <c r="AG13" s="723"/>
      <c r="AH13" s="723"/>
      <c r="AI13" s="723"/>
      <c r="AJ13" s="723"/>
      <c r="AK13" s="723"/>
    </row>
    <row r="14" spans="7:50">
      <c r="J14" s="76"/>
      <c r="K14" s="76"/>
      <c r="L14" s="663" t="s">
        <v>430</v>
      </c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  <c r="AB14" s="663"/>
      <c r="AC14" s="663"/>
      <c r="AD14" s="663"/>
      <c r="AE14" s="663"/>
      <c r="AF14" s="663"/>
      <c r="AG14" s="663"/>
      <c r="AH14" s="663"/>
      <c r="AI14" s="663"/>
      <c r="AJ14" s="663"/>
      <c r="AK14" s="663"/>
      <c r="AL14" s="663"/>
      <c r="AM14" s="622" t="s">
        <v>431</v>
      </c>
    </row>
    <row r="15" spans="7:50" ht="14.25" customHeight="1">
      <c r="J15" s="76"/>
      <c r="K15" s="76"/>
      <c r="L15" s="663" t="s">
        <v>82</v>
      </c>
      <c r="M15" s="663" t="s">
        <v>452</v>
      </c>
      <c r="N15" s="663" t="s">
        <v>390</v>
      </c>
      <c r="O15" s="663"/>
      <c r="P15" s="663"/>
      <c r="Q15" s="663"/>
      <c r="R15" s="724" t="s">
        <v>367</v>
      </c>
      <c r="S15" s="724"/>
      <c r="T15" s="724"/>
      <c r="U15" s="724"/>
      <c r="V15" s="724" t="s">
        <v>391</v>
      </c>
      <c r="W15" s="724"/>
      <c r="X15" s="724"/>
      <c r="Y15" s="724"/>
      <c r="Z15" s="724" t="s">
        <v>370</v>
      </c>
      <c r="AA15" s="724"/>
      <c r="AB15" s="724"/>
      <c r="AC15" s="724"/>
      <c r="AD15" s="724" t="s">
        <v>439</v>
      </c>
      <c r="AE15" s="724"/>
      <c r="AF15" s="724"/>
      <c r="AG15" s="724"/>
      <c r="AH15" s="724"/>
      <c r="AI15" s="724"/>
      <c r="AJ15" s="724"/>
      <c r="AK15" s="663" t="s">
        <v>319</v>
      </c>
      <c r="AL15" s="700" t="s">
        <v>258</v>
      </c>
      <c r="AM15" s="622"/>
    </row>
    <row r="16" spans="7:50" ht="26.25" customHeight="1">
      <c r="J16" s="76"/>
      <c r="K16" s="76"/>
      <c r="L16" s="663"/>
      <c r="M16" s="663"/>
      <c r="N16" s="663"/>
      <c r="O16" s="663"/>
      <c r="P16" s="663"/>
      <c r="Q16" s="663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 t="s">
        <v>578</v>
      </c>
      <c r="AE16" s="724"/>
      <c r="AF16" s="622" t="s">
        <v>393</v>
      </c>
      <c r="AG16" s="622"/>
      <c r="AH16" s="726" t="s">
        <v>441</v>
      </c>
      <c r="AI16" s="726"/>
      <c r="AJ16" s="726"/>
      <c r="AK16" s="663"/>
      <c r="AL16" s="700"/>
      <c r="AM16" s="622"/>
    </row>
    <row r="17" spans="1:53" ht="14.25" customHeight="1">
      <c r="J17" s="76"/>
      <c r="K17" s="76"/>
      <c r="L17" s="663"/>
      <c r="M17" s="663"/>
      <c r="N17" s="663"/>
      <c r="O17" s="663"/>
      <c r="P17" s="663"/>
      <c r="Q17" s="663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334" t="s">
        <v>323</v>
      </c>
      <c r="AE17" s="334" t="s">
        <v>322</v>
      </c>
      <c r="AF17" s="334" t="s">
        <v>323</v>
      </c>
      <c r="AG17" s="334" t="s">
        <v>322</v>
      </c>
      <c r="AH17" s="93" t="s">
        <v>368</v>
      </c>
      <c r="AI17" s="725" t="s">
        <v>369</v>
      </c>
      <c r="AJ17" s="725"/>
      <c r="AK17" s="663"/>
      <c r="AL17" s="700"/>
      <c r="AM17" s="622"/>
    </row>
    <row r="18" spans="1:53" ht="12" customHeight="1">
      <c r="J18" s="76"/>
      <c r="K18" s="212">
        <v>1</v>
      </c>
      <c r="L18" s="464" t="s">
        <v>83</v>
      </c>
      <c r="M18" s="464" t="s">
        <v>49</v>
      </c>
      <c r="N18" s="701">
        <f ca="1">OFFSET(N18,0,-1)+1</f>
        <v>3</v>
      </c>
      <c r="O18" s="701"/>
      <c r="P18" s="701"/>
      <c r="Q18" s="701"/>
      <c r="R18" s="701">
        <f ca="1">OFFSET(R18,0,-4)+1</f>
        <v>4</v>
      </c>
      <c r="S18" s="701"/>
      <c r="T18" s="701"/>
      <c r="U18" s="701"/>
      <c r="V18" s="701">
        <f ca="1">OFFSET(V18,0,-4)+1</f>
        <v>5</v>
      </c>
      <c r="W18" s="701"/>
      <c r="X18" s="701"/>
      <c r="Y18" s="701"/>
      <c r="Z18" s="466"/>
      <c r="AA18" s="466"/>
      <c r="AB18" s="466">
        <f ca="1">OFFSET(V18,0,0)+1</f>
        <v>6</v>
      </c>
      <c r="AC18" s="467">
        <f ca="1">AB18</f>
        <v>6</v>
      </c>
      <c r="AD18" s="465">
        <f ca="1">OFFSET(AD18,0,-1)+1</f>
        <v>7</v>
      </c>
      <c r="AE18" s="465">
        <f t="shared" ref="AE18:AJ18" ca="1" si="0">OFFSET(AE18,0,-1)+1</f>
        <v>8</v>
      </c>
      <c r="AF18" s="465">
        <f t="shared" ca="1" si="0"/>
        <v>9</v>
      </c>
      <c r="AG18" s="465">
        <f t="shared" ca="1" si="0"/>
        <v>10</v>
      </c>
      <c r="AH18" s="465">
        <f t="shared" ca="1" si="0"/>
        <v>11</v>
      </c>
      <c r="AI18" s="465">
        <f t="shared" ca="1" si="0"/>
        <v>12</v>
      </c>
      <c r="AJ18" s="465">
        <f t="shared" ca="1" si="0"/>
        <v>13</v>
      </c>
      <c r="AK18" s="465">
        <f ca="1">OFFSET(AK18,0,-1)+1</f>
        <v>14</v>
      </c>
      <c r="AL18" s="226"/>
      <c r="AM18" s="465">
        <v>15</v>
      </c>
    </row>
    <row r="19" spans="1:53" ht="22.5">
      <c r="A19" s="693">
        <v>1</v>
      </c>
      <c r="B19" s="249"/>
      <c r="C19" s="249"/>
      <c r="D19" s="249"/>
      <c r="E19" s="249"/>
      <c r="F19" s="264"/>
      <c r="G19" s="264"/>
      <c r="H19" s="264"/>
      <c r="J19" s="76"/>
      <c r="K19" s="76"/>
      <c r="L19" s="458">
        <f>mergeValue(A19)</f>
        <v>1</v>
      </c>
      <c r="M19" s="463" t="s">
        <v>21</v>
      </c>
      <c r="N19" s="732"/>
      <c r="O19" s="732"/>
      <c r="P19" s="732"/>
      <c r="Q19" s="732"/>
      <c r="R19" s="732"/>
      <c r="S19" s="732"/>
      <c r="T19" s="732"/>
      <c r="U19" s="732"/>
      <c r="V19" s="732"/>
      <c r="W19" s="732"/>
      <c r="X19" s="732"/>
      <c r="Y19" s="732"/>
      <c r="Z19" s="732"/>
      <c r="AA19" s="732"/>
      <c r="AB19" s="732"/>
      <c r="AC19" s="732"/>
      <c r="AD19" s="732"/>
      <c r="AE19" s="732"/>
      <c r="AF19" s="732"/>
      <c r="AG19" s="732"/>
      <c r="AH19" s="732"/>
      <c r="AI19" s="732"/>
      <c r="AJ19" s="732"/>
      <c r="AK19" s="732"/>
      <c r="AL19" s="732"/>
      <c r="AM19" s="472" t="s">
        <v>627</v>
      </c>
    </row>
    <row r="20" spans="1:53" ht="22.5">
      <c r="A20" s="693"/>
      <c r="B20" s="693">
        <v>1</v>
      </c>
      <c r="C20" s="249"/>
      <c r="D20" s="249"/>
      <c r="E20" s="249"/>
      <c r="F20" s="284"/>
      <c r="G20" s="285"/>
      <c r="H20" s="285"/>
      <c r="I20" s="192"/>
      <c r="J20" s="40"/>
      <c r="K20" s="30"/>
      <c r="L20" s="280" t="str">
        <f>mergeValue(A20) &amp;"."&amp; mergeValue(B20)</f>
        <v>1.1</v>
      </c>
      <c r="M20" s="142" t="s">
        <v>16</v>
      </c>
      <c r="N20" s="731"/>
      <c r="O20" s="731"/>
      <c r="P20" s="731"/>
      <c r="Q20" s="731"/>
      <c r="R20" s="731"/>
      <c r="S20" s="731"/>
      <c r="T20" s="731"/>
      <c r="U20" s="731"/>
      <c r="V20" s="731"/>
      <c r="W20" s="731"/>
      <c r="X20" s="731"/>
      <c r="Y20" s="731"/>
      <c r="Z20" s="731"/>
      <c r="AA20" s="731"/>
      <c r="AB20" s="731"/>
      <c r="AC20" s="731"/>
      <c r="AD20" s="731"/>
      <c r="AE20" s="731"/>
      <c r="AF20" s="731"/>
      <c r="AG20" s="731"/>
      <c r="AH20" s="731"/>
      <c r="AI20" s="731"/>
      <c r="AJ20" s="731"/>
      <c r="AK20" s="731"/>
      <c r="AL20" s="731"/>
      <c r="AM20" s="442" t="s">
        <v>449</v>
      </c>
    </row>
    <row r="21" spans="1:53" ht="45">
      <c r="A21" s="693"/>
      <c r="B21" s="693"/>
      <c r="C21" s="693">
        <v>1</v>
      </c>
      <c r="D21" s="249"/>
      <c r="E21" s="249"/>
      <c r="F21" s="284"/>
      <c r="G21" s="285"/>
      <c r="H21" s="285"/>
      <c r="I21" s="192"/>
      <c r="J21" s="40"/>
      <c r="K21" s="30"/>
      <c r="L21" s="280" t="str">
        <f>mergeValue(A21) &amp;"."&amp; mergeValue(B21)&amp;"."&amp; mergeValue(C21)</f>
        <v>1.1.1</v>
      </c>
      <c r="M21" s="143" t="s">
        <v>560</v>
      </c>
      <c r="N21" s="731"/>
      <c r="O21" s="731"/>
      <c r="P21" s="731"/>
      <c r="Q21" s="731"/>
      <c r="R21" s="731"/>
      <c r="S21" s="731"/>
      <c r="T21" s="731"/>
      <c r="U21" s="731"/>
      <c r="V21" s="731"/>
      <c r="W21" s="731"/>
      <c r="X21" s="731"/>
      <c r="Y21" s="731"/>
      <c r="Z21" s="731"/>
      <c r="AA21" s="731"/>
      <c r="AB21" s="731"/>
      <c r="AC21" s="731"/>
      <c r="AD21" s="731"/>
      <c r="AE21" s="731"/>
      <c r="AF21" s="731"/>
      <c r="AG21" s="731"/>
      <c r="AH21" s="731"/>
      <c r="AI21" s="731"/>
      <c r="AJ21" s="731"/>
      <c r="AK21" s="731"/>
      <c r="AL21" s="731"/>
      <c r="AM21" s="442" t="s">
        <v>561</v>
      </c>
    </row>
    <row r="22" spans="1:53" ht="20.100000000000001" customHeight="1">
      <c r="A22" s="693"/>
      <c r="B22" s="693"/>
      <c r="C22" s="693"/>
      <c r="D22" s="693">
        <v>1</v>
      </c>
      <c r="E22" s="249"/>
      <c r="F22" s="284"/>
      <c r="G22" s="285"/>
      <c r="H22" s="285"/>
      <c r="I22" s="733"/>
      <c r="J22" s="734"/>
      <c r="K22" s="702"/>
      <c r="L22" s="735" t="str">
        <f>mergeValue(A22) &amp;"."&amp; mergeValue(B22)&amp;"."&amp; mergeValue(C22)&amp;"."&amp; mergeValue(D22)</f>
        <v>1.1.1.1</v>
      </c>
      <c r="M22" s="736"/>
      <c r="N22" s="698" t="s">
        <v>74</v>
      </c>
      <c r="O22" s="730"/>
      <c r="P22" s="739" t="s">
        <v>83</v>
      </c>
      <c r="Q22" s="740"/>
      <c r="R22" s="698" t="s">
        <v>75</v>
      </c>
      <c r="S22" s="730"/>
      <c r="T22" s="737">
        <v>1</v>
      </c>
      <c r="U22" s="741"/>
      <c r="V22" s="698" t="s">
        <v>75</v>
      </c>
      <c r="W22" s="730"/>
      <c r="X22" s="737">
        <v>1</v>
      </c>
      <c r="Y22" s="738"/>
      <c r="Z22" s="698" t="s">
        <v>75</v>
      </c>
      <c r="AA22" s="171"/>
      <c r="AB22" s="99">
        <v>1</v>
      </c>
      <c r="AC22" s="338"/>
      <c r="AD22" s="460"/>
      <c r="AE22" s="460"/>
      <c r="AF22" s="460"/>
      <c r="AG22" s="460"/>
      <c r="AH22" s="462"/>
      <c r="AI22" s="459" t="s">
        <v>74</v>
      </c>
      <c r="AJ22" s="462"/>
      <c r="AK22" s="459" t="s">
        <v>75</v>
      </c>
      <c r="AL22" s="238"/>
      <c r="AM22" s="692" t="s">
        <v>631</v>
      </c>
      <c r="AN22" s="249" t="str">
        <f>strCheckDateOnDP(V22:AL22,List06_9_DP)</f>
        <v/>
      </c>
      <c r="AO22" s="262" t="str">
        <f>IF(AND(COUNTIF(AP18:AP26,AP22)&gt;1,AP22&lt;&gt;""),"ErrUnique:HasDoubleConn","")</f>
        <v/>
      </c>
      <c r="AP22" s="262"/>
      <c r="AQ22" s="262"/>
      <c r="AR22" s="262"/>
      <c r="AS22" s="262"/>
      <c r="AT22" s="262"/>
    </row>
    <row r="23" spans="1:53" ht="20.100000000000001" customHeight="1">
      <c r="A23" s="693"/>
      <c r="B23" s="693"/>
      <c r="C23" s="693"/>
      <c r="D23" s="693"/>
      <c r="E23" s="249"/>
      <c r="F23" s="284"/>
      <c r="G23" s="285"/>
      <c r="H23" s="285"/>
      <c r="I23" s="733"/>
      <c r="J23" s="734"/>
      <c r="K23" s="702"/>
      <c r="L23" s="735"/>
      <c r="M23" s="736"/>
      <c r="N23" s="698"/>
      <c r="O23" s="730"/>
      <c r="P23" s="739"/>
      <c r="Q23" s="740"/>
      <c r="R23" s="698"/>
      <c r="S23" s="730"/>
      <c r="T23" s="737"/>
      <c r="U23" s="742"/>
      <c r="V23" s="698"/>
      <c r="W23" s="730"/>
      <c r="X23" s="737"/>
      <c r="Y23" s="738"/>
      <c r="Z23" s="698"/>
      <c r="AA23" s="352"/>
      <c r="AB23" s="185"/>
      <c r="AC23" s="185"/>
      <c r="AD23" s="220"/>
      <c r="AE23" s="220"/>
      <c r="AF23" s="220"/>
      <c r="AG23" s="251" t="str">
        <f>AH22 &amp; "-" &amp; AJ22</f>
        <v>-</v>
      </c>
      <c r="AH23" s="251"/>
      <c r="AI23" s="251"/>
      <c r="AJ23" s="251"/>
      <c r="AK23" s="251" t="s">
        <v>75</v>
      </c>
      <c r="AL23" s="355"/>
      <c r="AM23" s="692"/>
      <c r="AO23" s="262"/>
      <c r="AP23" s="262"/>
      <c r="AQ23" s="262"/>
      <c r="AR23" s="262"/>
      <c r="AS23" s="262"/>
      <c r="AT23" s="262"/>
    </row>
    <row r="24" spans="1:53" ht="20.100000000000001" customHeight="1">
      <c r="A24" s="693"/>
      <c r="B24" s="693"/>
      <c r="C24" s="693"/>
      <c r="D24" s="693"/>
      <c r="E24" s="249"/>
      <c r="F24" s="284"/>
      <c r="G24" s="285"/>
      <c r="H24" s="285"/>
      <c r="I24" s="733"/>
      <c r="J24" s="734"/>
      <c r="K24" s="702"/>
      <c r="L24" s="735"/>
      <c r="M24" s="736"/>
      <c r="N24" s="698"/>
      <c r="O24" s="730"/>
      <c r="P24" s="739"/>
      <c r="Q24" s="740"/>
      <c r="R24" s="698"/>
      <c r="S24" s="730"/>
      <c r="T24" s="737"/>
      <c r="U24" s="743"/>
      <c r="V24" s="698"/>
      <c r="W24" s="354"/>
      <c r="X24" s="159"/>
      <c r="Y24" s="185"/>
      <c r="Z24" s="219"/>
      <c r="AA24" s="219"/>
      <c r="AB24" s="219"/>
      <c r="AC24" s="219"/>
      <c r="AD24" s="220"/>
      <c r="AE24" s="220"/>
      <c r="AF24" s="220"/>
      <c r="AG24" s="220"/>
      <c r="AH24" s="221"/>
      <c r="AI24" s="176"/>
      <c r="AJ24" s="176"/>
      <c r="AK24" s="221"/>
      <c r="AL24" s="166"/>
      <c r="AM24" s="692"/>
      <c r="AO24" s="262"/>
      <c r="AP24" s="262"/>
      <c r="AQ24" s="262"/>
      <c r="AR24" s="262"/>
      <c r="AS24" s="262"/>
      <c r="AT24" s="262"/>
    </row>
    <row r="25" spans="1:53" ht="20.100000000000001" customHeight="1">
      <c r="A25" s="693"/>
      <c r="B25" s="693"/>
      <c r="C25" s="693"/>
      <c r="D25" s="693"/>
      <c r="E25" s="249"/>
      <c r="F25" s="284"/>
      <c r="G25" s="285"/>
      <c r="H25" s="285"/>
      <c r="I25" s="733"/>
      <c r="J25" s="734"/>
      <c r="K25" s="702"/>
      <c r="L25" s="735"/>
      <c r="M25" s="736"/>
      <c r="N25" s="698"/>
      <c r="O25" s="730"/>
      <c r="P25" s="739"/>
      <c r="Q25" s="740"/>
      <c r="R25" s="698"/>
      <c r="S25" s="222"/>
      <c r="T25" s="224"/>
      <c r="U25" s="223"/>
      <c r="V25" s="219"/>
      <c r="W25" s="219"/>
      <c r="X25" s="219"/>
      <c r="Y25" s="219"/>
      <c r="Z25" s="219"/>
      <c r="AA25" s="219"/>
      <c r="AB25" s="219"/>
      <c r="AC25" s="219"/>
      <c r="AD25" s="220"/>
      <c r="AE25" s="220"/>
      <c r="AF25" s="220"/>
      <c r="AG25" s="220"/>
      <c r="AH25" s="221"/>
      <c r="AI25" s="176"/>
      <c r="AJ25" s="176"/>
      <c r="AK25" s="221"/>
      <c r="AL25" s="166"/>
      <c r="AM25" s="692"/>
      <c r="AO25" s="262"/>
      <c r="AP25" s="262"/>
      <c r="AQ25" s="262"/>
      <c r="AR25" s="262"/>
      <c r="AS25" s="262"/>
      <c r="AT25" s="262"/>
    </row>
    <row r="26" spans="1:53" customFormat="1" ht="20.100000000000001" customHeight="1">
      <c r="A26" s="693"/>
      <c r="B26" s="693"/>
      <c r="C26" s="693"/>
      <c r="D26" s="693"/>
      <c r="E26" s="253"/>
      <c r="F26" s="253"/>
      <c r="G26" s="253"/>
      <c r="H26" s="253"/>
      <c r="I26" s="733"/>
      <c r="J26" s="734"/>
      <c r="K26" s="702"/>
      <c r="L26" s="735"/>
      <c r="M26" s="736"/>
      <c r="N26" s="698"/>
      <c r="O26" s="353"/>
      <c r="P26" s="147"/>
      <c r="Q26" s="185" t="s">
        <v>371</v>
      </c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225"/>
      <c r="AM26" s="692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</row>
    <row r="27" spans="1:53" customFormat="1" ht="15" customHeight="1">
      <c r="A27" s="693"/>
      <c r="B27" s="693"/>
      <c r="C27" s="693"/>
      <c r="D27" s="253"/>
      <c r="E27" s="253"/>
      <c r="F27" s="284"/>
      <c r="G27" s="253"/>
      <c r="H27" s="253"/>
      <c r="I27" s="1"/>
      <c r="J27" s="75"/>
      <c r="K27" s="1"/>
      <c r="L27" s="270"/>
      <c r="M27" s="146" t="s">
        <v>5</v>
      </c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66"/>
      <c r="AM27" s="692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</row>
    <row r="28" spans="1:53" customFormat="1" ht="15" customHeight="1">
      <c r="A28" s="693"/>
      <c r="B28" s="693"/>
      <c r="C28" s="253"/>
      <c r="D28" s="253"/>
      <c r="E28" s="253"/>
      <c r="F28" s="284"/>
      <c r="G28" s="253"/>
      <c r="H28" s="253"/>
      <c r="I28" s="1"/>
      <c r="J28" s="75"/>
      <c r="K28" s="1"/>
      <c r="L28" s="98"/>
      <c r="M28" s="145" t="s">
        <v>365</v>
      </c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0"/>
      <c r="AE28" s="140"/>
      <c r="AF28" s="140"/>
      <c r="AG28" s="140"/>
      <c r="AH28" s="221"/>
      <c r="AI28" s="176"/>
      <c r="AJ28" s="175"/>
      <c r="AK28" s="145"/>
      <c r="AL28" s="176"/>
      <c r="AM28" s="166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</row>
    <row r="29" spans="1:53" customFormat="1" ht="15" customHeight="1">
      <c r="A29" s="693"/>
      <c r="B29" s="253"/>
      <c r="C29" s="253"/>
      <c r="D29" s="253"/>
      <c r="E29" s="253"/>
      <c r="F29" s="284"/>
      <c r="G29" s="253"/>
      <c r="H29" s="253"/>
      <c r="I29" s="1"/>
      <c r="J29" s="75"/>
      <c r="K29" s="1"/>
      <c r="L29" s="98"/>
      <c r="M29" s="159" t="s">
        <v>19</v>
      </c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40"/>
      <c r="AE29" s="140"/>
      <c r="AF29" s="140"/>
      <c r="AG29" s="140"/>
      <c r="AH29" s="221"/>
      <c r="AI29" s="176"/>
      <c r="AJ29" s="175"/>
      <c r="AK29" s="145"/>
      <c r="AL29" s="176"/>
      <c r="AM29" s="166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</row>
    <row r="30" spans="1:53" customFormat="1" ht="15" customHeight="1">
      <c r="F30" s="161"/>
      <c r="G30" s="1"/>
      <c r="H30" s="1"/>
      <c r="I30" s="193"/>
      <c r="J30" s="75"/>
      <c r="L30" s="98"/>
      <c r="M30" s="185" t="s">
        <v>291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40"/>
      <c r="AE30" s="140"/>
      <c r="AF30" s="140"/>
      <c r="AG30" s="140"/>
      <c r="AH30" s="221"/>
      <c r="AI30" s="176"/>
      <c r="AJ30" s="175"/>
      <c r="AK30" s="145"/>
      <c r="AL30" s="176"/>
      <c r="AM30" s="166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</row>
    <row r="31" spans="1:53" ht="3" customHeight="1"/>
    <row r="32" spans="1:53" ht="14.25" customHeight="1">
      <c r="L32" s="498">
        <v>1</v>
      </c>
      <c r="M32" s="191" t="s">
        <v>701</v>
      </c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188"/>
      <c r="AZ32" s="188"/>
      <c r="BA32" s="188"/>
    </row>
    <row r="33" spans="12:53" s="30" customFormat="1" ht="14.25" customHeight="1">
      <c r="L33" s="190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189"/>
      <c r="AZ33" s="189"/>
      <c r="BA33" s="189"/>
    </row>
  </sheetData>
  <sheetProtection password="FA9C" sheet="1" objects="1" scenarios="1" formatColumns="0" formatRows="0"/>
  <dataConsolidate leftLabels="1" link="1"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 xr:uid="{00000000-0002-0000-0F00-000000000000}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 xr:uid="{00000000-0002-0000-0F00-000001000000}"/>
    <dataValidation allowBlank="1" promptTitle="checkPeriodRange" sqref="AG23:AL23" xr:uid="{00000000-0002-0000-0F00-000002000000}"/>
    <dataValidation type="decimal" allowBlank="1" showErrorMessage="1" errorTitle="Ошибка" error="Допускается ввод только действительных чисел!" sqref="AD22:AG22 Q22:Q25" xr:uid="{00000000-0002-0000-0F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 xr:uid="{00000000-0002-0000-0F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264" hidden="1" customWidth="1"/>
    <col min="2" max="4" width="3.7109375" style="249" hidden="1" customWidth="1"/>
    <col min="5" max="5" width="3.7109375" style="77" customWidth="1"/>
    <col min="6" max="6" width="9.7109375" style="30" customWidth="1"/>
    <col min="7" max="7" width="37.7109375" style="30" customWidth="1"/>
    <col min="8" max="8" width="66.85546875" style="30" customWidth="1"/>
    <col min="9" max="9" width="115.7109375" style="30" customWidth="1"/>
    <col min="10" max="11" width="10.5703125" style="249"/>
    <col min="12" max="12" width="11.140625" style="249" customWidth="1"/>
    <col min="13" max="20" width="10.5703125" style="249"/>
    <col min="21" max="16384" width="10.5703125" style="30"/>
  </cols>
  <sheetData>
    <row r="1" spans="1:20" ht="3" customHeight="1">
      <c r="A1" s="264" t="s">
        <v>194</v>
      </c>
    </row>
    <row r="2" spans="1:20" ht="22.5">
      <c r="F2" s="658" t="s">
        <v>460</v>
      </c>
      <c r="G2" s="659"/>
      <c r="H2" s="660"/>
      <c r="I2" s="474"/>
    </row>
    <row r="3" spans="1:20" ht="3" customHeight="1"/>
    <row r="4" spans="1:20" s="164" customFormat="1" ht="11.25">
      <c r="A4" s="263"/>
      <c r="B4" s="263"/>
      <c r="C4" s="263"/>
      <c r="D4" s="263"/>
      <c r="F4" s="622" t="s">
        <v>430</v>
      </c>
      <c r="G4" s="622"/>
      <c r="H4" s="622"/>
      <c r="I4" s="641" t="s">
        <v>431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20" s="164" customFormat="1" ht="11.25" customHeight="1">
      <c r="A5" s="263"/>
      <c r="B5" s="263"/>
      <c r="C5" s="263"/>
      <c r="D5" s="263"/>
      <c r="F5" s="364" t="s">
        <v>82</v>
      </c>
      <c r="G5" s="104" t="s">
        <v>433</v>
      </c>
      <c r="H5" s="363" t="s">
        <v>424</v>
      </c>
      <c r="I5" s="641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s="164" customFormat="1" ht="12" customHeight="1">
      <c r="A6" s="263"/>
      <c r="B6" s="263"/>
      <c r="C6" s="263"/>
      <c r="D6" s="263"/>
      <c r="F6" s="365" t="s">
        <v>83</v>
      </c>
      <c r="G6" s="367">
        <v>2</v>
      </c>
      <c r="H6" s="368">
        <v>3</v>
      </c>
      <c r="I6" s="366">
        <v>4</v>
      </c>
      <c r="J6" s="263">
        <v>4</v>
      </c>
      <c r="K6" s="263"/>
      <c r="L6" s="263"/>
      <c r="M6" s="263"/>
      <c r="N6" s="263"/>
      <c r="O6" s="263"/>
      <c r="P6" s="263"/>
      <c r="Q6" s="263"/>
      <c r="R6" s="263"/>
      <c r="S6" s="263"/>
      <c r="T6" s="263"/>
    </row>
    <row r="7" spans="1:20" s="164" customFormat="1" ht="18.75">
      <c r="A7" s="263"/>
      <c r="B7" s="263"/>
      <c r="C7" s="263"/>
      <c r="D7" s="263"/>
      <c r="F7" s="215">
        <v>1</v>
      </c>
      <c r="G7" s="443" t="s">
        <v>461</v>
      </c>
      <c r="H7" s="362" t="str">
        <f>IF(dateCh="","",dateCh)</f>
        <v>26.04.2023</v>
      </c>
      <c r="I7" s="165" t="s">
        <v>462</v>
      </c>
      <c r="J7" s="374"/>
      <c r="K7" s="263"/>
      <c r="L7" s="263"/>
      <c r="M7" s="263"/>
      <c r="N7" s="263"/>
      <c r="O7" s="263"/>
      <c r="P7" s="263"/>
      <c r="Q7" s="263"/>
      <c r="R7" s="263"/>
      <c r="S7" s="263"/>
      <c r="T7" s="263"/>
    </row>
    <row r="8" spans="1:20" s="164" customFormat="1" ht="45">
      <c r="A8" s="661">
        <v>1</v>
      </c>
      <c r="B8" s="263"/>
      <c r="C8" s="263"/>
      <c r="D8" s="263"/>
      <c r="F8" s="215" t="str">
        <f>"2." &amp;mergeValue(A8)</f>
        <v>2.1</v>
      </c>
      <c r="G8" s="443" t="s">
        <v>463</v>
      </c>
      <c r="H8" s="362"/>
      <c r="I8" s="165" t="s">
        <v>551</v>
      </c>
      <c r="J8" s="374"/>
      <c r="K8" s="263"/>
      <c r="L8" s="263"/>
      <c r="M8" s="263"/>
      <c r="N8" s="263"/>
      <c r="O8" s="263"/>
      <c r="P8" s="263"/>
      <c r="Q8" s="263"/>
      <c r="R8" s="263"/>
      <c r="S8" s="263"/>
      <c r="T8" s="263"/>
    </row>
    <row r="9" spans="1:20" s="164" customFormat="1" ht="22.5">
      <c r="A9" s="661"/>
      <c r="B9" s="263"/>
      <c r="C9" s="263"/>
      <c r="D9" s="263"/>
      <c r="F9" s="215" t="str">
        <f>"3." &amp;mergeValue(A9)</f>
        <v>3.1</v>
      </c>
      <c r="G9" s="443" t="s">
        <v>464</v>
      </c>
      <c r="H9" s="362"/>
      <c r="I9" s="165" t="s">
        <v>549</v>
      </c>
      <c r="J9" s="374"/>
      <c r="K9" s="263"/>
      <c r="L9" s="263"/>
      <c r="M9" s="263"/>
      <c r="N9" s="263"/>
      <c r="O9" s="263"/>
      <c r="P9" s="263"/>
      <c r="Q9" s="263"/>
      <c r="R9" s="263"/>
      <c r="S9" s="263"/>
      <c r="T9" s="263"/>
    </row>
    <row r="10" spans="1:20" s="164" customFormat="1" ht="22.5">
      <c r="A10" s="661"/>
      <c r="B10" s="263"/>
      <c r="C10" s="263"/>
      <c r="D10" s="263"/>
      <c r="F10" s="215" t="str">
        <f>"4."&amp;mergeValue(A10)</f>
        <v>4.1</v>
      </c>
      <c r="G10" s="443" t="s">
        <v>465</v>
      </c>
      <c r="H10" s="363" t="s">
        <v>434</v>
      </c>
      <c r="I10" s="165"/>
      <c r="J10" s="374"/>
      <c r="K10" s="263"/>
      <c r="L10" s="263"/>
      <c r="M10" s="263"/>
      <c r="N10" s="263"/>
      <c r="O10" s="263"/>
      <c r="P10" s="263"/>
      <c r="Q10" s="263"/>
      <c r="R10" s="263"/>
      <c r="S10" s="263"/>
      <c r="T10" s="263"/>
    </row>
    <row r="11" spans="1:20" s="164" customFormat="1" ht="18.75">
      <c r="A11" s="661"/>
      <c r="B11" s="661">
        <v>1</v>
      </c>
      <c r="C11" s="381"/>
      <c r="D11" s="381"/>
      <c r="F11" s="215" t="str">
        <f>"4."&amp;mergeValue(A11) &amp;"."&amp;mergeValue(B11)</f>
        <v>4.1.1</v>
      </c>
      <c r="G11" s="369" t="s">
        <v>553</v>
      </c>
      <c r="H11" s="362" t="str">
        <f>IF(region_name="","",region_name)</f>
        <v>Орловская область</v>
      </c>
      <c r="I11" s="165" t="s">
        <v>468</v>
      </c>
      <c r="J11" s="374"/>
      <c r="K11" s="263"/>
      <c r="L11" s="263"/>
      <c r="M11" s="263"/>
      <c r="N11" s="263"/>
      <c r="O11" s="263"/>
      <c r="P11" s="263"/>
      <c r="Q11" s="263"/>
      <c r="R11" s="263"/>
      <c r="S11" s="263"/>
      <c r="T11" s="263"/>
    </row>
    <row r="12" spans="1:20" s="164" customFormat="1" ht="22.5">
      <c r="A12" s="661"/>
      <c r="B12" s="661"/>
      <c r="C12" s="661">
        <v>1</v>
      </c>
      <c r="D12" s="381"/>
      <c r="F12" s="215" t="str">
        <f>"4."&amp;mergeValue(A12) &amp;"."&amp;mergeValue(B12)&amp;"."&amp;mergeValue(C12)</f>
        <v>4.1.1.1</v>
      </c>
      <c r="G12" s="380" t="s">
        <v>466</v>
      </c>
      <c r="H12" s="362"/>
      <c r="I12" s="165" t="s">
        <v>469</v>
      </c>
      <c r="J12" s="374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0" s="164" customFormat="1" ht="39" customHeight="1">
      <c r="A13" s="661"/>
      <c r="B13" s="661"/>
      <c r="C13" s="661"/>
      <c r="D13" s="381">
        <v>1</v>
      </c>
      <c r="F13" s="215" t="str">
        <f>"4."&amp;mergeValue(A13) &amp;"."&amp;mergeValue(B13)&amp;"."&amp;mergeValue(C13)&amp;"."&amp;mergeValue(D13)</f>
        <v>4.1.1.1.1</v>
      </c>
      <c r="G13" s="446" t="s">
        <v>467</v>
      </c>
      <c r="H13" s="362"/>
      <c r="I13" s="692" t="s">
        <v>552</v>
      </c>
      <c r="J13" s="374"/>
      <c r="K13" s="263"/>
      <c r="L13" s="263"/>
      <c r="M13" s="263"/>
      <c r="N13" s="263"/>
      <c r="O13" s="263"/>
      <c r="P13" s="263"/>
      <c r="Q13" s="263"/>
      <c r="R13" s="263"/>
      <c r="S13" s="263"/>
      <c r="T13" s="263"/>
    </row>
    <row r="14" spans="1:20" s="164" customFormat="1" ht="18.75">
      <c r="A14" s="661"/>
      <c r="B14" s="661"/>
      <c r="C14" s="661"/>
      <c r="D14" s="381"/>
      <c r="F14" s="377"/>
      <c r="G14" s="146" t="s">
        <v>4</v>
      </c>
      <c r="H14" s="382"/>
      <c r="I14" s="692"/>
      <c r="J14" s="374"/>
      <c r="K14" s="263"/>
      <c r="L14" s="263"/>
      <c r="M14" s="263"/>
      <c r="N14" s="263"/>
      <c r="O14" s="263"/>
      <c r="P14" s="263"/>
      <c r="Q14" s="263"/>
      <c r="R14" s="263"/>
      <c r="S14" s="263"/>
      <c r="T14" s="263"/>
    </row>
    <row r="15" spans="1:20" s="164" customFormat="1" ht="18.75">
      <c r="A15" s="661"/>
      <c r="B15" s="661"/>
      <c r="C15" s="381"/>
      <c r="D15" s="381"/>
      <c r="F15" s="377"/>
      <c r="G15" s="145" t="s">
        <v>407</v>
      </c>
      <c r="H15" s="378"/>
      <c r="I15" s="379"/>
      <c r="J15" s="374"/>
      <c r="K15" s="263"/>
      <c r="L15" s="263"/>
      <c r="M15" s="263"/>
      <c r="N15" s="263"/>
      <c r="O15" s="263"/>
      <c r="P15" s="263"/>
      <c r="Q15" s="263"/>
      <c r="R15" s="263"/>
      <c r="S15" s="263"/>
      <c r="T15" s="263"/>
    </row>
    <row r="16" spans="1:20" s="164" customFormat="1" ht="18.75">
      <c r="A16" s="661"/>
      <c r="B16" s="263"/>
      <c r="C16" s="263"/>
      <c r="D16" s="263"/>
      <c r="F16" s="377"/>
      <c r="G16" s="159" t="s">
        <v>473</v>
      </c>
      <c r="H16" s="378"/>
      <c r="I16" s="379"/>
      <c r="J16" s="374"/>
      <c r="K16" s="263"/>
      <c r="L16" s="263"/>
      <c r="M16" s="263"/>
      <c r="N16" s="263"/>
      <c r="O16" s="263"/>
      <c r="P16" s="263"/>
      <c r="Q16" s="263"/>
      <c r="R16" s="263"/>
      <c r="S16" s="263"/>
      <c r="T16" s="263"/>
    </row>
    <row r="17" spans="1:20" s="164" customFormat="1" ht="18.75">
      <c r="A17" s="263"/>
      <c r="B17" s="263"/>
      <c r="C17" s="263"/>
      <c r="D17" s="263"/>
      <c r="F17" s="377"/>
      <c r="G17" s="185" t="s">
        <v>472</v>
      </c>
      <c r="H17" s="378"/>
      <c r="I17" s="379"/>
      <c r="J17" s="374"/>
      <c r="K17" s="263"/>
      <c r="L17" s="263"/>
      <c r="M17" s="263"/>
      <c r="N17" s="263"/>
      <c r="O17" s="263"/>
      <c r="P17" s="263"/>
      <c r="Q17" s="263"/>
      <c r="R17" s="263"/>
      <c r="S17" s="263"/>
      <c r="T17" s="263"/>
    </row>
    <row r="18" spans="1:20" s="164" customFormat="1" ht="3" customHeight="1">
      <c r="A18" s="263"/>
      <c r="B18" s="263"/>
      <c r="C18" s="263"/>
      <c r="D18" s="263"/>
      <c r="F18" s="370"/>
      <c r="G18" s="444"/>
      <c r="H18" s="445"/>
      <c r="I18" s="85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</row>
    <row r="19" spans="1:20" s="164" customFormat="1" ht="15" customHeight="1">
      <c r="A19" s="263"/>
      <c r="B19" s="263"/>
      <c r="C19" s="263"/>
      <c r="D19" s="263"/>
      <c r="F19" s="370"/>
      <c r="G19" s="657" t="s">
        <v>554</v>
      </c>
      <c r="H19" s="657"/>
      <c r="I19" s="85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 xr:uid="{00000000-0002-0000-1000-000000000000}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0" hidden="1" customWidth="1"/>
    <col min="7" max="7" width="9.140625" style="85" hidden="1" customWidth="1"/>
    <col min="8" max="8" width="2" style="85" hidden="1" customWidth="1"/>
    <col min="9" max="9" width="3.7109375" style="85" hidden="1" customWidth="1"/>
    <col min="10" max="10" width="3.7109375" style="77" hidden="1" customWidth="1"/>
    <col min="11" max="11" width="3.7109375" style="77" customWidth="1"/>
    <col min="12" max="12" width="12.7109375" style="30" customWidth="1"/>
    <col min="13" max="13" width="47.42578125" style="30" customWidth="1"/>
    <col min="14" max="14" width="3.7109375" style="30" customWidth="1"/>
    <col min="15" max="15" width="4.140625" style="30" customWidth="1"/>
    <col min="16" max="16" width="18.140625" style="30" customWidth="1"/>
    <col min="17" max="19" width="3.7109375" style="30" customWidth="1"/>
    <col min="20" max="20" width="12.85546875" style="30" customWidth="1"/>
    <col min="21" max="23" width="3.7109375" style="30" customWidth="1"/>
    <col min="24" max="24" width="12.85546875" style="30" customWidth="1"/>
    <col min="25" max="27" width="3.7109375" style="30" customWidth="1"/>
    <col min="28" max="28" width="12.85546875" style="30" customWidth="1"/>
    <col min="29" max="32" width="21.42578125" style="30" customWidth="1"/>
    <col min="33" max="33" width="11.7109375" style="30" customWidth="1"/>
    <col min="34" max="34" width="3.7109375" style="30" customWidth="1"/>
    <col min="35" max="35" width="11.7109375" style="30" customWidth="1"/>
    <col min="36" max="36" width="8.5703125" style="30" hidden="1" customWidth="1"/>
    <col min="37" max="37" width="4.5703125" style="30" customWidth="1"/>
    <col min="38" max="38" width="115.7109375" style="30" customWidth="1"/>
    <col min="39" max="40" width="10.5703125" style="249"/>
    <col min="41" max="41" width="13.42578125" style="249" customWidth="1"/>
    <col min="42" max="49" width="10.5703125" style="249"/>
    <col min="50" max="16384" width="10.5703125" style="30"/>
  </cols>
  <sheetData>
    <row r="1" spans="7:49" hidden="1"/>
    <row r="2" spans="7:49" hidden="1"/>
    <row r="3" spans="7:49" hidden="1"/>
    <row r="4" spans="7:49" ht="3" customHeight="1">
      <c r="J4" s="76"/>
      <c r="K4" s="76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J4" s="31"/>
    </row>
    <row r="5" spans="7:49" ht="26.1" customHeight="1">
      <c r="J5" s="76"/>
      <c r="K5" s="76"/>
      <c r="L5" s="662" t="s">
        <v>630</v>
      </c>
      <c r="M5" s="662"/>
      <c r="N5" s="662"/>
      <c r="O5" s="662"/>
      <c r="P5" s="662"/>
      <c r="Q5" s="662"/>
      <c r="R5" s="662"/>
      <c r="S5" s="662"/>
      <c r="T5" s="662"/>
      <c r="U5" s="662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239"/>
    </row>
    <row r="6" spans="7:49" ht="3" customHeight="1">
      <c r="J6" s="76"/>
      <c r="K6" s="76"/>
      <c r="L6" s="31"/>
      <c r="M6" s="31"/>
      <c r="N6" s="31"/>
      <c r="O6" s="31"/>
      <c r="P6" s="31"/>
      <c r="Q6" s="31"/>
      <c r="R6" s="74"/>
      <c r="S6" s="74"/>
      <c r="T6" s="74"/>
      <c r="U6" s="74"/>
      <c r="V6" s="74"/>
      <c r="W6" s="74"/>
      <c r="X6" s="31"/>
    </row>
    <row r="7" spans="7:49" s="558" customFormat="1" ht="6" hidden="1">
      <c r="G7" s="561"/>
      <c r="H7" s="561"/>
      <c r="L7" s="557"/>
      <c r="M7" s="532"/>
      <c r="N7" s="720"/>
      <c r="O7" s="720"/>
      <c r="P7" s="720"/>
      <c r="Q7" s="720"/>
      <c r="R7" s="720"/>
      <c r="S7" s="720"/>
      <c r="T7" s="720"/>
      <c r="U7" s="554"/>
      <c r="V7" s="554"/>
      <c r="W7" s="554"/>
      <c r="X7" s="555"/>
      <c r="Y7" s="555"/>
      <c r="Z7" s="555"/>
      <c r="AA7" s="555"/>
      <c r="AB7" s="555"/>
      <c r="AC7" s="555"/>
      <c r="AD7" s="555"/>
      <c r="AE7" s="555"/>
      <c r="AF7" s="555"/>
      <c r="AG7" s="555"/>
      <c r="AH7" s="555"/>
    </row>
    <row r="8" spans="7:49" s="164" customFormat="1" ht="18.75">
      <c r="G8" s="216"/>
      <c r="H8" s="216"/>
      <c r="L8" s="370"/>
      <c r="M8" s="551" t="str">
        <f>"Дата подачи заявления об "&amp;IF(datePr_ch="","утверждении","изменении") &amp; " тарифов"</f>
        <v>Дата подачи заявления об изменении тарифов</v>
      </c>
      <c r="N8" s="668" t="str">
        <f>IF(datePr_ch="",IF(datePr="","",datePr),datePr_ch)</f>
        <v>26.04.2023</v>
      </c>
      <c r="O8" s="668"/>
      <c r="P8" s="668"/>
      <c r="Q8" s="668"/>
      <c r="R8" s="668"/>
      <c r="S8" s="668"/>
      <c r="T8" s="668"/>
      <c r="U8" s="577"/>
      <c r="V8" s="85"/>
      <c r="W8" s="85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</row>
    <row r="9" spans="7:49" s="164" customFormat="1" ht="18.75">
      <c r="G9" s="216"/>
      <c r="H9" s="216"/>
      <c r="L9" s="370"/>
      <c r="M9" s="551" t="str">
        <f>"Номер подачи заявления об "&amp;IF(numberPr_ch="","утверждении","изменении") &amp; " тарифов"</f>
        <v>Номер подачи заявления об изменении тарифов</v>
      </c>
      <c r="N9" s="668" t="str">
        <f>IF(numberPr_ch="",IF(numberPr="","",numberPr),numberPr_ch)</f>
        <v>1236</v>
      </c>
      <c r="O9" s="668"/>
      <c r="P9" s="668"/>
      <c r="Q9" s="668"/>
      <c r="R9" s="668"/>
      <c r="S9" s="668"/>
      <c r="T9" s="668"/>
      <c r="U9" s="577"/>
      <c r="V9" s="85"/>
      <c r="W9" s="85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</row>
    <row r="10" spans="7:49" s="558" customFormat="1" ht="6" hidden="1">
      <c r="G10" s="561"/>
      <c r="H10" s="561"/>
      <c r="L10" s="557"/>
      <c r="M10" s="529"/>
      <c r="N10" s="757"/>
      <c r="O10" s="757"/>
      <c r="P10" s="757"/>
      <c r="Q10" s="757"/>
      <c r="R10" s="757"/>
      <c r="S10" s="757"/>
      <c r="T10" s="757"/>
      <c r="U10" s="554"/>
      <c r="V10" s="554"/>
      <c r="W10" s="554"/>
      <c r="X10" s="555"/>
      <c r="Y10" s="555"/>
      <c r="Z10" s="555"/>
      <c r="AA10" s="555"/>
      <c r="AB10" s="555"/>
      <c r="AC10" s="555"/>
      <c r="AD10" s="555"/>
      <c r="AE10" s="555"/>
      <c r="AF10" s="555"/>
      <c r="AG10" s="555"/>
      <c r="AH10" s="555"/>
    </row>
    <row r="11" spans="7:49" s="164" customFormat="1" ht="11.25" hidden="1">
      <c r="G11" s="216"/>
      <c r="H11" s="216"/>
      <c r="L11" s="699"/>
      <c r="M11" s="699"/>
      <c r="N11" s="186"/>
      <c r="O11" s="186"/>
      <c r="P11" s="186"/>
      <c r="Q11" s="186"/>
      <c r="R11" s="729"/>
      <c r="S11" s="729"/>
      <c r="T11" s="729"/>
      <c r="U11" s="729"/>
      <c r="V11" s="729"/>
      <c r="W11" s="729"/>
      <c r="X11" s="106"/>
      <c r="AC11" s="263" t="s">
        <v>394</v>
      </c>
      <c r="AD11" s="263" t="s">
        <v>395</v>
      </c>
      <c r="AE11" s="263" t="s">
        <v>394</v>
      </c>
      <c r="AF11" s="263" t="s">
        <v>395</v>
      </c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</row>
    <row r="12" spans="7:49" s="164" customFormat="1" ht="11.25" hidden="1">
      <c r="G12" s="216"/>
      <c r="H12" s="216"/>
      <c r="L12" s="699"/>
      <c r="M12" s="699"/>
      <c r="N12" s="186"/>
      <c r="O12" s="186"/>
      <c r="P12" s="186"/>
      <c r="Q12" s="186"/>
      <c r="R12" s="729"/>
      <c r="S12" s="729"/>
      <c r="T12" s="729"/>
      <c r="U12" s="729"/>
      <c r="V12" s="729"/>
      <c r="W12" s="729"/>
      <c r="X12" s="106"/>
      <c r="AJ12" s="260" t="s">
        <v>357</v>
      </c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</row>
    <row r="13" spans="7:49">
      <c r="J13" s="76"/>
      <c r="K13" s="76"/>
      <c r="L13" s="31"/>
      <c r="M13" s="31"/>
      <c r="N13" s="31"/>
      <c r="O13" s="31"/>
      <c r="P13" s="31"/>
      <c r="Q13" s="31"/>
      <c r="R13" s="723"/>
      <c r="S13" s="723"/>
      <c r="T13" s="723"/>
      <c r="U13" s="723"/>
      <c r="V13" s="723"/>
      <c r="W13" s="723"/>
      <c r="X13" s="336"/>
      <c r="AC13" s="723"/>
      <c r="AD13" s="723"/>
      <c r="AE13" s="723"/>
      <c r="AF13" s="723"/>
      <c r="AG13" s="723"/>
      <c r="AH13" s="723"/>
      <c r="AI13" s="723"/>
      <c r="AJ13" s="723"/>
    </row>
    <row r="14" spans="7:49" ht="14.25" customHeight="1">
      <c r="J14" s="76"/>
      <c r="K14" s="76"/>
      <c r="L14" s="663" t="s">
        <v>430</v>
      </c>
      <c r="M14" s="663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  <c r="AB14" s="663"/>
      <c r="AC14" s="663"/>
      <c r="AD14" s="663"/>
      <c r="AE14" s="663"/>
      <c r="AF14" s="663"/>
      <c r="AG14" s="663"/>
      <c r="AH14" s="663"/>
      <c r="AI14" s="663"/>
      <c r="AJ14" s="663"/>
      <c r="AK14" s="663"/>
      <c r="AL14" s="622" t="s">
        <v>431</v>
      </c>
    </row>
    <row r="15" spans="7:49" ht="14.25" customHeight="1">
      <c r="J15" s="76"/>
      <c r="K15" s="76"/>
      <c r="L15" s="663" t="s">
        <v>82</v>
      </c>
      <c r="M15" s="663" t="s">
        <v>452</v>
      </c>
      <c r="N15" s="663" t="s">
        <v>390</v>
      </c>
      <c r="O15" s="663"/>
      <c r="P15" s="663"/>
      <c r="Q15" s="724" t="s">
        <v>367</v>
      </c>
      <c r="R15" s="724"/>
      <c r="S15" s="724"/>
      <c r="T15" s="724"/>
      <c r="U15" s="724" t="s">
        <v>391</v>
      </c>
      <c r="V15" s="724"/>
      <c r="W15" s="724"/>
      <c r="X15" s="724"/>
      <c r="Y15" s="724" t="s">
        <v>370</v>
      </c>
      <c r="Z15" s="724"/>
      <c r="AA15" s="724"/>
      <c r="AB15" s="724"/>
      <c r="AC15" s="724" t="s">
        <v>439</v>
      </c>
      <c r="AD15" s="724"/>
      <c r="AE15" s="724"/>
      <c r="AF15" s="724"/>
      <c r="AG15" s="724"/>
      <c r="AH15" s="724"/>
      <c r="AI15" s="724"/>
      <c r="AJ15" s="663" t="s">
        <v>319</v>
      </c>
      <c r="AK15" s="700" t="s">
        <v>258</v>
      </c>
      <c r="AL15" s="622"/>
    </row>
    <row r="16" spans="7:49" ht="27.95" customHeight="1">
      <c r="J16" s="76"/>
      <c r="K16" s="76"/>
      <c r="L16" s="663"/>
      <c r="M16" s="663"/>
      <c r="N16" s="663"/>
      <c r="O16" s="663"/>
      <c r="P16" s="663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 t="s">
        <v>392</v>
      </c>
      <c r="AD16" s="724"/>
      <c r="AE16" s="622" t="s">
        <v>393</v>
      </c>
      <c r="AF16" s="622"/>
      <c r="AG16" s="726" t="s">
        <v>441</v>
      </c>
      <c r="AH16" s="726"/>
      <c r="AI16" s="726"/>
      <c r="AJ16" s="663"/>
      <c r="AK16" s="700"/>
      <c r="AL16" s="622"/>
    </row>
    <row r="17" spans="1:53" ht="14.25" customHeight="1">
      <c r="J17" s="76"/>
      <c r="K17" s="76"/>
      <c r="L17" s="663"/>
      <c r="M17" s="663"/>
      <c r="N17" s="663"/>
      <c r="O17" s="663"/>
      <c r="P17" s="663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334" t="s">
        <v>323</v>
      </c>
      <c r="AD17" s="334" t="s">
        <v>322</v>
      </c>
      <c r="AE17" s="334" t="s">
        <v>323</v>
      </c>
      <c r="AF17" s="334" t="s">
        <v>322</v>
      </c>
      <c r="AG17" s="93" t="s">
        <v>368</v>
      </c>
      <c r="AH17" s="725" t="s">
        <v>369</v>
      </c>
      <c r="AI17" s="725"/>
      <c r="AJ17" s="663"/>
      <c r="AK17" s="700"/>
      <c r="AL17" s="622"/>
    </row>
    <row r="18" spans="1:53" ht="12" customHeight="1">
      <c r="J18" s="76"/>
      <c r="K18" s="212">
        <v>1</v>
      </c>
      <c r="L18" s="464" t="s">
        <v>83</v>
      </c>
      <c r="M18" s="464" t="s">
        <v>49</v>
      </c>
      <c r="N18" s="701">
        <f ca="1">OFFSET(N18,0,-1)+1</f>
        <v>3</v>
      </c>
      <c r="O18" s="701"/>
      <c r="P18" s="701"/>
      <c r="Q18" s="701">
        <f ca="1">OFFSET(Q18,0,-3)+1</f>
        <v>4</v>
      </c>
      <c r="R18" s="701"/>
      <c r="S18" s="701"/>
      <c r="T18" s="701"/>
      <c r="U18" s="701">
        <f ca="1">OFFSET(U18,0,-4)+1</f>
        <v>5</v>
      </c>
      <c r="V18" s="701"/>
      <c r="W18" s="701"/>
      <c r="X18" s="701"/>
      <c r="Y18" s="466"/>
      <c r="Z18" s="466"/>
      <c r="AA18" s="466">
        <f ca="1">OFFSET(U18,0,0)+1</f>
        <v>6</v>
      </c>
      <c r="AB18" s="467">
        <f ca="1">AA18</f>
        <v>6</v>
      </c>
      <c r="AC18" s="465">
        <f t="shared" ref="AC18:AJ18" ca="1" si="0">OFFSET(AC18,0,-1)+1</f>
        <v>7</v>
      </c>
      <c r="AD18" s="465">
        <f t="shared" ca="1" si="0"/>
        <v>8</v>
      </c>
      <c r="AE18" s="465">
        <f t="shared" ca="1" si="0"/>
        <v>9</v>
      </c>
      <c r="AF18" s="465">
        <f t="shared" ca="1" si="0"/>
        <v>10</v>
      </c>
      <c r="AG18" s="465">
        <f t="shared" ca="1" si="0"/>
        <v>11</v>
      </c>
      <c r="AH18" s="465">
        <f t="shared" ca="1" si="0"/>
        <v>12</v>
      </c>
      <c r="AI18" s="465">
        <f t="shared" ca="1" si="0"/>
        <v>13</v>
      </c>
      <c r="AJ18" s="465">
        <f t="shared" ca="1" si="0"/>
        <v>14</v>
      </c>
      <c r="AK18" s="226"/>
      <c r="AL18" s="465">
        <v>15</v>
      </c>
    </row>
    <row r="19" spans="1:53" ht="22.5">
      <c r="A19" s="693">
        <v>1</v>
      </c>
      <c r="B19" s="249"/>
      <c r="C19" s="249"/>
      <c r="D19" s="249"/>
      <c r="E19" s="249"/>
      <c r="F19" s="264"/>
      <c r="G19" s="264"/>
      <c r="H19" s="264"/>
      <c r="J19" s="76"/>
      <c r="K19" s="76"/>
      <c r="L19" s="280">
        <f>mergeValue(A19)</f>
        <v>1</v>
      </c>
      <c r="M19" s="184" t="s">
        <v>21</v>
      </c>
      <c r="N19" s="747"/>
      <c r="O19" s="748"/>
      <c r="P19" s="748"/>
      <c r="Q19" s="748"/>
      <c r="R19" s="748"/>
      <c r="S19" s="748"/>
      <c r="T19" s="748"/>
      <c r="U19" s="748"/>
      <c r="V19" s="748"/>
      <c r="W19" s="748"/>
      <c r="X19" s="748"/>
      <c r="Y19" s="748"/>
      <c r="Z19" s="748"/>
      <c r="AA19" s="748"/>
      <c r="AB19" s="748"/>
      <c r="AC19" s="748"/>
      <c r="AD19" s="748"/>
      <c r="AE19" s="748"/>
      <c r="AF19" s="748"/>
      <c r="AG19" s="748"/>
      <c r="AH19" s="748"/>
      <c r="AI19" s="748"/>
      <c r="AJ19" s="748"/>
      <c r="AK19" s="748"/>
      <c r="AL19" s="472" t="s">
        <v>627</v>
      </c>
    </row>
    <row r="20" spans="1:53" ht="22.5">
      <c r="A20" s="693"/>
      <c r="B20" s="693">
        <v>1</v>
      </c>
      <c r="C20" s="249"/>
      <c r="D20" s="249"/>
      <c r="E20" s="249"/>
      <c r="F20" s="284"/>
      <c r="G20" s="285"/>
      <c r="H20" s="285"/>
      <c r="I20" s="192"/>
      <c r="J20" s="40"/>
      <c r="K20" s="30"/>
      <c r="L20" s="280" t="str">
        <f>mergeValue(A20) &amp;"."&amp; mergeValue(B20)</f>
        <v>1.1</v>
      </c>
      <c r="M20" s="142" t="s">
        <v>16</v>
      </c>
      <c r="N20" s="755"/>
      <c r="O20" s="731"/>
      <c r="P20" s="731"/>
      <c r="Q20" s="731"/>
      <c r="R20" s="731"/>
      <c r="S20" s="731"/>
      <c r="T20" s="731"/>
      <c r="U20" s="731"/>
      <c r="V20" s="731"/>
      <c r="W20" s="731"/>
      <c r="X20" s="731"/>
      <c r="Y20" s="731"/>
      <c r="Z20" s="731"/>
      <c r="AA20" s="731"/>
      <c r="AB20" s="731"/>
      <c r="AC20" s="731"/>
      <c r="AD20" s="731"/>
      <c r="AE20" s="731"/>
      <c r="AF20" s="731"/>
      <c r="AG20" s="731"/>
      <c r="AH20" s="731"/>
      <c r="AI20" s="731"/>
      <c r="AJ20" s="731"/>
      <c r="AK20" s="731"/>
      <c r="AL20" s="442" t="s">
        <v>449</v>
      </c>
    </row>
    <row r="21" spans="1:53" ht="45">
      <c r="A21" s="693"/>
      <c r="B21" s="693"/>
      <c r="C21" s="693">
        <v>1</v>
      </c>
      <c r="D21" s="249"/>
      <c r="E21" s="249"/>
      <c r="F21" s="284"/>
      <c r="G21" s="285"/>
      <c r="H21" s="285"/>
      <c r="I21" s="192"/>
      <c r="J21" s="40"/>
      <c r="K21" s="30"/>
      <c r="L21" s="280" t="str">
        <f>mergeValue(A21) &amp;"."&amp; mergeValue(B21)&amp;"."&amp; mergeValue(C21)</f>
        <v>1.1.1</v>
      </c>
      <c r="M21" s="143" t="s">
        <v>560</v>
      </c>
      <c r="N21" s="755"/>
      <c r="O21" s="731"/>
      <c r="P21" s="731"/>
      <c r="Q21" s="731"/>
      <c r="R21" s="731"/>
      <c r="S21" s="731"/>
      <c r="T21" s="731"/>
      <c r="U21" s="731"/>
      <c r="V21" s="731"/>
      <c r="W21" s="731"/>
      <c r="X21" s="731"/>
      <c r="Y21" s="731"/>
      <c r="Z21" s="731"/>
      <c r="AA21" s="731"/>
      <c r="AB21" s="731"/>
      <c r="AC21" s="731"/>
      <c r="AD21" s="731"/>
      <c r="AE21" s="731"/>
      <c r="AF21" s="731"/>
      <c r="AG21" s="731"/>
      <c r="AH21" s="731"/>
      <c r="AI21" s="731"/>
      <c r="AJ21" s="731"/>
      <c r="AK21" s="731"/>
      <c r="AL21" s="442" t="s">
        <v>561</v>
      </c>
    </row>
    <row r="22" spans="1:53" ht="20.100000000000001" customHeight="1">
      <c r="A22" s="693"/>
      <c r="B22" s="693"/>
      <c r="C22" s="693"/>
      <c r="D22" s="693">
        <v>1</v>
      </c>
      <c r="E22" s="249"/>
      <c r="F22" s="284"/>
      <c r="G22" s="285"/>
      <c r="H22" s="285"/>
      <c r="I22" s="733"/>
      <c r="J22" s="734"/>
      <c r="K22" s="702"/>
      <c r="L22" s="756" t="str">
        <f>mergeValue(A22) &amp;"."&amp; mergeValue(B22)&amp;"."&amp; mergeValue(C22)&amp;"."&amp; mergeValue(D22)</f>
        <v>1.1.1.1</v>
      </c>
      <c r="M22" s="749"/>
      <c r="N22" s="751"/>
      <c r="O22" s="739" t="s">
        <v>83</v>
      </c>
      <c r="P22" s="740"/>
      <c r="Q22" s="698" t="s">
        <v>75</v>
      </c>
      <c r="R22" s="730"/>
      <c r="S22" s="737">
        <v>1</v>
      </c>
      <c r="T22" s="752"/>
      <c r="U22" s="698" t="s">
        <v>75</v>
      </c>
      <c r="V22" s="730"/>
      <c r="W22" s="737" t="s">
        <v>83</v>
      </c>
      <c r="X22" s="745"/>
      <c r="Y22" s="698" t="s">
        <v>75</v>
      </c>
      <c r="Z22" s="171"/>
      <c r="AA22" s="99">
        <v>1</v>
      </c>
      <c r="AB22" s="479"/>
      <c r="AC22" s="460"/>
      <c r="AD22" s="460"/>
      <c r="AE22" s="461"/>
      <c r="AF22" s="460"/>
      <c r="AG22" s="462"/>
      <c r="AH22" s="459" t="s">
        <v>74</v>
      </c>
      <c r="AI22" s="462"/>
      <c r="AJ22" s="459" t="s">
        <v>75</v>
      </c>
      <c r="AK22" s="238"/>
      <c r="AL22" s="692" t="s">
        <v>631</v>
      </c>
      <c r="AM22" s="249" t="str">
        <f>strCheckDateOnDP(AC22:AK22,List06_10_DP)</f>
        <v/>
      </c>
      <c r="AN22" s="262" t="str">
        <f>IF(AND(COUNTIF(AO18:AO26,AO22)&gt;1,AO22&lt;&gt;""),"ErrUnique:HasDoubleConn","")</f>
        <v/>
      </c>
      <c r="AO22" s="262"/>
      <c r="AP22" s="262"/>
      <c r="AQ22" s="262"/>
      <c r="AR22" s="262"/>
      <c r="AS22" s="262"/>
    </row>
    <row r="23" spans="1:53" ht="20.100000000000001" customHeight="1">
      <c r="A23" s="693"/>
      <c r="B23" s="693"/>
      <c r="C23" s="693"/>
      <c r="D23" s="693"/>
      <c r="E23" s="249"/>
      <c r="F23" s="284"/>
      <c r="G23" s="285"/>
      <c r="H23" s="285"/>
      <c r="I23" s="733"/>
      <c r="J23" s="734"/>
      <c r="K23" s="702"/>
      <c r="L23" s="735"/>
      <c r="M23" s="750"/>
      <c r="N23" s="751"/>
      <c r="O23" s="739"/>
      <c r="P23" s="740"/>
      <c r="Q23" s="698"/>
      <c r="R23" s="730"/>
      <c r="S23" s="737"/>
      <c r="T23" s="753"/>
      <c r="U23" s="698"/>
      <c r="V23" s="730"/>
      <c r="W23" s="737"/>
      <c r="X23" s="746"/>
      <c r="Y23" s="698"/>
      <c r="Z23" s="352"/>
      <c r="AA23" s="185"/>
      <c r="AB23" s="185"/>
      <c r="AC23" s="220"/>
      <c r="AD23" s="220"/>
      <c r="AE23" s="220"/>
      <c r="AF23" s="251" t="str">
        <f>AG22 &amp; "-" &amp; AI22</f>
        <v>-</v>
      </c>
      <c r="AG23" s="251"/>
      <c r="AH23" s="251"/>
      <c r="AI23" s="251"/>
      <c r="AJ23" s="251" t="s">
        <v>75</v>
      </c>
      <c r="AK23" s="355"/>
      <c r="AL23" s="692"/>
      <c r="AN23" s="262"/>
      <c r="AO23" s="262"/>
      <c r="AP23" s="262"/>
      <c r="AQ23" s="262"/>
      <c r="AR23" s="262"/>
      <c r="AS23" s="262"/>
    </row>
    <row r="24" spans="1:53" ht="20.100000000000001" customHeight="1">
      <c r="A24" s="693"/>
      <c r="B24" s="693"/>
      <c r="C24" s="693"/>
      <c r="D24" s="693"/>
      <c r="E24" s="249"/>
      <c r="F24" s="284"/>
      <c r="G24" s="285"/>
      <c r="H24" s="285"/>
      <c r="I24" s="733"/>
      <c r="J24" s="734"/>
      <c r="K24" s="702"/>
      <c r="L24" s="735"/>
      <c r="M24" s="750"/>
      <c r="N24" s="751"/>
      <c r="O24" s="739"/>
      <c r="P24" s="740"/>
      <c r="Q24" s="698"/>
      <c r="R24" s="730"/>
      <c r="S24" s="737"/>
      <c r="T24" s="754"/>
      <c r="U24" s="698"/>
      <c r="V24" s="354"/>
      <c r="W24" s="159"/>
      <c r="X24" s="185"/>
      <c r="Y24" s="219"/>
      <c r="Z24" s="219"/>
      <c r="AA24" s="219"/>
      <c r="AB24" s="219"/>
      <c r="AC24" s="220"/>
      <c r="AD24" s="220"/>
      <c r="AE24" s="220"/>
      <c r="AF24" s="220"/>
      <c r="AG24" s="221"/>
      <c r="AH24" s="176"/>
      <c r="AI24" s="176"/>
      <c r="AJ24" s="221"/>
      <c r="AK24" s="166"/>
      <c r="AL24" s="692"/>
      <c r="AN24" s="262"/>
      <c r="AO24" s="262"/>
      <c r="AP24" s="262"/>
      <c r="AQ24" s="262"/>
      <c r="AR24" s="262"/>
      <c r="AS24" s="262"/>
    </row>
    <row r="25" spans="1:53" ht="20.100000000000001" customHeight="1">
      <c r="A25" s="693"/>
      <c r="B25" s="693"/>
      <c r="C25" s="693"/>
      <c r="D25" s="693"/>
      <c r="E25" s="249"/>
      <c r="F25" s="284"/>
      <c r="G25" s="285"/>
      <c r="H25" s="285"/>
      <c r="I25" s="733"/>
      <c r="J25" s="734"/>
      <c r="K25" s="702"/>
      <c r="L25" s="735"/>
      <c r="M25" s="750"/>
      <c r="N25" s="751"/>
      <c r="O25" s="739"/>
      <c r="P25" s="740"/>
      <c r="Q25" s="698"/>
      <c r="R25" s="222"/>
      <c r="S25" s="224"/>
      <c r="T25" s="223"/>
      <c r="U25" s="219"/>
      <c r="V25" s="219"/>
      <c r="W25" s="219"/>
      <c r="X25" s="219"/>
      <c r="Y25" s="219"/>
      <c r="Z25" s="219"/>
      <c r="AA25" s="219"/>
      <c r="AB25" s="219"/>
      <c r="AC25" s="220"/>
      <c r="AD25" s="220"/>
      <c r="AE25" s="220"/>
      <c r="AF25" s="220"/>
      <c r="AG25" s="221"/>
      <c r="AH25" s="176"/>
      <c r="AI25" s="176"/>
      <c r="AJ25" s="221"/>
      <c r="AK25" s="166"/>
      <c r="AL25" s="692"/>
      <c r="AN25" s="262"/>
      <c r="AO25" s="262"/>
      <c r="AP25" s="262"/>
      <c r="AQ25" s="262"/>
      <c r="AR25" s="262"/>
      <c r="AS25" s="262"/>
    </row>
    <row r="26" spans="1:53" customFormat="1" ht="20.100000000000001" customHeight="1">
      <c r="A26" s="693"/>
      <c r="B26" s="693"/>
      <c r="C26" s="693"/>
      <c r="D26" s="693"/>
      <c r="E26" s="253"/>
      <c r="F26" s="253"/>
      <c r="G26" s="253"/>
      <c r="H26" s="253"/>
      <c r="I26" s="733"/>
      <c r="J26" s="734"/>
      <c r="K26" s="702"/>
      <c r="L26" s="735"/>
      <c r="M26" s="750"/>
      <c r="N26" s="353"/>
      <c r="O26" s="147"/>
      <c r="P26" s="185" t="s">
        <v>371</v>
      </c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225"/>
      <c r="AL26" s="692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</row>
    <row r="27" spans="1:53" customFormat="1" ht="15" customHeight="1">
      <c r="A27" s="693"/>
      <c r="B27" s="693"/>
      <c r="C27" s="693"/>
      <c r="D27" s="253"/>
      <c r="E27" s="253"/>
      <c r="F27" s="284"/>
      <c r="G27" s="253"/>
      <c r="H27" s="253"/>
      <c r="I27" s="1"/>
      <c r="J27" s="75"/>
      <c r="K27" s="1"/>
      <c r="L27" s="270"/>
      <c r="M27" s="146" t="s">
        <v>5</v>
      </c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66"/>
      <c r="AL27" s="692"/>
      <c r="AM27" s="25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</row>
    <row r="28" spans="1:53" customFormat="1" ht="15" customHeight="1">
      <c r="A28" s="693"/>
      <c r="B28" s="693"/>
      <c r="C28" s="253"/>
      <c r="D28" s="253"/>
      <c r="E28" s="253"/>
      <c r="F28" s="284"/>
      <c r="G28" s="253"/>
      <c r="H28" s="253"/>
      <c r="I28" s="1"/>
      <c r="J28" s="75"/>
      <c r="K28" s="1"/>
      <c r="L28" s="98"/>
      <c r="M28" s="145" t="s">
        <v>365</v>
      </c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0"/>
      <c r="AD28" s="140"/>
      <c r="AE28" s="140"/>
      <c r="AF28" s="140"/>
      <c r="AG28" s="221"/>
      <c r="AH28" s="146"/>
      <c r="AI28" s="175"/>
      <c r="AJ28" s="145"/>
      <c r="AK28" s="176"/>
      <c r="AL28" s="166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</row>
    <row r="29" spans="1:53" customFormat="1" ht="15" customHeight="1">
      <c r="A29" s="693"/>
      <c r="B29" s="253"/>
      <c r="C29" s="253"/>
      <c r="D29" s="253"/>
      <c r="E29" s="253"/>
      <c r="F29" s="284"/>
      <c r="G29" s="253"/>
      <c r="H29" s="253"/>
      <c r="I29" s="1"/>
      <c r="J29" s="75"/>
      <c r="K29" s="1"/>
      <c r="L29" s="98"/>
      <c r="M29" s="159" t="s">
        <v>19</v>
      </c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40"/>
      <c r="AD29" s="140"/>
      <c r="AE29" s="140"/>
      <c r="AF29" s="140"/>
      <c r="AG29" s="221"/>
      <c r="AH29" s="146"/>
      <c r="AI29" s="175"/>
      <c r="AJ29" s="145"/>
      <c r="AK29" s="176"/>
      <c r="AL29" s="166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</row>
    <row r="30" spans="1:53" customFormat="1" ht="15" customHeight="1">
      <c r="F30" s="161"/>
      <c r="G30" s="1"/>
      <c r="H30" s="1"/>
      <c r="I30" s="193"/>
      <c r="J30" s="75"/>
      <c r="L30" s="98"/>
      <c r="M30" s="185" t="s">
        <v>291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40"/>
      <c r="AD30" s="140"/>
      <c r="AE30" s="140"/>
      <c r="AF30" s="140"/>
      <c r="AG30" s="221"/>
      <c r="AH30" s="146"/>
      <c r="AI30" s="175"/>
      <c r="AJ30" s="145"/>
      <c r="AK30" s="176"/>
      <c r="AL30" s="166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</row>
    <row r="31" spans="1:53" ht="3" customHeight="1">
      <c r="AM31" s="30"/>
      <c r="AX31" s="249"/>
    </row>
    <row r="32" spans="1:53" ht="14.25" customHeight="1">
      <c r="L32" s="498">
        <v>1</v>
      </c>
      <c r="M32" s="191" t="s">
        <v>701</v>
      </c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188"/>
      <c r="AZ32" s="188"/>
      <c r="BA32" s="188"/>
    </row>
    <row r="33" spans="12:52" s="30" customFormat="1" ht="14.25" customHeight="1">
      <c r="L33" s="190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189"/>
      <c r="AY33" s="189"/>
      <c r="AZ33" s="189"/>
    </row>
  </sheetData>
  <sheetProtection password="FA9C" sheet="1" objects="1" scenarios="1" formatColumns="0" formatRows="0"/>
  <dataConsolidate leftLabels="1" link="1"/>
  <mergeCells count="54">
    <mergeCell ref="AC13:AJ13"/>
    <mergeCell ref="M15:M17"/>
    <mergeCell ref="L15:L17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AE16:AF16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L5:U5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 xr:uid="{00000000-0002-0000-1100-000000000000}">
      <formula1>900</formula1>
    </dataValidation>
    <dataValidation allowBlank="1" promptTitle="checkPeriodRange" sqref="AF23:AK23" xr:uid="{00000000-0002-0000-1100-000001000000}"/>
    <dataValidation allowBlank="1" showInputMessage="1" showErrorMessage="1" prompt="Для выбора выполните двойной щелчок левой клавиши мыши по соответствующей ячейке." sqref="Y22 Q22 U22 AH22 AJ22" xr:uid="{00000000-0002-0000-1100-000002000000}"/>
    <dataValidation type="decimal" allowBlank="1" showErrorMessage="1" errorTitle="Ошибка" error="Допускается ввод только действительных чисел!" sqref="AC22:AF22 P22" xr:uid="{00000000-0002-0000-1100-000003000000}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 xr:uid="{00000000-0002-0000-1100-000004000000}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odProv">
    <tabColor rgb="FFFFCC99"/>
  </sheetPr>
  <dimension ref="A1"/>
  <sheetViews>
    <sheetView showGridLines="0" workbookViewId="0"/>
  </sheetViews>
  <sheetFormatPr defaultRowHeight="11.25"/>
  <cols>
    <col min="1" max="16384" width="9.140625" style="201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18" hidden="1" customWidth="1"/>
    <col min="2" max="2" width="9.140625" style="119" hidden="1" customWidth="1"/>
    <col min="3" max="3" width="3.7109375" style="120" customWidth="1"/>
    <col min="4" max="4" width="7" style="119" bestFit="1" customWidth="1"/>
    <col min="5" max="5" width="11.28515625" style="119" customWidth="1"/>
    <col min="6" max="6" width="41" style="119" customWidth="1"/>
    <col min="7" max="7" width="18" style="119" customWidth="1"/>
    <col min="8" max="8" width="13.140625" style="119" customWidth="1"/>
    <col min="9" max="9" width="11.42578125" style="119" customWidth="1"/>
    <col min="10" max="10" width="42.140625" style="119" customWidth="1"/>
    <col min="11" max="11" width="115.7109375" style="119" customWidth="1"/>
    <col min="12" max="12" width="3.7109375" style="119" customWidth="1"/>
    <col min="13" max="16384" width="9.140625" style="119"/>
  </cols>
  <sheetData>
    <row r="1" spans="1:14" hidden="1"/>
    <row r="2" spans="1:14" hidden="1"/>
    <row r="3" spans="1:14" hidden="1"/>
    <row r="4" spans="1:14" ht="3" customHeight="1"/>
    <row r="5" spans="1:14" s="30" customFormat="1" ht="22.5">
      <c r="A5" s="115"/>
      <c r="C5" s="40"/>
      <c r="D5" s="758" t="s">
        <v>453</v>
      </c>
      <c r="E5" s="758"/>
      <c r="F5" s="758"/>
      <c r="G5" s="758"/>
      <c r="H5" s="758"/>
      <c r="I5" s="758"/>
      <c r="J5" s="758"/>
      <c r="K5" s="475"/>
    </row>
    <row r="6" spans="1:14" ht="3" hidden="1" customHeight="1">
      <c r="D6" s="121"/>
      <c r="E6" s="121"/>
      <c r="G6" s="121"/>
      <c r="H6" s="121"/>
      <c r="I6" s="121"/>
      <c r="J6" s="121"/>
      <c r="K6" s="121"/>
    </row>
    <row r="7" spans="1:14" s="118" customFormat="1" ht="3" customHeight="1">
      <c r="B7" s="119"/>
      <c r="C7" s="120"/>
      <c r="D7" s="122"/>
      <c r="E7" s="122"/>
      <c r="G7" s="122"/>
      <c r="H7" s="122"/>
      <c r="I7" s="122"/>
      <c r="J7" s="122"/>
      <c r="K7" s="122"/>
      <c r="L7" s="123"/>
    </row>
    <row r="8" spans="1:14">
      <c r="D8" s="760" t="s">
        <v>430</v>
      </c>
      <c r="E8" s="760"/>
      <c r="F8" s="760"/>
      <c r="G8" s="760"/>
      <c r="H8" s="760"/>
      <c r="I8" s="760"/>
      <c r="J8" s="760"/>
      <c r="K8" s="760" t="s">
        <v>431</v>
      </c>
    </row>
    <row r="9" spans="1:14">
      <c r="D9" s="760" t="s">
        <v>82</v>
      </c>
      <c r="E9" s="760" t="s">
        <v>455</v>
      </c>
      <c r="F9" s="760"/>
      <c r="G9" s="760" t="s">
        <v>456</v>
      </c>
      <c r="H9" s="760"/>
      <c r="I9" s="760"/>
      <c r="J9" s="760"/>
      <c r="K9" s="760"/>
    </row>
    <row r="10" spans="1:14" ht="22.5">
      <c r="D10" s="760"/>
      <c r="E10" s="125" t="s">
        <v>457</v>
      </c>
      <c r="F10" s="125" t="s">
        <v>404</v>
      </c>
      <c r="G10" s="125" t="s">
        <v>404</v>
      </c>
      <c r="H10" s="125" t="s">
        <v>457</v>
      </c>
      <c r="I10" s="125" t="s">
        <v>458</v>
      </c>
      <c r="J10" s="125" t="s">
        <v>432</v>
      </c>
      <c r="K10" s="760"/>
    </row>
    <row r="11" spans="1:14" ht="12" customHeight="1">
      <c r="D11" s="36" t="s">
        <v>83</v>
      </c>
      <c r="E11" s="36" t="s">
        <v>49</v>
      </c>
      <c r="F11" s="36" t="s">
        <v>50</v>
      </c>
      <c r="G11" s="36" t="s">
        <v>51</v>
      </c>
      <c r="H11" s="36" t="s">
        <v>63</v>
      </c>
      <c r="I11" s="36" t="s">
        <v>64</v>
      </c>
      <c r="J11" s="36" t="s">
        <v>169</v>
      </c>
      <c r="K11" s="36" t="s">
        <v>170</v>
      </c>
    </row>
    <row r="12" spans="1:14" s="117" customFormat="1" ht="57" customHeight="1">
      <c r="A12" s="210" t="s">
        <v>50</v>
      </c>
      <c r="B12" s="117" t="s">
        <v>236</v>
      </c>
      <c r="C12" s="124"/>
      <c r="D12" s="126" t="s">
        <v>83</v>
      </c>
      <c r="E12" s="485"/>
      <c r="F12" s="357"/>
      <c r="G12" s="357"/>
      <c r="H12" s="357"/>
      <c r="I12" s="360"/>
      <c r="J12" s="358"/>
      <c r="K12" s="665" t="s">
        <v>459</v>
      </c>
      <c r="M12" s="490" t="str">
        <f>IF(ISERROR(INDEX(kind_of_nameforms,MATCH(E12,kind_of_forms,0),1)),"",INDEX(kind_of_nameforms,MATCH(E12,kind_of_forms,0),1))</f>
        <v/>
      </c>
      <c r="N12" s="491"/>
    </row>
    <row r="13" spans="1:14" ht="15" customHeight="1">
      <c r="A13" s="119"/>
      <c r="C13" s="119"/>
      <c r="D13" s="103"/>
      <c r="E13" s="128" t="s">
        <v>5</v>
      </c>
      <c r="F13" s="127"/>
      <c r="G13" s="127"/>
      <c r="H13" s="127"/>
      <c r="I13" s="127"/>
      <c r="J13" s="361"/>
      <c r="K13" s="667"/>
    </row>
    <row r="14" spans="1:14" ht="3" customHeight="1">
      <c r="A14" s="119"/>
      <c r="C14" s="119"/>
    </row>
    <row r="15" spans="1:14" ht="27.75" customHeight="1">
      <c r="E15" s="759" t="s">
        <v>555</v>
      </c>
      <c r="F15" s="759"/>
      <c r="G15" s="759"/>
      <c r="H15" s="759"/>
      <c r="I15" s="759"/>
      <c r="J15" s="759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8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 xr:uid="{00000000-0002-0000-1200-000000000000}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 xr:uid="{00000000-0002-0000-1200-000001000000}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 xr:uid="{00000000-0002-0000-1200-000002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 xr:uid="{00000000-0002-0000-1200-000003000000}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07">
    <tabColor rgb="FFCCCCFF"/>
    <pageSetUpPr fitToPage="1"/>
  </sheetPr>
  <dimension ref="A1:I15"/>
  <sheetViews>
    <sheetView showGridLines="0" topLeftCell="C6" zoomScaleNormal="100" workbookViewId="0">
      <selection activeCell="E21" sqref="E21"/>
    </sheetView>
  </sheetViews>
  <sheetFormatPr defaultRowHeight="14.25"/>
  <cols>
    <col min="1" max="2" width="9.140625" style="10" hidden="1" customWidth="1"/>
    <col min="3" max="3" width="3.7109375" style="42" bestFit="1" customWidth="1"/>
    <col min="4" max="4" width="6.28515625" style="10" bestFit="1" customWidth="1"/>
    <col min="5" max="5" width="94.85546875" style="10" customWidth="1"/>
    <col min="6" max="16384" width="9.140625" style="10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3"/>
      <c r="D6" s="11"/>
      <c r="E6" s="11"/>
    </row>
    <row r="7" spans="3:9" ht="22.5">
      <c r="C7" s="43"/>
      <c r="D7" s="617" t="s">
        <v>296</v>
      </c>
      <c r="E7" s="619"/>
      <c r="F7" s="477"/>
    </row>
    <row r="8" spans="3:9" ht="3" customHeight="1">
      <c r="C8" s="43"/>
      <c r="D8" s="11"/>
      <c r="E8" s="11"/>
    </row>
    <row r="9" spans="3:9" ht="15.95" customHeight="1">
      <c r="C9" s="43"/>
      <c r="D9" s="91" t="s">
        <v>82</v>
      </c>
      <c r="E9" s="432" t="s">
        <v>295</v>
      </c>
    </row>
    <row r="10" spans="3:9" ht="12" customHeight="1">
      <c r="C10" s="43"/>
      <c r="D10" s="36" t="s">
        <v>83</v>
      </c>
      <c r="E10" s="36" t="s">
        <v>49</v>
      </c>
    </row>
    <row r="11" spans="3:9" ht="11.25" hidden="1" customHeight="1">
      <c r="C11" s="43"/>
      <c r="D11" s="218">
        <v>0</v>
      </c>
      <c r="E11" s="453"/>
    </row>
    <row r="12" spans="3:9" ht="15" customHeight="1">
      <c r="C12" s="194"/>
      <c r="D12" s="113">
        <v>1</v>
      </c>
      <c r="E12" s="195" t="s">
        <v>1377</v>
      </c>
    </row>
    <row r="13" spans="3:9" ht="12" customHeight="1">
      <c r="C13" s="43"/>
      <c r="D13" s="454"/>
      <c r="E13" s="455" t="s">
        <v>167</v>
      </c>
    </row>
    <row r="14" spans="3:9" ht="3" customHeight="1"/>
    <row r="15" spans="3:9" ht="22.5" customHeight="1">
      <c r="C15" s="196"/>
      <c r="D15" s="761" t="s">
        <v>297</v>
      </c>
      <c r="E15" s="761"/>
      <c r="F15" s="197"/>
      <c r="G15" s="197"/>
      <c r="H15" s="197"/>
      <c r="I15" s="197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 xr:uid="{00000000-0002-0000-1300-000000000000}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Comm">
    <tabColor rgb="FFCCCCFF"/>
    <pageSetUpPr fitToPage="1"/>
  </sheetPr>
  <dimension ref="A1:F12"/>
  <sheetViews>
    <sheetView showGridLines="0" topLeftCell="C6" zoomScaleNormal="100" workbookViewId="0">
      <selection activeCell="P45" sqref="P45"/>
    </sheetView>
  </sheetViews>
  <sheetFormatPr defaultRowHeight="14.25"/>
  <cols>
    <col min="1" max="2" width="9.140625" style="10" hidden="1" customWidth="1"/>
    <col min="3" max="3" width="3.7109375" style="42" customWidth="1"/>
    <col min="4" max="4" width="6.28515625" style="10" customWidth="1"/>
    <col min="5" max="5" width="94.85546875" style="10" customWidth="1"/>
    <col min="6" max="16384" width="9.140625" style="10"/>
  </cols>
  <sheetData>
    <row r="1" spans="3:6" hidden="1"/>
    <row r="2" spans="3:6" hidden="1"/>
    <row r="3" spans="3:6" hidden="1"/>
    <row r="4" spans="3:6" hidden="1"/>
    <row r="5" spans="3:6" hidden="1"/>
    <row r="6" spans="3:6" ht="3" customHeight="1">
      <c r="C6" s="43"/>
      <c r="D6" s="11"/>
      <c r="E6" s="11"/>
    </row>
    <row r="7" spans="3:6" ht="22.5">
      <c r="C7" s="43"/>
      <c r="D7" s="758" t="s">
        <v>55</v>
      </c>
      <c r="E7" s="758"/>
      <c r="F7" s="477"/>
    </row>
    <row r="8" spans="3:6" ht="3" customHeight="1">
      <c r="C8" s="43"/>
      <c r="D8" s="11"/>
      <c r="E8" s="11"/>
    </row>
    <row r="9" spans="3:6" ht="15.95" customHeight="1">
      <c r="C9" s="43"/>
      <c r="D9" s="91" t="s">
        <v>82</v>
      </c>
      <c r="E9" s="102" t="s">
        <v>166</v>
      </c>
    </row>
    <row r="10" spans="3:6" ht="12" customHeight="1">
      <c r="C10" s="43"/>
      <c r="D10" s="36" t="s">
        <v>83</v>
      </c>
      <c r="E10" s="36" t="s">
        <v>49</v>
      </c>
    </row>
    <row r="11" spans="3:6" ht="15" hidden="1" customHeight="1">
      <c r="C11" s="43"/>
      <c r="D11" s="113">
        <v>0</v>
      </c>
      <c r="E11" s="217"/>
    </row>
    <row r="12" spans="3:6">
      <c r="C12" s="43"/>
      <c r="D12" s="103"/>
      <c r="E12" s="101" t="s">
        <v>167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 xr:uid="{00000000-0002-0000-1400-000000000000}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Check">
    <tabColor indexed="31"/>
  </sheetPr>
  <dimension ref="B1:E5"/>
  <sheetViews>
    <sheetView showGridLines="0" zoomScaleNormal="100" workbookViewId="0">
      <selection activeCell="B46" sqref="B46"/>
    </sheetView>
  </sheetViews>
  <sheetFormatPr defaultRowHeight="11.25"/>
  <cols>
    <col min="1" max="1" width="1.7109375" customWidth="1"/>
    <col min="2" max="2" width="34.5703125" customWidth="1"/>
    <col min="3" max="3" width="85.5703125" customWidth="1"/>
    <col min="4" max="4" width="17.7109375" customWidth="1"/>
  </cols>
  <sheetData>
    <row r="1" spans="2:5" ht="3" customHeight="1"/>
    <row r="2" spans="2:5" ht="22.5">
      <c r="B2" s="762" t="s">
        <v>56</v>
      </c>
      <c r="C2" s="762"/>
      <c r="D2" s="762"/>
      <c r="E2" s="478"/>
    </row>
    <row r="3" spans="2:5" ht="3" customHeight="1"/>
    <row r="4" spans="2:5" ht="21.75" customHeight="1" thickBot="1">
      <c r="B4" s="590" t="s">
        <v>1</v>
      </c>
      <c r="C4" s="590" t="s">
        <v>81</v>
      </c>
      <c r="D4" s="590" t="s">
        <v>67</v>
      </c>
    </row>
    <row r="5" spans="2:5" ht="12" thickTop="1"/>
  </sheetData>
  <sheetProtection algorithmName="SHA-512" hashValue="DV7rJX2sTEuzhTd2LG2628YANdbNnpspA8lM6I5vOPfoCKiFsPos8BF4THdT8fxnHhCtTLv/TJ5Tdq00Eu9nJA==" saltValue="cEwlESeIovX1hlwEDuAKcQ==" spinCount="100000" sheet="1" objects="1" scenarios="1" formatColumns="0" formatRows="0" autoFilter="0"/>
  <autoFilter ref="B4:D4" xr:uid="{00000000-0001-0000-1500-000000000000}"/>
  <mergeCells count="1">
    <mergeCell ref="B2:D2"/>
  </mergeCells>
  <phoneticPr fontId="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SH_et_union_hor">
    <tabColor indexed="47"/>
  </sheetPr>
  <dimension ref="A2:CE326"/>
  <sheetViews>
    <sheetView showGridLines="0" zoomScale="55" zoomScaleNormal="5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29" customFormat="1" ht="17.100000000000001" customHeight="1">
      <c r="A2" s="29" t="s">
        <v>165</v>
      </c>
    </row>
    <row r="4" spans="1:19" s="10" customFormat="1" ht="17.100000000000001" customHeight="1">
      <c r="C4" s="41"/>
      <c r="D4" s="113"/>
      <c r="E4" s="114"/>
    </row>
    <row r="7" spans="1:19" s="29" customFormat="1" ht="17.100000000000001" customHeight="1">
      <c r="A7" s="29" t="s">
        <v>0</v>
      </c>
    </row>
    <row r="8" spans="1:19" ht="17.100000000000001" customHeight="1">
      <c r="G8" s="84"/>
      <c r="H8" s="84"/>
      <c r="I8" s="84"/>
      <c r="M8" s="37"/>
    </row>
    <row r="9" spans="1:19" s="90" customFormat="1" ht="17.100000000000001" customHeight="1">
      <c r="A9" s="254"/>
      <c r="C9" s="164"/>
      <c r="D9" s="641">
        <v>1</v>
      </c>
      <c r="E9" s="788"/>
      <c r="F9" s="790"/>
      <c r="G9" s="794" t="s">
        <v>75</v>
      </c>
      <c r="H9" s="641"/>
      <c r="I9" s="641">
        <v>1</v>
      </c>
      <c r="J9" s="782"/>
      <c r="K9" s="698" t="s">
        <v>75</v>
      </c>
      <c r="L9" s="656"/>
      <c r="M9" s="656" t="s">
        <v>83</v>
      </c>
      <c r="N9" s="786"/>
      <c r="O9" s="698" t="s">
        <v>75</v>
      </c>
      <c r="P9" s="272"/>
      <c r="Q9" s="272" t="s">
        <v>83</v>
      </c>
      <c r="R9" s="575"/>
      <c r="S9" s="348"/>
    </row>
    <row r="10" spans="1:19" s="90" customFormat="1" ht="17.100000000000001" customHeight="1">
      <c r="A10" s="254"/>
      <c r="C10" s="164"/>
      <c r="D10" s="642"/>
      <c r="E10" s="789"/>
      <c r="F10" s="791"/>
      <c r="G10" s="642"/>
      <c r="H10" s="642"/>
      <c r="I10" s="642"/>
      <c r="J10" s="783"/>
      <c r="K10" s="642"/>
      <c r="L10" s="642"/>
      <c r="M10" s="642"/>
      <c r="N10" s="787"/>
      <c r="O10" s="642"/>
      <c r="P10" s="273"/>
      <c r="Q10" s="108"/>
      <c r="R10" s="108" t="s">
        <v>579</v>
      </c>
      <c r="S10" s="109"/>
    </row>
    <row r="11" spans="1:19" s="90" customFormat="1" ht="17.100000000000001" customHeight="1">
      <c r="A11" s="254"/>
      <c r="C11" s="164"/>
      <c r="D11" s="642"/>
      <c r="E11" s="789"/>
      <c r="F11" s="791"/>
      <c r="G11" s="642"/>
      <c r="H11" s="642"/>
      <c r="I11" s="642"/>
      <c r="J11" s="783"/>
      <c r="K11" s="642"/>
      <c r="L11" s="107"/>
      <c r="M11" s="108"/>
      <c r="N11" s="108" t="s">
        <v>416</v>
      </c>
      <c r="O11" s="108"/>
      <c r="P11" s="108"/>
      <c r="Q11" s="108"/>
      <c r="R11" s="108"/>
      <c r="S11" s="109"/>
    </row>
    <row r="12" spans="1:19" s="90" customFormat="1" ht="17.25" customHeight="1">
      <c r="A12" s="254"/>
      <c r="C12" s="164"/>
      <c r="D12" s="642"/>
      <c r="E12" s="789"/>
      <c r="F12" s="791"/>
      <c r="G12" s="642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</row>
    <row r="14" spans="1:19" ht="16.5" customHeight="1">
      <c r="A14" s="254"/>
      <c r="B14" s="90"/>
      <c r="C14" s="164"/>
      <c r="D14" s="641"/>
      <c r="E14" s="792"/>
      <c r="F14" s="793"/>
      <c r="G14" s="795"/>
      <c r="H14" s="641"/>
      <c r="I14" s="641">
        <v>1</v>
      </c>
      <c r="J14" s="782"/>
      <c r="K14" s="698" t="s">
        <v>75</v>
      </c>
      <c r="L14" s="656"/>
      <c r="M14" s="656" t="s">
        <v>83</v>
      </c>
      <c r="N14" s="786"/>
      <c r="O14" s="698" t="s">
        <v>75</v>
      </c>
      <c r="P14" s="272"/>
      <c r="Q14" s="272" t="s">
        <v>83</v>
      </c>
      <c r="R14" s="575"/>
      <c r="S14" s="348"/>
    </row>
    <row r="15" spans="1:19" ht="17.100000000000001" customHeight="1">
      <c r="A15" s="254"/>
      <c r="B15" s="90"/>
      <c r="C15" s="164"/>
      <c r="D15" s="641"/>
      <c r="E15" s="792"/>
      <c r="F15" s="793"/>
      <c r="G15" s="795"/>
      <c r="H15" s="641"/>
      <c r="I15" s="641"/>
      <c r="J15" s="783"/>
      <c r="K15" s="698"/>
      <c r="L15" s="656"/>
      <c r="M15" s="656"/>
      <c r="N15" s="787"/>
      <c r="O15" s="698"/>
      <c r="P15" s="273"/>
      <c r="Q15" s="108"/>
      <c r="R15" s="108" t="s">
        <v>579</v>
      </c>
      <c r="S15" s="109"/>
    </row>
    <row r="16" spans="1:19" ht="17.100000000000001" customHeight="1">
      <c r="A16" s="254"/>
      <c r="B16" s="90"/>
      <c r="C16" s="164"/>
      <c r="D16" s="641"/>
      <c r="E16" s="792"/>
      <c r="F16" s="793"/>
      <c r="G16" s="795"/>
      <c r="H16" s="641"/>
      <c r="I16" s="641"/>
      <c r="J16" s="783"/>
      <c r="K16" s="698"/>
      <c r="L16" s="107"/>
      <c r="M16" s="108"/>
      <c r="N16" s="108" t="s">
        <v>416</v>
      </c>
      <c r="O16" s="108"/>
      <c r="P16" s="108"/>
      <c r="Q16" s="108"/>
      <c r="R16" s="108"/>
      <c r="S16" s="109"/>
    </row>
    <row r="17" spans="1:36" ht="17.100000000000001" customHeight="1">
      <c r="A17" s="254"/>
      <c r="B17" s="90"/>
      <c r="C17" s="164"/>
      <c r="D17" s="641"/>
      <c r="E17" s="792"/>
      <c r="F17" s="793"/>
      <c r="G17" s="795"/>
      <c r="H17" s="107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</row>
    <row r="19" spans="1:36" s="29" customFormat="1" ht="17.100000000000001" hidden="1" customHeight="1">
      <c r="A19" s="29" t="s">
        <v>15</v>
      </c>
      <c r="C19" s="29" t="s">
        <v>83</v>
      </c>
    </row>
    <row r="20" spans="1:36" ht="17.100000000000001" hidden="1" customHeight="1"/>
    <row r="21" spans="1:36" ht="17.100000000000001" hidden="1" customHeight="1"/>
    <row r="22" spans="1:36" ht="17.100000000000001" hidden="1" customHeight="1"/>
    <row r="23" spans="1:36" ht="17.100000000000001" hidden="1" customHeight="1"/>
    <row r="24" spans="1:36" ht="17.100000000000001" hidden="1" customHeight="1"/>
    <row r="25" spans="1:36" ht="17.100000000000001" hidden="1" customHeight="1">
      <c r="O25" s="724" t="s">
        <v>280</v>
      </c>
      <c r="P25" s="724"/>
      <c r="Q25" s="724"/>
      <c r="R25" s="726" t="s">
        <v>253</v>
      </c>
      <c r="S25" s="726"/>
      <c r="T25" s="726"/>
      <c r="U25" s="663" t="s">
        <v>319</v>
      </c>
      <c r="W25" s="796"/>
    </row>
    <row r="26" spans="1:36" ht="17.100000000000001" hidden="1" customHeight="1">
      <c r="O26" s="784" t="s">
        <v>696</v>
      </c>
      <c r="P26" s="784" t="s">
        <v>254</v>
      </c>
      <c r="Q26" s="784"/>
      <c r="R26" s="726"/>
      <c r="S26" s="726"/>
      <c r="T26" s="726"/>
      <c r="U26" s="663"/>
      <c r="W26" s="796"/>
    </row>
    <row r="27" spans="1:36" ht="37.5" hidden="1" customHeight="1">
      <c r="O27" s="784"/>
      <c r="P27" s="92" t="s">
        <v>697</v>
      </c>
      <c r="Q27" s="92" t="s">
        <v>6</v>
      </c>
      <c r="R27" s="93" t="s">
        <v>257</v>
      </c>
      <c r="S27" s="725" t="s">
        <v>256</v>
      </c>
      <c r="T27" s="725"/>
      <c r="U27" s="663"/>
      <c r="W27" s="796"/>
    </row>
    <row r="28" spans="1:36" ht="17.100000000000001" hidden="1" customHeight="1">
      <c r="G28" s="1"/>
      <c r="H28" s="1"/>
      <c r="I28" s="1"/>
      <c r="J28" s="1"/>
      <c r="K28" s="1"/>
      <c r="L28" s="112"/>
      <c r="M28" s="471" t="s">
        <v>169</v>
      </c>
      <c r="N28" s="471"/>
      <c r="O28" s="785"/>
      <c r="P28" s="785"/>
      <c r="Q28" s="785"/>
      <c r="R28" s="785"/>
      <c r="S28" s="785"/>
      <c r="T28" s="785"/>
      <c r="U28" s="785"/>
      <c r="V28" s="112"/>
      <c r="W28" s="112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</row>
    <row r="29" spans="1:36" s="30" customFormat="1" ht="22.5" hidden="1">
      <c r="A29" s="693">
        <v>1</v>
      </c>
      <c r="B29" s="249"/>
      <c r="C29" s="249"/>
      <c r="D29" s="249"/>
      <c r="E29" s="264"/>
      <c r="F29" s="285"/>
      <c r="G29" s="285"/>
      <c r="H29" s="285"/>
      <c r="I29" s="85"/>
      <c r="J29" s="1"/>
      <c r="K29" s="1"/>
      <c r="L29" s="280">
        <f>mergeValue(A29)</f>
        <v>1</v>
      </c>
      <c r="M29" s="470" t="s">
        <v>21</v>
      </c>
      <c r="N29" s="457"/>
      <c r="O29" s="771"/>
      <c r="P29" s="764"/>
      <c r="Q29" s="764"/>
      <c r="R29" s="764"/>
      <c r="S29" s="764"/>
      <c r="T29" s="764"/>
      <c r="U29" s="764"/>
      <c r="V29" s="765"/>
      <c r="W29" s="480" t="s">
        <v>448</v>
      </c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</row>
    <row r="30" spans="1:36" s="30" customFormat="1" ht="22.5" hidden="1">
      <c r="A30" s="693"/>
      <c r="B30" s="693">
        <v>1</v>
      </c>
      <c r="C30" s="249"/>
      <c r="D30" s="249"/>
      <c r="E30" s="285"/>
      <c r="F30" s="285"/>
      <c r="G30" s="285"/>
      <c r="H30" s="285"/>
      <c r="I30" s="160"/>
      <c r="J30" s="162"/>
      <c r="L30" s="280" t="str">
        <f>mergeValue(A30) &amp;"."&amp; mergeValue(B30)</f>
        <v>1.1</v>
      </c>
      <c r="M30" s="142" t="s">
        <v>16</v>
      </c>
      <c r="N30" s="241"/>
      <c r="O30" s="771"/>
      <c r="P30" s="764"/>
      <c r="Q30" s="764"/>
      <c r="R30" s="764"/>
      <c r="S30" s="764"/>
      <c r="T30" s="764"/>
      <c r="U30" s="764"/>
      <c r="V30" s="765"/>
      <c r="W30" s="165" t="s">
        <v>449</v>
      </c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</row>
    <row r="31" spans="1:36" s="30" customFormat="1" ht="45" hidden="1">
      <c r="A31" s="693"/>
      <c r="B31" s="693"/>
      <c r="C31" s="693">
        <v>1</v>
      </c>
      <c r="D31" s="249"/>
      <c r="E31" s="285"/>
      <c r="F31" s="285"/>
      <c r="G31" s="285"/>
      <c r="H31" s="285"/>
      <c r="I31" s="281"/>
      <c r="J31" s="162"/>
      <c r="L31" s="280" t="str">
        <f>mergeValue(A31) &amp;"."&amp; mergeValue(B31)&amp;"."&amp; mergeValue(C31)</f>
        <v>1.1.1</v>
      </c>
      <c r="M31" s="143" t="s">
        <v>560</v>
      </c>
      <c r="N31" s="241"/>
      <c r="O31" s="771"/>
      <c r="P31" s="764"/>
      <c r="Q31" s="764"/>
      <c r="R31" s="764"/>
      <c r="S31" s="764"/>
      <c r="T31" s="764"/>
      <c r="U31" s="764"/>
      <c r="V31" s="765"/>
      <c r="W31" s="165" t="s">
        <v>561</v>
      </c>
      <c r="X31" s="249"/>
      <c r="Y31" s="249"/>
      <c r="Z31" s="249"/>
      <c r="AA31" s="262"/>
      <c r="AB31" s="249"/>
      <c r="AC31" s="249"/>
      <c r="AD31" s="249"/>
      <c r="AE31" s="249"/>
      <c r="AF31" s="249"/>
      <c r="AG31" s="249"/>
      <c r="AH31" s="249"/>
    </row>
    <row r="32" spans="1:36" s="30" customFormat="1" ht="33.75" hidden="1">
      <c r="A32" s="693"/>
      <c r="B32" s="693"/>
      <c r="C32" s="693"/>
      <c r="D32" s="693">
        <v>1</v>
      </c>
      <c r="E32" s="285"/>
      <c r="F32" s="285"/>
      <c r="G32" s="285"/>
      <c r="H32" s="285"/>
      <c r="I32" s="702"/>
      <c r="J32" s="162"/>
      <c r="L32" s="280" t="str">
        <f>mergeValue(A32) &amp;"."&amp; mergeValue(B32)&amp;"."&amp; mergeValue(C32)&amp;"."&amp; mergeValue(D32)</f>
        <v>1.1.1.1</v>
      </c>
      <c r="M32" s="144" t="s">
        <v>384</v>
      </c>
      <c r="N32" s="241"/>
      <c r="O32" s="766"/>
      <c r="P32" s="767"/>
      <c r="Q32" s="767"/>
      <c r="R32" s="767"/>
      <c r="S32" s="767"/>
      <c r="T32" s="767"/>
      <c r="U32" s="767"/>
      <c r="V32" s="768"/>
      <c r="W32" s="165" t="s">
        <v>556</v>
      </c>
      <c r="X32" s="249"/>
      <c r="Y32" s="249"/>
      <c r="Z32" s="249"/>
      <c r="AA32" s="262"/>
      <c r="AB32" s="249"/>
      <c r="AC32" s="249"/>
      <c r="AD32" s="249"/>
      <c r="AE32" s="249"/>
      <c r="AF32" s="249"/>
      <c r="AG32" s="249"/>
      <c r="AH32" s="249"/>
    </row>
    <row r="33" spans="1:36" s="30" customFormat="1" ht="33.75" hidden="1" customHeight="1">
      <c r="A33" s="693"/>
      <c r="B33" s="693"/>
      <c r="C33" s="693"/>
      <c r="D33" s="693"/>
      <c r="E33" s="693">
        <v>1</v>
      </c>
      <c r="F33" s="285"/>
      <c r="G33" s="285"/>
      <c r="H33" s="285"/>
      <c r="I33" s="702"/>
      <c r="J33" s="702"/>
      <c r="L33" s="280" t="str">
        <f>mergeValue(A33) &amp;"."&amp; mergeValue(B33)&amp;"."&amp; mergeValue(C33)&amp;"."&amp; mergeValue(D33)&amp;"."&amp; mergeValue(E33)</f>
        <v>1.1.1.1.1</v>
      </c>
      <c r="M33" s="154" t="s">
        <v>10</v>
      </c>
      <c r="N33" s="165"/>
      <c r="O33" s="712"/>
      <c r="P33" s="713"/>
      <c r="Q33" s="713"/>
      <c r="R33" s="713"/>
      <c r="S33" s="713"/>
      <c r="T33" s="713"/>
      <c r="U33" s="713"/>
      <c r="V33" s="714"/>
      <c r="W33" s="165" t="s">
        <v>450</v>
      </c>
      <c r="X33" s="249"/>
      <c r="Y33" s="262" t="str">
        <f>strCheckUnique(Z33:Z36)</f>
        <v/>
      </c>
      <c r="Z33" s="249"/>
      <c r="AA33" s="262"/>
      <c r="AB33" s="249"/>
      <c r="AC33" s="249"/>
      <c r="AD33" s="249"/>
      <c r="AE33" s="249"/>
      <c r="AF33" s="249"/>
      <c r="AG33" s="249"/>
      <c r="AH33" s="249"/>
    </row>
    <row r="34" spans="1:36" s="30" customFormat="1" ht="66" hidden="1" customHeight="1">
      <c r="A34" s="693"/>
      <c r="B34" s="693"/>
      <c r="C34" s="693"/>
      <c r="D34" s="693"/>
      <c r="E34" s="693"/>
      <c r="F34" s="249">
        <v>1</v>
      </c>
      <c r="G34" s="249"/>
      <c r="H34" s="249"/>
      <c r="I34" s="702"/>
      <c r="J34" s="702"/>
      <c r="K34" s="281"/>
      <c r="L34" s="280" t="str">
        <f>mergeValue(A34) &amp;"."&amp; mergeValue(B34)&amp;"."&amp; mergeValue(C34)&amp;"."&amp; mergeValue(D34)&amp;"."&amp; mergeValue(E34)&amp;"."&amp; mergeValue(F34)</f>
        <v>1.1.1.1.1.1</v>
      </c>
      <c r="M34" s="274"/>
      <c r="N34" s="709"/>
      <c r="O34" s="172"/>
      <c r="P34" s="172"/>
      <c r="Q34" s="172"/>
      <c r="R34" s="697"/>
      <c r="S34" s="698" t="s">
        <v>74</v>
      </c>
      <c r="T34" s="697"/>
      <c r="U34" s="698" t="s">
        <v>75</v>
      </c>
      <c r="V34" s="238"/>
      <c r="W34" s="772" t="s">
        <v>451</v>
      </c>
      <c r="X34" s="249" t="str">
        <f>strCheckDate(O35:V35)</f>
        <v/>
      </c>
      <c r="Y34" s="249"/>
      <c r="Z34" s="262" t="str">
        <f>IF(M34="","",M34 )</f>
        <v/>
      </c>
      <c r="AA34" s="262"/>
      <c r="AB34" s="262"/>
      <c r="AC34" s="262"/>
      <c r="AD34" s="249"/>
      <c r="AE34" s="249"/>
      <c r="AF34" s="249"/>
      <c r="AG34" s="249"/>
      <c r="AH34" s="249"/>
    </row>
    <row r="35" spans="1:36" s="30" customFormat="1" ht="14.25" hidden="1" customHeight="1">
      <c r="A35" s="693"/>
      <c r="B35" s="693"/>
      <c r="C35" s="693"/>
      <c r="D35" s="693"/>
      <c r="E35" s="693"/>
      <c r="F35" s="249"/>
      <c r="G35" s="249"/>
      <c r="H35" s="249"/>
      <c r="I35" s="702"/>
      <c r="J35" s="702"/>
      <c r="K35" s="281"/>
      <c r="L35" s="153"/>
      <c r="M35" s="180"/>
      <c r="N35" s="709"/>
      <c r="O35" s="250"/>
      <c r="P35" s="247"/>
      <c r="Q35" s="248" t="str">
        <f>R34 &amp; "-" &amp; T34</f>
        <v>-</v>
      </c>
      <c r="R35" s="697"/>
      <c r="S35" s="698"/>
      <c r="T35" s="706"/>
      <c r="U35" s="698"/>
      <c r="V35" s="238"/>
      <c r="W35" s="773"/>
      <c r="X35" s="249"/>
      <c r="Y35" s="249"/>
      <c r="Z35" s="249"/>
      <c r="AA35" s="262"/>
      <c r="AB35" s="249"/>
      <c r="AC35" s="249"/>
      <c r="AD35" s="249"/>
      <c r="AE35" s="249"/>
      <c r="AF35" s="249"/>
      <c r="AG35" s="249"/>
      <c r="AH35" s="249"/>
    </row>
    <row r="36" spans="1:36" ht="15" hidden="1" customHeight="1">
      <c r="A36" s="693"/>
      <c r="B36" s="693"/>
      <c r="C36" s="693"/>
      <c r="D36" s="693"/>
      <c r="E36" s="693"/>
      <c r="F36" s="249"/>
      <c r="G36" s="249"/>
      <c r="H36" s="249"/>
      <c r="I36" s="702"/>
      <c r="J36" s="702"/>
      <c r="K36" s="177"/>
      <c r="L36" s="98"/>
      <c r="M36" s="157" t="s">
        <v>385</v>
      </c>
      <c r="N36" s="175"/>
      <c r="O36" s="140"/>
      <c r="P36" s="140"/>
      <c r="Q36" s="140"/>
      <c r="R36" s="221"/>
      <c r="S36" s="176"/>
      <c r="T36" s="176"/>
      <c r="U36" s="176"/>
      <c r="V36" s="166"/>
      <c r="W36" s="774"/>
      <c r="X36" s="253"/>
      <c r="Y36" s="253"/>
      <c r="Z36" s="253"/>
      <c r="AA36" s="262"/>
      <c r="AB36" s="253"/>
      <c r="AC36" s="249"/>
      <c r="AD36" s="249"/>
      <c r="AE36" s="249"/>
      <c r="AF36" s="249"/>
      <c r="AG36" s="249"/>
      <c r="AH36" s="249"/>
      <c r="AI36" s="30"/>
    </row>
    <row r="37" spans="1:36" ht="15" hidden="1" customHeight="1">
      <c r="A37" s="693"/>
      <c r="B37" s="693"/>
      <c r="C37" s="693"/>
      <c r="D37" s="693"/>
      <c r="E37" s="249"/>
      <c r="F37" s="285"/>
      <c r="G37" s="285"/>
      <c r="H37" s="285"/>
      <c r="I37" s="702"/>
      <c r="J37" s="75"/>
      <c r="K37" s="177"/>
      <c r="L37" s="98"/>
      <c r="M37" s="147" t="s">
        <v>13</v>
      </c>
      <c r="N37" s="175"/>
      <c r="O37" s="140"/>
      <c r="P37" s="140"/>
      <c r="Q37" s="140"/>
      <c r="R37" s="221"/>
      <c r="S37" s="176"/>
      <c r="T37" s="176"/>
      <c r="U37" s="175"/>
      <c r="V37" s="176"/>
      <c r="W37" s="166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</row>
    <row r="38" spans="1:36" ht="15" hidden="1" customHeight="1">
      <c r="A38" s="693"/>
      <c r="B38" s="693"/>
      <c r="C38" s="693"/>
      <c r="D38" s="249"/>
      <c r="E38" s="282"/>
      <c r="F38" s="285"/>
      <c r="G38" s="285"/>
      <c r="H38" s="285"/>
      <c r="I38" s="177"/>
      <c r="J38" s="75"/>
      <c r="K38" s="1"/>
      <c r="L38" s="98"/>
      <c r="M38" s="146" t="s">
        <v>386</v>
      </c>
      <c r="N38" s="175"/>
      <c r="O38" s="140"/>
      <c r="P38" s="140"/>
      <c r="Q38" s="140"/>
      <c r="R38" s="221"/>
      <c r="S38" s="176"/>
      <c r="T38" s="176"/>
      <c r="U38" s="175"/>
      <c r="V38" s="176"/>
      <c r="W38" s="166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</row>
    <row r="39" spans="1:36" ht="15" hidden="1" customHeight="1">
      <c r="A39" s="693"/>
      <c r="B39" s="693"/>
      <c r="C39" s="249"/>
      <c r="D39" s="249"/>
      <c r="E39" s="282"/>
      <c r="F39" s="285"/>
      <c r="G39" s="285"/>
      <c r="H39" s="285"/>
      <c r="I39" s="177"/>
      <c r="J39" s="75"/>
      <c r="K39" s="1"/>
      <c r="L39" s="98"/>
      <c r="M39" s="145" t="s">
        <v>365</v>
      </c>
      <c r="N39" s="176"/>
      <c r="O39" s="145"/>
      <c r="P39" s="145"/>
      <c r="Q39" s="145"/>
      <c r="R39" s="221"/>
      <c r="S39" s="176"/>
      <c r="T39" s="176"/>
      <c r="U39" s="175"/>
      <c r="V39" s="176"/>
      <c r="W39" s="166"/>
      <c r="X39" s="253"/>
      <c r="Y39" s="253"/>
      <c r="Z39" s="253"/>
      <c r="AA39" s="253"/>
      <c r="AB39" s="253"/>
      <c r="AC39" s="253"/>
      <c r="AD39" s="253"/>
      <c r="AE39" s="253"/>
      <c r="AF39" s="253"/>
      <c r="AG39" s="253"/>
      <c r="AH39" s="253"/>
    </row>
    <row r="40" spans="1:36" ht="15" hidden="1" customHeight="1">
      <c r="A40" s="693"/>
      <c r="B40" s="249"/>
      <c r="C40" s="282"/>
      <c r="D40" s="282"/>
      <c r="E40" s="282"/>
      <c r="F40" s="285"/>
      <c r="G40" s="285"/>
      <c r="H40" s="285"/>
      <c r="I40" s="177"/>
      <c r="J40" s="75"/>
      <c r="K40" s="1"/>
      <c r="L40" s="98"/>
      <c r="M40" s="159" t="s">
        <v>19</v>
      </c>
      <c r="N40" s="176"/>
      <c r="O40" s="145"/>
      <c r="P40" s="145"/>
      <c r="Q40" s="145"/>
      <c r="R40" s="221"/>
      <c r="S40" s="176"/>
      <c r="T40" s="176"/>
      <c r="U40" s="175"/>
      <c r="V40" s="176"/>
      <c r="W40" s="166"/>
      <c r="X40" s="253"/>
      <c r="Y40" s="253"/>
      <c r="Z40" s="253"/>
      <c r="AA40" s="253"/>
      <c r="AB40" s="253"/>
      <c r="AC40" s="253"/>
      <c r="AD40" s="253"/>
      <c r="AE40" s="253"/>
      <c r="AF40" s="253"/>
      <c r="AG40" s="253"/>
      <c r="AH40" s="253"/>
    </row>
    <row r="41" spans="1:36" ht="15" hidden="1" customHeight="1">
      <c r="A41" s="249"/>
      <c r="B41" s="282"/>
      <c r="C41" s="282"/>
      <c r="D41" s="282"/>
      <c r="E41" s="283"/>
      <c r="F41" s="282"/>
      <c r="G41" s="285"/>
      <c r="H41" s="285"/>
      <c r="I41" s="160"/>
      <c r="J41" s="75"/>
      <c r="K41" s="281"/>
      <c r="L41" s="98"/>
      <c r="M41" s="185" t="s">
        <v>291</v>
      </c>
      <c r="N41" s="176"/>
      <c r="O41" s="145"/>
      <c r="P41" s="145"/>
      <c r="Q41" s="145"/>
      <c r="R41" s="221"/>
      <c r="S41" s="176"/>
      <c r="T41" s="176"/>
      <c r="U41" s="175"/>
      <c r="V41" s="176"/>
      <c r="W41" s="166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</row>
    <row r="42" spans="1:36" ht="18.75" customHeight="1"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</row>
    <row r="43" spans="1:36" s="29" customFormat="1" ht="17.100000000000001" customHeight="1">
      <c r="A43" s="29" t="s">
        <v>15</v>
      </c>
      <c r="C43" s="29" t="s">
        <v>49</v>
      </c>
      <c r="U43" s="163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</row>
    <row r="44" spans="1:36" ht="17.100000000000001" customHeight="1"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253"/>
      <c r="Y44" s="253"/>
      <c r="Z44" s="253"/>
      <c r="AA44" s="253"/>
      <c r="AB44" s="253"/>
      <c r="AC44" s="253"/>
      <c r="AD44" s="253"/>
      <c r="AE44" s="253"/>
      <c r="AF44" s="253"/>
      <c r="AG44" s="253"/>
      <c r="AH44" s="253"/>
      <c r="AI44" s="253"/>
      <c r="AJ44" s="253"/>
    </row>
    <row r="45" spans="1:36" s="30" customFormat="1" ht="22.5">
      <c r="A45" s="693">
        <v>1</v>
      </c>
      <c r="B45" s="249"/>
      <c r="C45" s="249"/>
      <c r="D45" s="249"/>
      <c r="E45" s="264"/>
      <c r="F45" s="264"/>
      <c r="G45" s="285"/>
      <c r="H45" s="285"/>
      <c r="I45" s="85"/>
      <c r="J45" s="1"/>
      <c r="K45" s="1"/>
      <c r="L45" s="280">
        <f>mergeValue(A45)</f>
        <v>1</v>
      </c>
      <c r="M45" s="499" t="s">
        <v>21</v>
      </c>
      <c r="N45" s="241"/>
      <c r="O45" s="763"/>
      <c r="P45" s="764"/>
      <c r="Q45" s="764"/>
      <c r="R45" s="764"/>
      <c r="S45" s="764"/>
      <c r="T45" s="764"/>
      <c r="U45" s="764"/>
      <c r="V45" s="764"/>
      <c r="W45" s="440" t="s">
        <v>627</v>
      </c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</row>
    <row r="46" spans="1:36" s="30" customFormat="1" ht="22.5">
      <c r="A46" s="693"/>
      <c r="B46" s="693">
        <v>1</v>
      </c>
      <c r="C46" s="249"/>
      <c r="D46" s="249"/>
      <c r="E46" s="283"/>
      <c r="F46" s="285"/>
      <c r="G46" s="285"/>
      <c r="H46" s="285"/>
      <c r="I46" s="160"/>
      <c r="J46" s="162"/>
      <c r="L46" s="280" t="str">
        <f>mergeValue(A46) &amp;"."&amp; mergeValue(B46)</f>
        <v>1.1</v>
      </c>
      <c r="M46" s="142" t="s">
        <v>16</v>
      </c>
      <c r="N46" s="241"/>
      <c r="O46" s="763"/>
      <c r="P46" s="764"/>
      <c r="Q46" s="764"/>
      <c r="R46" s="764"/>
      <c r="S46" s="764"/>
      <c r="T46" s="764"/>
      <c r="U46" s="764"/>
      <c r="V46" s="764"/>
      <c r="W46" s="440" t="s">
        <v>449</v>
      </c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</row>
    <row r="47" spans="1:36" s="30" customFormat="1" ht="45">
      <c r="A47" s="693"/>
      <c r="B47" s="693"/>
      <c r="C47" s="693">
        <v>1</v>
      </c>
      <c r="D47" s="249"/>
      <c r="E47" s="283"/>
      <c r="F47" s="285"/>
      <c r="G47" s="285"/>
      <c r="H47" s="285"/>
      <c r="I47" s="281"/>
      <c r="J47" s="162"/>
      <c r="L47" s="280" t="str">
        <f>mergeValue(A47) &amp;"."&amp; mergeValue(B47)&amp;"."&amp; mergeValue(C47)</f>
        <v>1.1.1</v>
      </c>
      <c r="M47" s="143" t="s">
        <v>560</v>
      </c>
      <c r="N47" s="241"/>
      <c r="O47" s="763"/>
      <c r="P47" s="764"/>
      <c r="Q47" s="764"/>
      <c r="R47" s="764"/>
      <c r="S47" s="764"/>
      <c r="T47" s="764"/>
      <c r="U47" s="764"/>
      <c r="V47" s="764"/>
      <c r="W47" s="440" t="s">
        <v>561</v>
      </c>
      <c r="X47" s="249"/>
      <c r="Y47" s="249"/>
      <c r="Z47" s="249"/>
      <c r="AA47" s="262"/>
      <c r="AB47" s="249"/>
      <c r="AC47" s="249"/>
      <c r="AD47" s="249"/>
      <c r="AE47" s="249"/>
      <c r="AF47" s="249"/>
      <c r="AG47" s="249"/>
      <c r="AH47" s="249"/>
    </row>
    <row r="48" spans="1:36" s="30" customFormat="1" ht="33.75">
      <c r="A48" s="693"/>
      <c r="B48" s="693"/>
      <c r="C48" s="693"/>
      <c r="D48" s="693">
        <v>1</v>
      </c>
      <c r="E48" s="283"/>
      <c r="F48" s="285"/>
      <c r="G48" s="285"/>
      <c r="H48" s="702"/>
      <c r="I48" s="710"/>
      <c r="J48" s="162"/>
      <c r="L48" s="280" t="str">
        <f>mergeValue(A48) &amp;"."&amp; mergeValue(B48)&amp;"."&amp; mergeValue(C48)&amp;"."&amp; mergeValue(D48)</f>
        <v>1.1.1.1</v>
      </c>
      <c r="M48" s="144" t="s">
        <v>384</v>
      </c>
      <c r="N48" s="241"/>
      <c r="O48" s="766"/>
      <c r="P48" s="767"/>
      <c r="Q48" s="767"/>
      <c r="R48" s="767"/>
      <c r="S48" s="767"/>
      <c r="T48" s="767"/>
      <c r="U48" s="767"/>
      <c r="V48" s="767"/>
      <c r="W48" s="440" t="s">
        <v>575</v>
      </c>
      <c r="X48" s="249"/>
      <c r="Y48" s="249"/>
      <c r="Z48" s="249"/>
      <c r="AA48" s="262"/>
      <c r="AB48" s="249"/>
      <c r="AC48" s="249"/>
      <c r="AD48" s="249"/>
      <c r="AE48" s="249"/>
      <c r="AF48" s="249"/>
      <c r="AG48" s="249"/>
      <c r="AH48" s="249"/>
    </row>
    <row r="49" spans="1:36" s="30" customFormat="1" ht="33.75" customHeight="1">
      <c r="A49" s="693"/>
      <c r="B49" s="693"/>
      <c r="C49" s="693"/>
      <c r="D49" s="693"/>
      <c r="E49" s="694" t="s">
        <v>83</v>
      </c>
      <c r="F49" s="249"/>
      <c r="G49" s="285"/>
      <c r="H49" s="702"/>
      <c r="I49" s="710"/>
      <c r="J49" s="702"/>
      <c r="L49" s="280" t="str">
        <f>mergeValue(A49) &amp;"."&amp; mergeValue(B49)&amp;"."&amp; mergeValue(C49)&amp;"."&amp; mergeValue(D49)&amp;"."&amp; mergeValue(E49)</f>
        <v>1.1.1.1.1</v>
      </c>
      <c r="M49" s="154" t="s">
        <v>10</v>
      </c>
      <c r="N49" s="165"/>
      <c r="O49" s="712"/>
      <c r="P49" s="713"/>
      <c r="Q49" s="713"/>
      <c r="R49" s="713"/>
      <c r="S49" s="713"/>
      <c r="T49" s="713"/>
      <c r="U49" s="713"/>
      <c r="V49" s="713"/>
      <c r="W49" s="440" t="s">
        <v>450</v>
      </c>
      <c r="X49" s="249"/>
      <c r="Y49" s="262" t="str">
        <f>strCheckUnique(Z49:Z52)</f>
        <v/>
      </c>
      <c r="Z49" s="249"/>
      <c r="AA49" s="262"/>
      <c r="AB49" s="249"/>
      <c r="AC49" s="249"/>
      <c r="AD49" s="249"/>
      <c r="AE49" s="249"/>
      <c r="AF49" s="249"/>
      <c r="AG49" s="249"/>
      <c r="AH49" s="249"/>
    </row>
    <row r="50" spans="1:36" s="30" customFormat="1" ht="168" customHeight="1">
      <c r="A50" s="693"/>
      <c r="B50" s="693"/>
      <c r="C50" s="693"/>
      <c r="D50" s="693"/>
      <c r="E50" s="694"/>
      <c r="F50" s="249">
        <v>1</v>
      </c>
      <c r="G50" s="249"/>
      <c r="H50" s="702"/>
      <c r="I50" s="710"/>
      <c r="J50" s="702"/>
      <c r="K50" s="281"/>
      <c r="L50" s="280" t="str">
        <f>mergeValue(A50) &amp;"."&amp; mergeValue(B50)&amp;"."&amp; mergeValue(C50)&amp;"."&amp; mergeValue(D50)&amp;"."&amp; mergeValue(E50)&amp;"."&amp; mergeValue(F50)</f>
        <v>1.1.1.1.1.1</v>
      </c>
      <c r="M50" s="274"/>
      <c r="N50" s="709"/>
      <c r="O50" s="172"/>
      <c r="P50" s="172"/>
      <c r="Q50" s="172"/>
      <c r="R50" s="697"/>
      <c r="S50" s="715" t="s">
        <v>74</v>
      </c>
      <c r="T50" s="697"/>
      <c r="U50" s="715" t="s">
        <v>75</v>
      </c>
      <c r="V50" s="553"/>
      <c r="W50" s="692" t="s">
        <v>628</v>
      </c>
      <c r="X50" s="249" t="str">
        <f>strCheckDate(O51:V51)</f>
        <v/>
      </c>
      <c r="Y50" s="249"/>
      <c r="Z50" s="262" t="str">
        <f>IF(M50="","",M50 )</f>
        <v/>
      </c>
      <c r="AA50" s="262"/>
      <c r="AB50" s="262"/>
      <c r="AC50" s="262"/>
      <c r="AD50" s="249"/>
      <c r="AE50" s="249"/>
      <c r="AF50" s="249"/>
      <c r="AG50" s="249"/>
      <c r="AH50" s="249"/>
    </row>
    <row r="51" spans="1:36" s="30" customFormat="1" ht="14.25" hidden="1" customHeight="1">
      <c r="A51" s="693"/>
      <c r="B51" s="693"/>
      <c r="C51" s="693"/>
      <c r="D51" s="693"/>
      <c r="E51" s="694"/>
      <c r="F51" s="249"/>
      <c r="G51" s="249"/>
      <c r="H51" s="702"/>
      <c r="I51" s="710"/>
      <c r="J51" s="702"/>
      <c r="K51" s="281"/>
      <c r="L51" s="153"/>
      <c r="M51" s="514"/>
      <c r="N51" s="709"/>
      <c r="O51" s="250"/>
      <c r="P51" s="247"/>
      <c r="Q51" s="248" t="str">
        <f>R50 &amp; "-" &amp; T50</f>
        <v>-</v>
      </c>
      <c r="R51" s="697"/>
      <c r="S51" s="715"/>
      <c r="T51" s="706"/>
      <c r="U51" s="715"/>
      <c r="V51" s="553"/>
      <c r="W51" s="692"/>
      <c r="X51" s="249"/>
      <c r="Y51" s="249"/>
      <c r="Z51" s="249"/>
      <c r="AA51" s="262"/>
      <c r="AB51" s="249"/>
      <c r="AC51" s="249"/>
      <c r="AD51" s="249"/>
      <c r="AE51" s="249"/>
      <c r="AF51" s="249"/>
      <c r="AG51" s="249"/>
      <c r="AH51" s="249"/>
    </row>
    <row r="52" spans="1:36" ht="15" customHeight="1">
      <c r="A52" s="693"/>
      <c r="B52" s="693"/>
      <c r="C52" s="693"/>
      <c r="D52" s="693"/>
      <c r="E52" s="694"/>
      <c r="F52" s="282"/>
      <c r="G52" s="285"/>
      <c r="H52" s="702"/>
      <c r="I52" s="710"/>
      <c r="J52" s="702"/>
      <c r="K52" s="177"/>
      <c r="L52" s="98"/>
      <c r="M52" s="157" t="s">
        <v>385</v>
      </c>
      <c r="N52" s="175"/>
      <c r="O52" s="140"/>
      <c r="P52" s="140"/>
      <c r="Q52" s="140"/>
      <c r="R52" s="221"/>
      <c r="S52" s="176"/>
      <c r="T52" s="176"/>
      <c r="U52" s="176"/>
      <c r="V52" s="176"/>
      <c r="W52" s="692"/>
      <c r="X52" s="253"/>
      <c r="Y52" s="253"/>
      <c r="Z52" s="253"/>
      <c r="AA52" s="262"/>
      <c r="AB52" s="253"/>
      <c r="AC52" s="249"/>
      <c r="AD52" s="249"/>
      <c r="AE52" s="249"/>
      <c r="AF52" s="249"/>
      <c r="AG52" s="249"/>
      <c r="AH52" s="249"/>
      <c r="AI52" s="30"/>
    </row>
    <row r="53" spans="1:36" ht="15" customHeight="1">
      <c r="A53" s="693"/>
      <c r="B53" s="693"/>
      <c r="C53" s="693"/>
      <c r="D53" s="693"/>
      <c r="E53" s="283"/>
      <c r="F53" s="282"/>
      <c r="G53" s="285"/>
      <c r="H53" s="702"/>
      <c r="I53" s="710"/>
      <c r="J53" s="75"/>
      <c r="K53" s="177"/>
      <c r="L53" s="98"/>
      <c r="M53" s="147" t="s">
        <v>13</v>
      </c>
      <c r="N53" s="175"/>
      <c r="O53" s="140"/>
      <c r="P53" s="140"/>
      <c r="Q53" s="140"/>
      <c r="R53" s="221"/>
      <c r="S53" s="176"/>
      <c r="T53" s="176"/>
      <c r="U53" s="175"/>
      <c r="V53" s="176"/>
      <c r="W53" s="167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</row>
    <row r="54" spans="1:36" ht="15" customHeight="1">
      <c r="A54" s="693"/>
      <c r="B54" s="693"/>
      <c r="C54" s="693"/>
      <c r="D54" s="253"/>
      <c r="E54" s="253"/>
      <c r="F54" s="284"/>
      <c r="G54" s="253"/>
      <c r="H54" s="285"/>
      <c r="I54" s="177"/>
      <c r="J54" s="75"/>
      <c r="K54" s="1"/>
      <c r="L54" s="512"/>
      <c r="M54" s="233" t="s">
        <v>386</v>
      </c>
      <c r="N54" s="513"/>
      <c r="O54" s="511"/>
      <c r="P54" s="511"/>
      <c r="Q54" s="511"/>
      <c r="R54" s="510"/>
      <c r="S54" s="141"/>
      <c r="T54" s="141"/>
      <c r="U54" s="513"/>
      <c r="V54" s="141"/>
      <c r="W54" s="167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</row>
    <row r="55" spans="1:36" ht="15" customHeight="1">
      <c r="A55" s="693"/>
      <c r="B55" s="693"/>
      <c r="C55" s="253"/>
      <c r="D55" s="253"/>
      <c r="E55" s="253"/>
      <c r="F55" s="284"/>
      <c r="G55" s="253"/>
      <c r="H55" s="285"/>
      <c r="I55" s="177"/>
      <c r="J55" s="75"/>
      <c r="K55" s="1"/>
      <c r="L55" s="98"/>
      <c r="M55" s="145" t="s">
        <v>365</v>
      </c>
      <c r="N55" s="176"/>
      <c r="O55" s="145"/>
      <c r="P55" s="145"/>
      <c r="Q55" s="145"/>
      <c r="R55" s="221"/>
      <c r="S55" s="176"/>
      <c r="T55" s="176"/>
      <c r="U55" s="175"/>
      <c r="V55" s="176"/>
      <c r="W55" s="166"/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</row>
    <row r="56" spans="1:36" ht="15" customHeight="1">
      <c r="A56" s="693"/>
      <c r="B56" s="253"/>
      <c r="C56" s="253"/>
      <c r="D56" s="253"/>
      <c r="E56" s="253"/>
      <c r="F56" s="284"/>
      <c r="G56" s="253"/>
      <c r="H56" s="285"/>
      <c r="I56" s="177"/>
      <c r="J56" s="75"/>
      <c r="K56" s="1"/>
      <c r="L56" s="98"/>
      <c r="M56" s="159" t="s">
        <v>19</v>
      </c>
      <c r="N56" s="176"/>
      <c r="O56" s="145"/>
      <c r="P56" s="145"/>
      <c r="Q56" s="145"/>
      <c r="R56" s="221"/>
      <c r="S56" s="176"/>
      <c r="T56" s="176"/>
      <c r="U56" s="175"/>
      <c r="V56" s="176"/>
      <c r="W56" s="166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</row>
    <row r="57" spans="1:36" ht="15" customHeight="1">
      <c r="A57" s="249"/>
      <c r="B57" s="282"/>
      <c r="C57" s="282"/>
      <c r="D57" s="282"/>
      <c r="E57" s="283"/>
      <c r="F57" s="282"/>
      <c r="G57" s="285"/>
      <c r="H57" s="285"/>
      <c r="I57" s="160"/>
      <c r="J57" s="75"/>
      <c r="K57" s="281"/>
      <c r="L57" s="98"/>
      <c r="M57" s="185" t="s">
        <v>291</v>
      </c>
      <c r="N57" s="176"/>
      <c r="O57" s="145"/>
      <c r="P57" s="145"/>
      <c r="Q57" s="145"/>
      <c r="R57" s="221"/>
      <c r="S57" s="176"/>
      <c r="T57" s="176"/>
      <c r="U57" s="175"/>
      <c r="V57" s="176"/>
      <c r="W57" s="166"/>
      <c r="X57" s="253"/>
      <c r="Y57" s="253"/>
      <c r="Z57" s="253"/>
      <c r="AA57" s="253"/>
      <c r="AB57" s="253"/>
      <c r="AC57" s="253"/>
      <c r="AD57" s="253"/>
      <c r="AE57" s="253"/>
      <c r="AF57" s="253"/>
      <c r="AG57" s="253"/>
      <c r="AH57" s="253"/>
    </row>
    <row r="58" spans="1:36" ht="18.75" customHeight="1">
      <c r="X58" s="253"/>
      <c r="Y58" s="253"/>
      <c r="Z58" s="253"/>
      <c r="AA58" s="253"/>
      <c r="AB58" s="253"/>
      <c r="AC58" s="253"/>
      <c r="AD58" s="253"/>
      <c r="AE58" s="253"/>
      <c r="AF58" s="253"/>
      <c r="AG58" s="253"/>
      <c r="AH58" s="253"/>
      <c r="AI58" s="253"/>
      <c r="AJ58" s="253"/>
    </row>
    <row r="59" spans="1:36" s="29" customFormat="1" ht="17.100000000000001" hidden="1" customHeight="1">
      <c r="A59" s="29" t="s">
        <v>15</v>
      </c>
      <c r="C59" s="29" t="s">
        <v>50</v>
      </c>
      <c r="V59" s="163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</row>
    <row r="60" spans="1:36" ht="17.100000000000001" hidden="1" customHeight="1"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</row>
    <row r="61" spans="1:36" s="30" customFormat="1" ht="22.5" hidden="1">
      <c r="A61" s="693">
        <v>1</v>
      </c>
      <c r="B61" s="249"/>
      <c r="C61" s="249"/>
      <c r="D61" s="249"/>
      <c r="E61" s="264"/>
      <c r="F61" s="285"/>
      <c r="G61" s="285"/>
      <c r="H61" s="285"/>
      <c r="I61" s="85"/>
      <c r="J61" s="1"/>
      <c r="K61" s="1"/>
      <c r="L61" s="280">
        <f>mergeValue(A61)</f>
        <v>1</v>
      </c>
      <c r="M61" s="470" t="s">
        <v>21</v>
      </c>
      <c r="N61" s="457"/>
      <c r="O61" s="705"/>
      <c r="P61" s="705"/>
      <c r="Q61" s="705"/>
      <c r="R61" s="705"/>
      <c r="S61" s="705"/>
      <c r="T61" s="705"/>
      <c r="U61" s="705"/>
      <c r="V61" s="705"/>
      <c r="W61" s="480" t="s">
        <v>448</v>
      </c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</row>
    <row r="62" spans="1:36" s="30" customFormat="1" ht="22.5" hidden="1">
      <c r="A62" s="693"/>
      <c r="B62" s="693">
        <v>1</v>
      </c>
      <c r="C62" s="249"/>
      <c r="D62" s="249"/>
      <c r="E62" s="285"/>
      <c r="F62" s="285"/>
      <c r="G62" s="285"/>
      <c r="H62" s="285"/>
      <c r="I62" s="160"/>
      <c r="J62" s="162"/>
      <c r="L62" s="280" t="str">
        <f>mergeValue(A62) &amp;"."&amp; mergeValue(B62)</f>
        <v>1.1</v>
      </c>
      <c r="M62" s="142" t="s">
        <v>16</v>
      </c>
      <c r="N62" s="241"/>
      <c r="O62" s="705"/>
      <c r="P62" s="705"/>
      <c r="Q62" s="705"/>
      <c r="R62" s="705"/>
      <c r="S62" s="705"/>
      <c r="T62" s="705"/>
      <c r="U62" s="705"/>
      <c r="V62" s="705"/>
      <c r="W62" s="165" t="s">
        <v>449</v>
      </c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</row>
    <row r="63" spans="1:36" s="30" customFormat="1" ht="45" hidden="1">
      <c r="A63" s="693"/>
      <c r="B63" s="693"/>
      <c r="C63" s="693">
        <v>1</v>
      </c>
      <c r="D63" s="249"/>
      <c r="E63" s="285"/>
      <c r="F63" s="285"/>
      <c r="G63" s="285"/>
      <c r="H63" s="285"/>
      <c r="I63" s="281"/>
      <c r="J63" s="162"/>
      <c r="L63" s="280" t="str">
        <f>mergeValue(A63) &amp;"."&amp; mergeValue(B63)&amp;"."&amp; mergeValue(C63)</f>
        <v>1.1.1</v>
      </c>
      <c r="M63" s="143" t="s">
        <v>560</v>
      </c>
      <c r="N63" s="241"/>
      <c r="O63" s="705"/>
      <c r="P63" s="705"/>
      <c r="Q63" s="705"/>
      <c r="R63" s="705"/>
      <c r="S63" s="705"/>
      <c r="T63" s="705"/>
      <c r="U63" s="705"/>
      <c r="V63" s="705"/>
      <c r="W63" s="165" t="s">
        <v>561</v>
      </c>
      <c r="X63" s="249"/>
      <c r="Y63" s="249"/>
      <c r="Z63" s="249"/>
      <c r="AA63" s="262"/>
      <c r="AB63" s="249"/>
      <c r="AC63" s="249"/>
      <c r="AD63" s="249"/>
      <c r="AE63" s="249"/>
      <c r="AF63" s="249"/>
      <c r="AG63" s="249"/>
      <c r="AH63" s="249"/>
    </row>
    <row r="64" spans="1:36" s="30" customFormat="1" ht="33.75" hidden="1">
      <c r="A64" s="693"/>
      <c r="B64" s="693"/>
      <c r="C64" s="693"/>
      <c r="D64" s="693">
        <v>1</v>
      </c>
      <c r="E64" s="285"/>
      <c r="F64" s="285"/>
      <c r="G64" s="285"/>
      <c r="H64" s="285"/>
      <c r="I64" s="702"/>
      <c r="J64" s="162"/>
      <c r="L64" s="280" t="str">
        <f>mergeValue(A64) &amp;"."&amp; mergeValue(B64)&amp;"."&amp; mergeValue(C64)&amp;"."&amp; mergeValue(D64)</f>
        <v>1.1.1.1</v>
      </c>
      <c r="M64" s="144" t="s">
        <v>384</v>
      </c>
      <c r="N64" s="241"/>
      <c r="O64" s="704"/>
      <c r="P64" s="704"/>
      <c r="Q64" s="704"/>
      <c r="R64" s="704"/>
      <c r="S64" s="704"/>
      <c r="T64" s="704"/>
      <c r="U64" s="704"/>
      <c r="V64" s="704"/>
      <c r="W64" s="165" t="s">
        <v>556</v>
      </c>
      <c r="X64" s="249"/>
      <c r="Y64" s="249"/>
      <c r="Z64" s="249"/>
      <c r="AA64" s="262"/>
      <c r="AB64" s="249"/>
      <c r="AC64" s="249"/>
      <c r="AD64" s="249"/>
      <c r="AE64" s="249"/>
      <c r="AF64" s="249"/>
      <c r="AG64" s="249"/>
      <c r="AH64" s="249"/>
    </row>
    <row r="65" spans="1:36" s="30" customFormat="1" ht="45" hidden="1">
      <c r="A65" s="693"/>
      <c r="B65" s="693"/>
      <c r="C65" s="693"/>
      <c r="D65" s="693"/>
      <c r="E65" s="693">
        <v>1</v>
      </c>
      <c r="F65" s="285"/>
      <c r="G65" s="285"/>
      <c r="H65" s="285"/>
      <c r="I65" s="702"/>
      <c r="J65" s="702"/>
      <c r="L65" s="280" t="str">
        <f>mergeValue(A65) &amp;"."&amp; mergeValue(B65)&amp;"."&amp; mergeValue(C65)&amp;"."&amp; mergeValue(D65)&amp;"."&amp; mergeValue(E65)</f>
        <v>1.1.1.1.1</v>
      </c>
      <c r="M65" s="154" t="s">
        <v>10</v>
      </c>
      <c r="N65" s="165"/>
      <c r="O65" s="707"/>
      <c r="P65" s="707"/>
      <c r="Q65" s="707"/>
      <c r="R65" s="707"/>
      <c r="S65" s="707"/>
      <c r="T65" s="707"/>
      <c r="U65" s="707"/>
      <c r="V65" s="707"/>
      <c r="W65" s="165" t="s">
        <v>450</v>
      </c>
      <c r="X65" s="249"/>
      <c r="Y65" s="262" t="str">
        <f>strCheckUnique(Z65:Z68)</f>
        <v/>
      </c>
      <c r="Z65" s="249"/>
      <c r="AA65" s="262"/>
      <c r="AB65" s="249"/>
      <c r="AC65" s="249"/>
      <c r="AD65" s="249"/>
      <c r="AE65" s="249"/>
      <c r="AF65" s="249"/>
      <c r="AG65" s="249"/>
      <c r="AH65" s="249"/>
    </row>
    <row r="66" spans="1:36" s="30" customFormat="1" ht="66" hidden="1" customHeight="1">
      <c r="A66" s="693"/>
      <c r="B66" s="693"/>
      <c r="C66" s="693"/>
      <c r="D66" s="693"/>
      <c r="E66" s="693"/>
      <c r="F66" s="249">
        <v>1</v>
      </c>
      <c r="G66" s="249"/>
      <c r="H66" s="249"/>
      <c r="I66" s="702"/>
      <c r="J66" s="702"/>
      <c r="K66" s="281"/>
      <c r="L66" s="280" t="str">
        <f>mergeValue(A66) &amp;"."&amp; mergeValue(B66)&amp;"."&amp; mergeValue(C66)&amp;"."&amp; mergeValue(D66)&amp;"."&amp; mergeValue(E66)&amp;"."&amp; mergeValue(F66)</f>
        <v>1.1.1.1.1.1</v>
      </c>
      <c r="M66" s="274"/>
      <c r="N66" s="709"/>
      <c r="O66" s="172"/>
      <c r="P66" s="172"/>
      <c r="Q66" s="172"/>
      <c r="R66" s="697"/>
      <c r="S66" s="698" t="s">
        <v>74</v>
      </c>
      <c r="T66" s="697"/>
      <c r="U66" s="698" t="s">
        <v>75</v>
      </c>
      <c r="V66" s="238"/>
      <c r="W66" s="772" t="s">
        <v>451</v>
      </c>
      <c r="X66" s="249" t="str">
        <f>strCheckDate(O67:V67)</f>
        <v/>
      </c>
      <c r="Y66" s="249"/>
      <c r="Z66" s="262" t="str">
        <f>IF(M66="","",M66 )</f>
        <v/>
      </c>
      <c r="AA66" s="262"/>
      <c r="AB66" s="262"/>
      <c r="AC66" s="262"/>
      <c r="AD66" s="249"/>
      <c r="AE66" s="249"/>
      <c r="AF66" s="249"/>
      <c r="AG66" s="249"/>
      <c r="AH66" s="249"/>
    </row>
    <row r="67" spans="1:36" s="30" customFormat="1" ht="14.25" hidden="1" customHeight="1">
      <c r="A67" s="693"/>
      <c r="B67" s="693"/>
      <c r="C67" s="693"/>
      <c r="D67" s="693"/>
      <c r="E67" s="693"/>
      <c r="F67" s="249"/>
      <c r="G67" s="249"/>
      <c r="H67" s="249"/>
      <c r="I67" s="702"/>
      <c r="J67" s="702"/>
      <c r="K67" s="281"/>
      <c r="L67" s="153"/>
      <c r="M67" s="180"/>
      <c r="N67" s="709"/>
      <c r="O67" s="250"/>
      <c r="P67" s="247"/>
      <c r="Q67" s="248" t="str">
        <f>R66 &amp; "-" &amp; T66</f>
        <v>-</v>
      </c>
      <c r="R67" s="697"/>
      <c r="S67" s="698"/>
      <c r="T67" s="706"/>
      <c r="U67" s="698"/>
      <c r="V67" s="238"/>
      <c r="W67" s="773"/>
      <c r="X67" s="249"/>
      <c r="Y67" s="249"/>
      <c r="Z67" s="249"/>
      <c r="AA67" s="262"/>
      <c r="AB67" s="249"/>
      <c r="AC67" s="249"/>
      <c r="AD67" s="249"/>
      <c r="AE67" s="249"/>
      <c r="AF67" s="249"/>
      <c r="AG67" s="249"/>
      <c r="AH67" s="249"/>
    </row>
    <row r="68" spans="1:36" ht="15" hidden="1" customHeight="1">
      <c r="A68" s="693"/>
      <c r="B68" s="693"/>
      <c r="C68" s="693"/>
      <c r="D68" s="693"/>
      <c r="E68" s="693"/>
      <c r="F68" s="249"/>
      <c r="G68" s="249"/>
      <c r="H68" s="249"/>
      <c r="I68" s="702"/>
      <c r="J68" s="702"/>
      <c r="K68" s="177"/>
      <c r="L68" s="98"/>
      <c r="M68" s="157" t="s">
        <v>385</v>
      </c>
      <c r="N68" s="175"/>
      <c r="O68" s="140"/>
      <c r="P68" s="140"/>
      <c r="Q68" s="140"/>
      <c r="R68" s="221"/>
      <c r="S68" s="176"/>
      <c r="T68" s="176"/>
      <c r="U68" s="176"/>
      <c r="V68" s="166"/>
      <c r="W68" s="774"/>
      <c r="X68" s="253"/>
      <c r="Y68" s="253"/>
      <c r="Z68" s="253"/>
      <c r="AA68" s="262"/>
      <c r="AB68" s="253"/>
      <c r="AC68" s="249"/>
      <c r="AD68" s="249"/>
      <c r="AE68" s="249"/>
      <c r="AF68" s="249"/>
      <c r="AG68" s="249"/>
      <c r="AH68" s="249"/>
      <c r="AI68" s="30"/>
    </row>
    <row r="69" spans="1:36" ht="14.25" hidden="1">
      <c r="A69" s="693"/>
      <c r="B69" s="693"/>
      <c r="C69" s="693"/>
      <c r="D69" s="693"/>
      <c r="E69" s="249"/>
      <c r="F69" s="285"/>
      <c r="G69" s="285"/>
      <c r="H69" s="285"/>
      <c r="I69" s="702"/>
      <c r="J69" s="75"/>
      <c r="K69" s="177"/>
      <c r="L69" s="98"/>
      <c r="M69" s="147" t="s">
        <v>13</v>
      </c>
      <c r="N69" s="175"/>
      <c r="O69" s="140"/>
      <c r="P69" s="140"/>
      <c r="Q69" s="140"/>
      <c r="R69" s="221"/>
      <c r="S69" s="176"/>
      <c r="T69" s="176"/>
      <c r="U69" s="175"/>
      <c r="V69" s="176"/>
      <c r="W69" s="166"/>
      <c r="X69" s="253"/>
      <c r="Y69" s="253"/>
      <c r="Z69" s="253"/>
      <c r="AA69" s="253"/>
      <c r="AB69" s="253"/>
      <c r="AC69" s="253"/>
      <c r="AD69" s="253"/>
      <c r="AE69" s="253"/>
      <c r="AF69" s="253"/>
      <c r="AG69" s="253"/>
      <c r="AH69" s="253"/>
    </row>
    <row r="70" spans="1:36" ht="14.25" hidden="1">
      <c r="A70" s="693"/>
      <c r="B70" s="693"/>
      <c r="C70" s="693"/>
      <c r="D70" s="249"/>
      <c r="E70" s="282"/>
      <c r="F70" s="285"/>
      <c r="G70" s="285"/>
      <c r="H70" s="285"/>
      <c r="I70" s="177"/>
      <c r="J70" s="75"/>
      <c r="K70" s="1"/>
      <c r="L70" s="98"/>
      <c r="M70" s="146" t="s">
        <v>386</v>
      </c>
      <c r="N70" s="175"/>
      <c r="O70" s="140"/>
      <c r="P70" s="140"/>
      <c r="Q70" s="140"/>
      <c r="R70" s="221"/>
      <c r="S70" s="176"/>
      <c r="T70" s="176"/>
      <c r="U70" s="175"/>
      <c r="V70" s="176"/>
      <c r="W70" s="166"/>
      <c r="X70" s="253"/>
      <c r="Y70" s="253"/>
      <c r="Z70" s="253"/>
      <c r="AA70" s="253"/>
      <c r="AB70" s="253"/>
      <c r="AC70" s="253"/>
      <c r="AD70" s="253"/>
      <c r="AE70" s="253"/>
      <c r="AF70" s="253"/>
      <c r="AG70" s="253"/>
      <c r="AH70" s="253"/>
    </row>
    <row r="71" spans="1:36" ht="14.25" hidden="1">
      <c r="A71" s="693"/>
      <c r="B71" s="693"/>
      <c r="C71" s="249"/>
      <c r="D71" s="249"/>
      <c r="E71" s="282"/>
      <c r="F71" s="285"/>
      <c r="G71" s="285"/>
      <c r="H71" s="285"/>
      <c r="I71" s="177"/>
      <c r="J71" s="75"/>
      <c r="K71" s="1"/>
      <c r="L71" s="98"/>
      <c r="M71" s="145" t="s">
        <v>365</v>
      </c>
      <c r="N71" s="176"/>
      <c r="O71" s="145"/>
      <c r="P71" s="145"/>
      <c r="Q71" s="145"/>
      <c r="R71" s="221"/>
      <c r="S71" s="176"/>
      <c r="T71" s="176"/>
      <c r="U71" s="175"/>
      <c r="V71" s="176"/>
      <c r="W71" s="166"/>
      <c r="X71" s="253"/>
      <c r="Y71" s="253"/>
      <c r="Z71" s="253"/>
      <c r="AA71" s="253"/>
      <c r="AB71" s="253"/>
      <c r="AC71" s="253"/>
      <c r="AD71" s="253"/>
      <c r="AE71" s="253"/>
      <c r="AF71" s="253"/>
      <c r="AG71" s="253"/>
      <c r="AH71" s="253"/>
    </row>
    <row r="72" spans="1:36" ht="14.25" hidden="1">
      <c r="A72" s="693"/>
      <c r="B72" s="249"/>
      <c r="C72" s="282"/>
      <c r="D72" s="282"/>
      <c r="E72" s="282"/>
      <c r="F72" s="285"/>
      <c r="G72" s="285"/>
      <c r="H72" s="285"/>
      <c r="I72" s="177"/>
      <c r="J72" s="75"/>
      <c r="K72" s="1"/>
      <c r="L72" s="98"/>
      <c r="M72" s="159" t="s">
        <v>19</v>
      </c>
      <c r="N72" s="176"/>
      <c r="O72" s="145"/>
      <c r="P72" s="145"/>
      <c r="Q72" s="145"/>
      <c r="R72" s="221"/>
      <c r="S72" s="176"/>
      <c r="T72" s="176"/>
      <c r="U72" s="175"/>
      <c r="V72" s="176"/>
      <c r="W72" s="166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</row>
    <row r="73" spans="1:36" ht="14.25" hidden="1">
      <c r="A73" s="249"/>
      <c r="B73" s="282"/>
      <c r="C73" s="282"/>
      <c r="D73" s="282"/>
      <c r="E73" s="283"/>
      <c r="F73" s="282"/>
      <c r="G73" s="285"/>
      <c r="H73" s="285"/>
      <c r="I73" s="160"/>
      <c r="J73" s="75"/>
      <c r="K73" s="281"/>
      <c r="L73" s="98"/>
      <c r="M73" s="185" t="s">
        <v>291</v>
      </c>
      <c r="N73" s="176"/>
      <c r="O73" s="145"/>
      <c r="P73" s="145"/>
      <c r="Q73" s="145"/>
      <c r="R73" s="221"/>
      <c r="S73" s="176"/>
      <c r="T73" s="176"/>
      <c r="U73" s="175"/>
      <c r="V73" s="176"/>
      <c r="W73" s="166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</row>
    <row r="74" spans="1:36" ht="18.75" hidden="1" customHeight="1">
      <c r="X74" s="253"/>
      <c r="Y74" s="253"/>
      <c r="Z74" s="253"/>
      <c r="AA74" s="253"/>
      <c r="AB74" s="253"/>
      <c r="AC74" s="253"/>
      <c r="AD74" s="253"/>
      <c r="AE74" s="253"/>
      <c r="AF74" s="253"/>
      <c r="AG74" s="253"/>
      <c r="AH74" s="253"/>
      <c r="AI74" s="253"/>
      <c r="AJ74" s="253"/>
    </row>
    <row r="75" spans="1:36" s="29" customFormat="1" ht="17.100000000000001" hidden="1" customHeight="1">
      <c r="A75" s="29" t="s">
        <v>15</v>
      </c>
      <c r="C75" s="29" t="s">
        <v>51</v>
      </c>
      <c r="V75" s="163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</row>
    <row r="76" spans="1:36" ht="17.100000000000001" hidden="1" customHeight="1"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</row>
    <row r="77" spans="1:36" s="30" customFormat="1" ht="22.5" hidden="1">
      <c r="A77" s="693">
        <v>1</v>
      </c>
      <c r="B77" s="249"/>
      <c r="C77" s="249"/>
      <c r="D77" s="249"/>
      <c r="E77" s="264"/>
      <c r="F77" s="285"/>
      <c r="G77" s="285"/>
      <c r="H77" s="285"/>
      <c r="I77" s="85"/>
      <c r="J77" s="1"/>
      <c r="K77" s="1"/>
      <c r="L77" s="280">
        <f>mergeValue(A77)</f>
        <v>1</v>
      </c>
      <c r="M77" s="470" t="s">
        <v>21</v>
      </c>
      <c r="N77" s="457"/>
      <c r="O77" s="771"/>
      <c r="P77" s="764"/>
      <c r="Q77" s="764"/>
      <c r="R77" s="764"/>
      <c r="S77" s="764"/>
      <c r="T77" s="764"/>
      <c r="U77" s="764"/>
      <c r="V77" s="765"/>
      <c r="W77" s="480" t="s">
        <v>448</v>
      </c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</row>
    <row r="78" spans="1:36" s="30" customFormat="1" ht="22.5" hidden="1">
      <c r="A78" s="693"/>
      <c r="B78" s="693">
        <v>1</v>
      </c>
      <c r="C78" s="249"/>
      <c r="D78" s="249"/>
      <c r="E78" s="285"/>
      <c r="F78" s="285"/>
      <c r="G78" s="285"/>
      <c r="H78" s="285"/>
      <c r="I78" s="160"/>
      <c r="J78" s="162"/>
      <c r="L78" s="280" t="str">
        <f>mergeValue(A78) &amp;"."&amp; mergeValue(B78)</f>
        <v>1.1</v>
      </c>
      <c r="M78" s="142" t="s">
        <v>16</v>
      </c>
      <c r="N78" s="241"/>
      <c r="O78" s="771"/>
      <c r="P78" s="764"/>
      <c r="Q78" s="764"/>
      <c r="R78" s="764"/>
      <c r="S78" s="764"/>
      <c r="T78" s="764"/>
      <c r="U78" s="764"/>
      <c r="V78" s="765"/>
      <c r="W78" s="165" t="s">
        <v>449</v>
      </c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</row>
    <row r="79" spans="1:36" s="30" customFormat="1" ht="45" hidden="1">
      <c r="A79" s="693"/>
      <c r="B79" s="693"/>
      <c r="C79" s="693">
        <v>1</v>
      </c>
      <c r="D79" s="249"/>
      <c r="E79" s="285"/>
      <c r="F79" s="285"/>
      <c r="G79" s="285"/>
      <c r="H79" s="285"/>
      <c r="I79" s="281"/>
      <c r="J79" s="162"/>
      <c r="L79" s="280" t="str">
        <f>mergeValue(A79) &amp;"."&amp; mergeValue(B79)&amp;"."&amp; mergeValue(C79)</f>
        <v>1.1.1</v>
      </c>
      <c r="M79" s="143" t="s">
        <v>560</v>
      </c>
      <c r="N79" s="241"/>
      <c r="O79" s="771"/>
      <c r="P79" s="764"/>
      <c r="Q79" s="764"/>
      <c r="R79" s="764"/>
      <c r="S79" s="764"/>
      <c r="T79" s="764"/>
      <c r="U79" s="764"/>
      <c r="V79" s="765"/>
      <c r="W79" s="165" t="s">
        <v>561</v>
      </c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</row>
    <row r="80" spans="1:36" s="30" customFormat="1" ht="33.75" hidden="1">
      <c r="A80" s="693"/>
      <c r="B80" s="693"/>
      <c r="C80" s="693"/>
      <c r="D80" s="693">
        <v>1</v>
      </c>
      <c r="E80" s="285"/>
      <c r="F80" s="285"/>
      <c r="G80" s="285"/>
      <c r="H80" s="285"/>
      <c r="I80" s="702"/>
      <c r="J80" s="162"/>
      <c r="L80" s="280" t="str">
        <f>mergeValue(A80) &amp;"."&amp; mergeValue(B80)&amp;"."&amp; mergeValue(C80)&amp;"."&amp; mergeValue(D80)</f>
        <v>1.1.1.1</v>
      </c>
      <c r="M80" s="144" t="s">
        <v>384</v>
      </c>
      <c r="N80" s="241"/>
      <c r="O80" s="766"/>
      <c r="P80" s="767"/>
      <c r="Q80" s="767"/>
      <c r="R80" s="767"/>
      <c r="S80" s="767"/>
      <c r="T80" s="767"/>
      <c r="U80" s="767"/>
      <c r="V80" s="768"/>
      <c r="W80" s="165" t="s">
        <v>556</v>
      </c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</row>
    <row r="81" spans="1:56" s="30" customFormat="1" ht="45" hidden="1">
      <c r="A81" s="693"/>
      <c r="B81" s="693"/>
      <c r="C81" s="693"/>
      <c r="D81" s="693"/>
      <c r="E81" s="693">
        <v>1</v>
      </c>
      <c r="F81" s="285"/>
      <c r="G81" s="285"/>
      <c r="H81" s="285"/>
      <c r="I81" s="702"/>
      <c r="J81" s="702"/>
      <c r="L81" s="280" t="str">
        <f>mergeValue(A81) &amp;"."&amp; mergeValue(B81)&amp;"."&amp; mergeValue(C81)&amp;"."&amp; mergeValue(D81)&amp;"."&amp; mergeValue(E81)</f>
        <v>1.1.1.1.1</v>
      </c>
      <c r="M81" s="154" t="s">
        <v>10</v>
      </c>
      <c r="N81" s="165"/>
      <c r="O81" s="712"/>
      <c r="P81" s="713"/>
      <c r="Q81" s="713"/>
      <c r="R81" s="713"/>
      <c r="S81" s="713"/>
      <c r="T81" s="713"/>
      <c r="U81" s="713"/>
      <c r="V81" s="714"/>
      <c r="W81" s="165" t="s">
        <v>450</v>
      </c>
      <c r="X81" s="249"/>
      <c r="Y81" s="262" t="str">
        <f>strCheckUnique(Z81:Z84)</f>
        <v/>
      </c>
      <c r="Z81" s="249"/>
      <c r="AA81" s="262"/>
      <c r="AB81" s="249"/>
      <c r="AC81" s="249"/>
      <c r="AD81" s="249"/>
      <c r="AE81" s="249"/>
      <c r="AF81" s="249"/>
      <c r="AG81" s="249"/>
      <c r="AH81" s="249"/>
      <c r="AI81" s="249"/>
    </row>
    <row r="82" spans="1:56" s="30" customFormat="1" ht="66" hidden="1" customHeight="1">
      <c r="A82" s="693"/>
      <c r="B82" s="693"/>
      <c r="C82" s="693"/>
      <c r="D82" s="693"/>
      <c r="E82" s="693"/>
      <c r="F82" s="249">
        <v>1</v>
      </c>
      <c r="G82" s="249"/>
      <c r="H82" s="249"/>
      <c r="I82" s="702"/>
      <c r="J82" s="702"/>
      <c r="K82" s="281"/>
      <c r="L82" s="280" t="str">
        <f>mergeValue(A82) &amp;"."&amp; mergeValue(B82)&amp;"."&amp; mergeValue(C82)&amp;"."&amp; mergeValue(D82)&amp;"."&amp; mergeValue(E82)&amp;"."&amp; mergeValue(F82)</f>
        <v>1.1.1.1.1.1</v>
      </c>
      <c r="M82" s="274"/>
      <c r="N82" s="250"/>
      <c r="O82" s="172"/>
      <c r="P82" s="172"/>
      <c r="Q82" s="172"/>
      <c r="R82" s="697"/>
      <c r="S82" s="698" t="s">
        <v>74</v>
      </c>
      <c r="T82" s="697"/>
      <c r="U82" s="698" t="s">
        <v>75</v>
      </c>
      <c r="V82" s="238"/>
      <c r="W82" s="772" t="s">
        <v>451</v>
      </c>
      <c r="X82" s="249" t="str">
        <f>strCheckDate(O83:V83)</f>
        <v/>
      </c>
      <c r="Y82" s="262"/>
      <c r="Z82" s="262" t="str">
        <f>IF(M82="","",M82 )</f>
        <v/>
      </c>
      <c r="AA82" s="262"/>
      <c r="AB82" s="262"/>
      <c r="AC82" s="262"/>
      <c r="AD82" s="249"/>
      <c r="AE82" s="249"/>
      <c r="AF82" s="249"/>
      <c r="AG82" s="249"/>
      <c r="AH82" s="249"/>
      <c r="AI82" s="249"/>
    </row>
    <row r="83" spans="1:56" s="30" customFormat="1" ht="14.25" hidden="1" customHeight="1">
      <c r="A83" s="693"/>
      <c r="B83" s="693"/>
      <c r="C83" s="693"/>
      <c r="D83" s="693"/>
      <c r="E83" s="693"/>
      <c r="F83" s="249"/>
      <c r="G83" s="249"/>
      <c r="H83" s="249"/>
      <c r="I83" s="702"/>
      <c r="J83" s="702"/>
      <c r="K83" s="281"/>
      <c r="L83" s="153"/>
      <c r="M83" s="180"/>
      <c r="N83" s="250"/>
      <c r="O83" s="250"/>
      <c r="P83" s="247"/>
      <c r="Q83" s="248" t="str">
        <f>R82 &amp; "-" &amp; T82</f>
        <v>-</v>
      </c>
      <c r="R83" s="697"/>
      <c r="S83" s="698"/>
      <c r="T83" s="706"/>
      <c r="U83" s="698"/>
      <c r="V83" s="238"/>
      <c r="W83" s="773"/>
      <c r="X83" s="249"/>
      <c r="Y83" s="262"/>
      <c r="Z83" s="262"/>
      <c r="AA83" s="262"/>
      <c r="AB83" s="262"/>
      <c r="AC83" s="262"/>
      <c r="AD83" s="249"/>
      <c r="AE83" s="249"/>
      <c r="AF83" s="249"/>
      <c r="AG83" s="249"/>
      <c r="AH83" s="249"/>
      <c r="AI83" s="249"/>
    </row>
    <row r="84" spans="1:56" ht="15" hidden="1" customHeight="1">
      <c r="A84" s="693"/>
      <c r="B84" s="693"/>
      <c r="C84" s="693"/>
      <c r="D84" s="693"/>
      <c r="E84" s="693"/>
      <c r="F84" s="249"/>
      <c r="G84" s="249"/>
      <c r="H84" s="249"/>
      <c r="I84" s="702"/>
      <c r="J84" s="702"/>
      <c r="K84" s="177"/>
      <c r="L84" s="98"/>
      <c r="M84" s="157" t="s">
        <v>385</v>
      </c>
      <c r="N84" s="147"/>
      <c r="O84" s="140"/>
      <c r="P84" s="140"/>
      <c r="Q84" s="140"/>
      <c r="R84" s="221"/>
      <c r="S84" s="176"/>
      <c r="T84" s="176"/>
      <c r="U84" s="176"/>
      <c r="V84" s="166"/>
      <c r="W84" s="774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</row>
    <row r="85" spans="1:56" ht="14.25" hidden="1">
      <c r="A85" s="693"/>
      <c r="B85" s="693"/>
      <c r="C85" s="693"/>
      <c r="D85" s="693"/>
      <c r="E85" s="249"/>
      <c r="F85" s="285"/>
      <c r="G85" s="285"/>
      <c r="H85" s="285"/>
      <c r="I85" s="702"/>
      <c r="J85" s="75"/>
      <c r="K85" s="177"/>
      <c r="L85" s="98"/>
      <c r="M85" s="147" t="s">
        <v>13</v>
      </c>
      <c r="N85" s="146"/>
      <c r="O85" s="140"/>
      <c r="P85" s="140"/>
      <c r="Q85" s="140"/>
      <c r="R85" s="221"/>
      <c r="S85" s="176"/>
      <c r="T85" s="176"/>
      <c r="U85" s="175"/>
      <c r="V85" s="176"/>
      <c r="W85" s="166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</row>
    <row r="86" spans="1:56" ht="14.25" hidden="1">
      <c r="A86" s="693"/>
      <c r="B86" s="693"/>
      <c r="C86" s="693"/>
      <c r="D86" s="249"/>
      <c r="E86" s="282"/>
      <c r="F86" s="285"/>
      <c r="G86" s="285"/>
      <c r="H86" s="285"/>
      <c r="I86" s="177"/>
      <c r="J86" s="75"/>
      <c r="K86" s="1"/>
      <c r="L86" s="98"/>
      <c r="M86" s="146" t="s">
        <v>386</v>
      </c>
      <c r="N86" s="145"/>
      <c r="O86" s="140"/>
      <c r="P86" s="140"/>
      <c r="Q86" s="140"/>
      <c r="R86" s="221"/>
      <c r="S86" s="176"/>
      <c r="T86" s="176"/>
      <c r="U86" s="175"/>
      <c r="V86" s="176"/>
      <c r="W86" s="166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</row>
    <row r="87" spans="1:56" ht="14.25" hidden="1">
      <c r="A87" s="693"/>
      <c r="B87" s="693"/>
      <c r="C87" s="249"/>
      <c r="D87" s="249"/>
      <c r="E87" s="282"/>
      <c r="F87" s="285"/>
      <c r="G87" s="285"/>
      <c r="H87" s="285"/>
      <c r="I87" s="177"/>
      <c r="J87" s="75"/>
      <c r="K87" s="1"/>
      <c r="L87" s="98"/>
      <c r="M87" s="145" t="s">
        <v>365</v>
      </c>
      <c r="N87" s="145"/>
      <c r="O87" s="145"/>
      <c r="P87" s="145"/>
      <c r="Q87" s="145"/>
      <c r="R87" s="221"/>
      <c r="S87" s="176"/>
      <c r="T87" s="176"/>
      <c r="U87" s="175"/>
      <c r="V87" s="176"/>
      <c r="W87" s="166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</row>
    <row r="88" spans="1:56" ht="14.25" hidden="1">
      <c r="A88" s="693"/>
      <c r="B88" s="249"/>
      <c r="C88" s="282"/>
      <c r="D88" s="282"/>
      <c r="E88" s="282"/>
      <c r="F88" s="285"/>
      <c r="G88" s="285"/>
      <c r="H88" s="285"/>
      <c r="I88" s="177"/>
      <c r="J88" s="75"/>
      <c r="K88" s="1"/>
      <c r="L88" s="98"/>
      <c r="M88" s="159" t="s">
        <v>19</v>
      </c>
      <c r="N88" s="145"/>
      <c r="O88" s="145"/>
      <c r="P88" s="145"/>
      <c r="Q88" s="145"/>
      <c r="R88" s="221"/>
      <c r="S88" s="176"/>
      <c r="T88" s="176"/>
      <c r="U88" s="175"/>
      <c r="V88" s="176"/>
      <c r="W88" s="166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</row>
    <row r="89" spans="1:56" ht="14.25" hidden="1">
      <c r="A89" s="249"/>
      <c r="B89" s="282"/>
      <c r="C89" s="282"/>
      <c r="D89" s="282"/>
      <c r="E89" s="283"/>
      <c r="F89" s="282"/>
      <c r="G89" s="285"/>
      <c r="H89" s="285"/>
      <c r="I89" s="160"/>
      <c r="J89" s="75"/>
      <c r="K89" s="281"/>
      <c r="L89" s="98"/>
      <c r="M89" s="185" t="s">
        <v>291</v>
      </c>
      <c r="N89" s="145"/>
      <c r="O89" s="145"/>
      <c r="P89" s="145"/>
      <c r="Q89" s="145"/>
      <c r="R89" s="221"/>
      <c r="S89" s="176"/>
      <c r="T89" s="176"/>
      <c r="U89" s="175"/>
      <c r="V89" s="176"/>
      <c r="W89" s="166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</row>
    <row r="90" spans="1:56" s="29" customFormat="1" ht="17.100000000000001" customHeight="1">
      <c r="G90" s="29" t="s">
        <v>15</v>
      </c>
      <c r="I90" s="29" t="s">
        <v>63</v>
      </c>
      <c r="V90" s="163"/>
    </row>
    <row r="91" spans="1:56" ht="17.100000000000001" customHeight="1">
      <c r="X91" s="37"/>
      <c r="Y91" s="37"/>
      <c r="Z91" s="37"/>
    </row>
    <row r="92" spans="1:56" s="30" customFormat="1" ht="270">
      <c r="A92" s="693">
        <v>1</v>
      </c>
      <c r="B92" s="249"/>
      <c r="C92" s="249"/>
      <c r="D92" s="249"/>
      <c r="E92" s="264"/>
      <c r="F92" s="264"/>
      <c r="G92" s="285"/>
      <c r="H92" s="285"/>
      <c r="I92" s="85"/>
      <c r="J92" s="1"/>
      <c r="K92" s="1"/>
      <c r="L92" s="280">
        <f>mergeValue(A92)</f>
        <v>1</v>
      </c>
      <c r="M92" s="499" t="s">
        <v>21</v>
      </c>
      <c r="N92" s="241"/>
      <c r="O92" s="763"/>
      <c r="P92" s="764"/>
      <c r="Q92" s="764"/>
      <c r="R92" s="764"/>
      <c r="S92" s="764"/>
      <c r="T92" s="764"/>
      <c r="U92" s="764"/>
      <c r="V92" s="764"/>
      <c r="W92" s="764"/>
      <c r="X92" s="764"/>
      <c r="Y92" s="764"/>
      <c r="Z92" s="764"/>
      <c r="AA92" s="764"/>
      <c r="AB92" s="764"/>
      <c r="AC92" s="764"/>
      <c r="AD92" s="764"/>
      <c r="AE92" s="764"/>
      <c r="AF92" s="764"/>
      <c r="AG92" s="764"/>
      <c r="AH92" s="764"/>
      <c r="AI92" s="764"/>
      <c r="AJ92" s="764"/>
      <c r="AK92" s="764"/>
      <c r="AL92" s="764"/>
      <c r="AM92" s="764"/>
      <c r="AN92" s="764"/>
      <c r="AO92" s="764"/>
      <c r="AP92" s="764"/>
      <c r="AQ92" s="765"/>
      <c r="AR92" s="440" t="s">
        <v>448</v>
      </c>
      <c r="AS92" s="249"/>
      <c r="AT92" s="249"/>
      <c r="AU92" s="249"/>
      <c r="AV92" s="249"/>
      <c r="AW92" s="249"/>
      <c r="AX92" s="249"/>
      <c r="AY92" s="249"/>
      <c r="AZ92" s="249"/>
      <c r="BA92" s="249"/>
      <c r="BB92" s="249"/>
      <c r="BC92" s="249"/>
      <c r="BD92" s="249"/>
    </row>
    <row r="93" spans="1:56" s="30" customFormat="1" ht="371.25">
      <c r="A93" s="693"/>
      <c r="B93" s="693">
        <v>1</v>
      </c>
      <c r="C93" s="249"/>
      <c r="D93" s="249"/>
      <c r="E93" s="283"/>
      <c r="F93" s="285"/>
      <c r="G93" s="285"/>
      <c r="H93" s="285"/>
      <c r="I93" s="160"/>
      <c r="J93" s="162"/>
      <c r="L93" s="280" t="str">
        <f>mergeValue(A93) &amp;"."&amp; mergeValue(B93)</f>
        <v>1.1</v>
      </c>
      <c r="M93" s="142" t="s">
        <v>16</v>
      </c>
      <c r="N93" s="241"/>
      <c r="O93" s="763"/>
      <c r="P93" s="764"/>
      <c r="Q93" s="764"/>
      <c r="R93" s="764"/>
      <c r="S93" s="764"/>
      <c r="T93" s="764"/>
      <c r="U93" s="764"/>
      <c r="V93" s="764"/>
      <c r="W93" s="764"/>
      <c r="X93" s="764"/>
      <c r="Y93" s="764"/>
      <c r="Z93" s="764"/>
      <c r="AA93" s="764"/>
      <c r="AB93" s="764"/>
      <c r="AC93" s="764"/>
      <c r="AD93" s="764"/>
      <c r="AE93" s="764"/>
      <c r="AF93" s="764"/>
      <c r="AG93" s="764"/>
      <c r="AH93" s="764"/>
      <c r="AI93" s="764"/>
      <c r="AJ93" s="764"/>
      <c r="AK93" s="764"/>
      <c r="AL93" s="764"/>
      <c r="AM93" s="764"/>
      <c r="AN93" s="764"/>
      <c r="AO93" s="764"/>
      <c r="AP93" s="764"/>
      <c r="AQ93" s="765"/>
      <c r="AR93" s="440" t="s">
        <v>449</v>
      </c>
      <c r="AS93" s="249"/>
      <c r="AT93" s="249"/>
      <c r="AU93" s="249"/>
      <c r="AV93" s="249"/>
      <c r="AW93" s="249"/>
      <c r="AX93" s="249"/>
      <c r="AY93" s="249"/>
      <c r="AZ93" s="249"/>
      <c r="BA93" s="249"/>
      <c r="BB93" s="249"/>
      <c r="BC93" s="249"/>
      <c r="BD93" s="249"/>
    </row>
    <row r="94" spans="1:56" s="30" customFormat="1" ht="409.5">
      <c r="A94" s="693"/>
      <c r="B94" s="693"/>
      <c r="C94" s="693">
        <v>1</v>
      </c>
      <c r="D94" s="249"/>
      <c r="E94" s="283"/>
      <c r="F94" s="285"/>
      <c r="G94" s="285"/>
      <c r="H94" s="285"/>
      <c r="I94" s="281"/>
      <c r="J94" s="162"/>
      <c r="L94" s="280" t="str">
        <f>mergeValue(A94) &amp;"."&amp; mergeValue(B94)&amp;"."&amp; mergeValue(C94)</f>
        <v>1.1.1</v>
      </c>
      <c r="M94" s="143" t="s">
        <v>560</v>
      </c>
      <c r="N94" s="241"/>
      <c r="O94" s="763"/>
      <c r="P94" s="764"/>
      <c r="Q94" s="764"/>
      <c r="R94" s="764"/>
      <c r="S94" s="764"/>
      <c r="T94" s="764"/>
      <c r="U94" s="764"/>
      <c r="V94" s="764"/>
      <c r="W94" s="764"/>
      <c r="X94" s="764"/>
      <c r="Y94" s="764"/>
      <c r="Z94" s="764"/>
      <c r="AA94" s="764"/>
      <c r="AB94" s="764"/>
      <c r="AC94" s="764"/>
      <c r="AD94" s="764"/>
      <c r="AE94" s="764"/>
      <c r="AF94" s="764"/>
      <c r="AG94" s="764"/>
      <c r="AH94" s="764"/>
      <c r="AI94" s="764"/>
      <c r="AJ94" s="764"/>
      <c r="AK94" s="764"/>
      <c r="AL94" s="764"/>
      <c r="AM94" s="764"/>
      <c r="AN94" s="764"/>
      <c r="AO94" s="764"/>
      <c r="AP94" s="764"/>
      <c r="AQ94" s="765"/>
      <c r="AR94" s="440" t="s">
        <v>561</v>
      </c>
      <c r="AS94" s="249"/>
      <c r="AT94" s="249"/>
      <c r="AU94" s="249"/>
      <c r="AV94" s="262"/>
      <c r="AW94" s="249"/>
      <c r="AX94" s="249"/>
      <c r="AY94" s="249"/>
      <c r="AZ94" s="249"/>
      <c r="BA94" s="249"/>
      <c r="BB94" s="249"/>
      <c r="BC94" s="249"/>
      <c r="BD94" s="249"/>
    </row>
    <row r="95" spans="1:56" s="30" customFormat="1" ht="409.5">
      <c r="A95" s="693"/>
      <c r="B95" s="693"/>
      <c r="C95" s="693"/>
      <c r="D95" s="693">
        <v>1</v>
      </c>
      <c r="E95" s="283"/>
      <c r="F95" s="285"/>
      <c r="G95" s="285"/>
      <c r="H95" s="702"/>
      <c r="I95" s="162"/>
      <c r="J95" s="162"/>
      <c r="L95" s="280" t="str">
        <f>mergeValue(A95) &amp;"."&amp; mergeValue(B95)&amp;"."&amp; mergeValue(C95)&amp;"."&amp; mergeValue(D95)</f>
        <v>1.1.1.1</v>
      </c>
      <c r="M95" s="144" t="s">
        <v>384</v>
      </c>
      <c r="N95" s="241"/>
      <c r="O95" s="766"/>
      <c r="P95" s="767"/>
      <c r="Q95" s="767"/>
      <c r="R95" s="767"/>
      <c r="S95" s="767"/>
      <c r="T95" s="767"/>
      <c r="U95" s="767"/>
      <c r="V95" s="767"/>
      <c r="W95" s="767"/>
      <c r="X95" s="767"/>
      <c r="Y95" s="767"/>
      <c r="Z95" s="767"/>
      <c r="AA95" s="767"/>
      <c r="AB95" s="767"/>
      <c r="AC95" s="767"/>
      <c r="AD95" s="767"/>
      <c r="AE95" s="767"/>
      <c r="AF95" s="767"/>
      <c r="AG95" s="767"/>
      <c r="AH95" s="767"/>
      <c r="AI95" s="767"/>
      <c r="AJ95" s="767"/>
      <c r="AK95" s="767"/>
      <c r="AL95" s="767"/>
      <c r="AM95" s="767"/>
      <c r="AN95" s="767"/>
      <c r="AO95" s="767"/>
      <c r="AP95" s="767"/>
      <c r="AQ95" s="768"/>
      <c r="AR95" s="440" t="s">
        <v>575</v>
      </c>
      <c r="AS95" s="249"/>
      <c r="AT95" s="249"/>
      <c r="AU95" s="249"/>
      <c r="AV95" s="262"/>
      <c r="AW95" s="249"/>
      <c r="AX95" s="249"/>
      <c r="AY95" s="249"/>
      <c r="AZ95" s="249"/>
      <c r="BA95" s="249"/>
      <c r="BB95" s="249"/>
      <c r="BC95" s="249"/>
      <c r="BD95" s="249"/>
    </row>
    <row r="96" spans="1:56" s="30" customFormat="1" ht="409.5">
      <c r="A96" s="693"/>
      <c r="B96" s="693"/>
      <c r="C96" s="693"/>
      <c r="D96" s="693"/>
      <c r="E96" s="694" t="s">
        <v>83</v>
      </c>
      <c r="F96" s="249"/>
      <c r="G96" s="285"/>
      <c r="H96" s="702"/>
      <c r="I96" s="702"/>
      <c r="J96" s="281"/>
      <c r="L96" s="280" t="str">
        <f>mergeValue(A96) &amp;"."&amp; mergeValue(B96)&amp;"."&amp; mergeValue(C96)&amp;"."&amp; mergeValue(D96)&amp;"."&amp; mergeValue(E96)</f>
        <v>1.1.1.1.1</v>
      </c>
      <c r="M96" s="154" t="s">
        <v>10</v>
      </c>
      <c r="N96" s="165"/>
      <c r="O96" s="712"/>
      <c r="P96" s="713"/>
      <c r="Q96" s="713"/>
      <c r="R96" s="713"/>
      <c r="S96" s="713"/>
      <c r="T96" s="713"/>
      <c r="U96" s="713"/>
      <c r="V96" s="713"/>
      <c r="W96" s="713"/>
      <c r="X96" s="713"/>
      <c r="Y96" s="713"/>
      <c r="Z96" s="713"/>
      <c r="AA96" s="713"/>
      <c r="AB96" s="713"/>
      <c r="AC96" s="713"/>
      <c r="AD96" s="713"/>
      <c r="AE96" s="713"/>
      <c r="AF96" s="713"/>
      <c r="AG96" s="713"/>
      <c r="AH96" s="713"/>
      <c r="AI96" s="713"/>
      <c r="AJ96" s="713"/>
      <c r="AK96" s="713"/>
      <c r="AL96" s="713"/>
      <c r="AM96" s="713"/>
      <c r="AN96" s="713"/>
      <c r="AO96" s="713"/>
      <c r="AP96" s="713"/>
      <c r="AQ96" s="714"/>
      <c r="AR96" s="440" t="s">
        <v>450</v>
      </c>
      <c r="AS96" s="249"/>
      <c r="AT96" s="262" t="str">
        <f>strCheckUnique(AU96:AU100)</f>
        <v/>
      </c>
      <c r="AU96" s="249"/>
      <c r="AV96" s="262"/>
      <c r="AW96" s="249"/>
      <c r="AX96" s="249"/>
      <c r="AY96" s="249"/>
      <c r="AZ96" s="249"/>
      <c r="BA96" s="249"/>
      <c r="BB96" s="249"/>
      <c r="BC96" s="249"/>
      <c r="BD96" s="249"/>
    </row>
    <row r="97" spans="1:56" s="30" customFormat="1" ht="66" customHeight="1">
      <c r="A97" s="693"/>
      <c r="B97" s="693"/>
      <c r="C97" s="693"/>
      <c r="D97" s="693"/>
      <c r="E97" s="694"/>
      <c r="F97" s="693">
        <v>1</v>
      </c>
      <c r="G97" s="249"/>
      <c r="H97" s="702"/>
      <c r="I97" s="702"/>
      <c r="J97" s="702"/>
      <c r="K97" s="281"/>
      <c r="L97" s="280" t="str">
        <f>mergeValue(A97) &amp;"."&amp; mergeValue(B97)&amp;"."&amp; mergeValue(C97)&amp;"."&amp; mergeValue(D97)&amp;"."&amp; mergeValue(E97)&amp;"."&amp; mergeValue(F97)</f>
        <v>1.1.1.1.1.1</v>
      </c>
      <c r="M97" s="527"/>
      <c r="N97" s="709"/>
      <c r="O97" s="172"/>
      <c r="P97" s="582"/>
      <c r="Q97" s="582"/>
      <c r="R97" s="582"/>
      <c r="S97" s="172"/>
      <c r="T97" s="172"/>
      <c r="U97" s="172"/>
      <c r="V97" s="172"/>
      <c r="W97" s="172"/>
      <c r="X97" s="172"/>
      <c r="Y97" s="697"/>
      <c r="Z97" s="715" t="s">
        <v>74</v>
      </c>
      <c r="AA97" s="697"/>
      <c r="AB97" s="715" t="s">
        <v>74</v>
      </c>
      <c r="AC97" s="172"/>
      <c r="AD97" s="582"/>
      <c r="AE97" s="582"/>
      <c r="AF97" s="582"/>
      <c r="AG97" s="172"/>
      <c r="AH97" s="172"/>
      <c r="AI97" s="172"/>
      <c r="AJ97" s="172"/>
      <c r="AK97" s="172"/>
      <c r="AL97" s="172"/>
      <c r="AM97" s="697"/>
      <c r="AN97" s="715" t="s">
        <v>74</v>
      </c>
      <c r="AO97" s="697"/>
      <c r="AP97" s="715" t="s">
        <v>75</v>
      </c>
      <c r="AQ97" s="238"/>
      <c r="AR97" s="665" t="s">
        <v>629</v>
      </c>
      <c r="AS97" s="249" t="str">
        <f>strCheckDate(O98:AQ98)</f>
        <v/>
      </c>
      <c r="AT97" s="249"/>
      <c r="AU97" s="262" t="str">
        <f>IF(M97="","",M97 )</f>
        <v/>
      </c>
      <c r="AV97" s="262"/>
      <c r="AW97" s="262"/>
      <c r="AX97" s="262"/>
      <c r="AY97" s="249"/>
      <c r="AZ97" s="249"/>
      <c r="BA97" s="249"/>
      <c r="BB97" s="249"/>
      <c r="BC97" s="249"/>
      <c r="BD97" s="249"/>
    </row>
    <row r="98" spans="1:56" s="30" customFormat="1" ht="14.25" hidden="1" customHeight="1">
      <c r="A98" s="693"/>
      <c r="B98" s="693"/>
      <c r="C98" s="693"/>
      <c r="D98" s="693"/>
      <c r="E98" s="694"/>
      <c r="F98" s="693"/>
      <c r="G98" s="249"/>
      <c r="H98" s="702"/>
      <c r="I98" s="702"/>
      <c r="J98" s="702"/>
      <c r="K98" s="281"/>
      <c r="L98" s="153"/>
      <c r="M98" s="523"/>
      <c r="N98" s="709"/>
      <c r="O98" s="250"/>
      <c r="P98" s="250"/>
      <c r="Q98" s="247"/>
      <c r="R98" s="248" t="str">
        <f>Y97 &amp; "-" &amp; AA97</f>
        <v>-</v>
      </c>
      <c r="S98" s="248"/>
      <c r="T98" s="248"/>
      <c r="U98" s="248"/>
      <c r="V98" s="248"/>
      <c r="W98" s="248"/>
      <c r="X98" s="248"/>
      <c r="Y98" s="697"/>
      <c r="Z98" s="715"/>
      <c r="AA98" s="706"/>
      <c r="AB98" s="715"/>
      <c r="AC98" s="250"/>
      <c r="AD98" s="250"/>
      <c r="AE98" s="247"/>
      <c r="AF98" s="248" t="str">
        <f>AM97 &amp; "-" &amp; AO97</f>
        <v>-</v>
      </c>
      <c r="AG98" s="248"/>
      <c r="AH98" s="248"/>
      <c r="AI98" s="248"/>
      <c r="AJ98" s="248"/>
      <c r="AK98" s="248"/>
      <c r="AL98" s="248"/>
      <c r="AM98" s="697"/>
      <c r="AN98" s="715"/>
      <c r="AO98" s="706"/>
      <c r="AP98" s="715"/>
      <c r="AQ98" s="238"/>
      <c r="AR98" s="666"/>
      <c r="AS98" s="249"/>
      <c r="AT98" s="249"/>
      <c r="AU98" s="249"/>
      <c r="AV98" s="262"/>
      <c r="AW98" s="249"/>
      <c r="AX98" s="249"/>
      <c r="AY98" s="249"/>
      <c r="AZ98" s="249"/>
      <c r="BA98" s="249"/>
      <c r="BB98" s="249"/>
      <c r="BC98" s="249"/>
      <c r="BD98" s="249"/>
    </row>
    <row r="99" spans="1:56" s="30" customFormat="1" ht="14.25" hidden="1" customHeight="1">
      <c r="A99" s="693"/>
      <c r="B99" s="693"/>
      <c r="C99" s="693"/>
      <c r="D99" s="693"/>
      <c r="E99" s="694"/>
      <c r="F99" s="693"/>
      <c r="G99" s="249"/>
      <c r="H99" s="702"/>
      <c r="I99" s="702"/>
      <c r="J99" s="702"/>
      <c r="K99" s="281"/>
      <c r="L99" s="98"/>
      <c r="M99" s="158"/>
      <c r="N99" s="175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221"/>
      <c r="Z99" s="176"/>
      <c r="AA99" s="176"/>
      <c r="AB99" s="176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221"/>
      <c r="AN99" s="176"/>
      <c r="AO99" s="176"/>
      <c r="AP99" s="176"/>
      <c r="AQ99" s="166"/>
      <c r="AR99" s="666"/>
      <c r="AS99" s="249"/>
      <c r="AT99" s="249"/>
      <c r="AU99" s="249"/>
      <c r="AV99" s="262"/>
      <c r="AW99" s="249"/>
      <c r="AX99" s="249"/>
      <c r="AY99" s="249"/>
      <c r="AZ99" s="249"/>
      <c r="BA99" s="249"/>
      <c r="BB99" s="249"/>
      <c r="BC99" s="249"/>
      <c r="BD99" s="249"/>
    </row>
    <row r="100" spans="1:56" ht="15" customHeight="1">
      <c r="A100" s="693"/>
      <c r="B100" s="693"/>
      <c r="C100" s="693"/>
      <c r="D100" s="693"/>
      <c r="E100" s="694"/>
      <c r="F100" s="282"/>
      <c r="G100" s="285"/>
      <c r="H100" s="702"/>
      <c r="I100" s="702"/>
      <c r="J100" s="281"/>
      <c r="K100" s="177"/>
      <c r="L100" s="98"/>
      <c r="M100" s="157" t="s">
        <v>385</v>
      </c>
      <c r="N100" s="175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221"/>
      <c r="Z100" s="176"/>
      <c r="AA100" s="176"/>
      <c r="AB100" s="176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221"/>
      <c r="AN100" s="176"/>
      <c r="AO100" s="176"/>
      <c r="AP100" s="176"/>
      <c r="AQ100" s="166"/>
      <c r="AR100" s="667"/>
      <c r="AS100" s="253"/>
      <c r="AT100" s="253"/>
      <c r="AU100" s="253"/>
      <c r="AV100" s="262"/>
      <c r="AW100" s="253"/>
      <c r="AX100" s="249"/>
      <c r="AY100" s="249"/>
      <c r="AZ100" s="253"/>
      <c r="BA100" s="253"/>
      <c r="BB100" s="253"/>
      <c r="BC100" s="253"/>
      <c r="BD100" s="253"/>
    </row>
    <row r="101" spans="1:56" ht="14.25">
      <c r="A101" s="693"/>
      <c r="B101" s="693"/>
      <c r="C101" s="693"/>
      <c r="D101" s="693"/>
      <c r="E101" s="283"/>
      <c r="F101" s="282"/>
      <c r="G101" s="285"/>
      <c r="H101" s="702"/>
      <c r="I101" s="75"/>
      <c r="J101" s="75"/>
      <c r="K101" s="177"/>
      <c r="L101" s="98"/>
      <c r="M101" s="147" t="s">
        <v>13</v>
      </c>
      <c r="N101" s="175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221"/>
      <c r="Z101" s="176"/>
      <c r="AA101" s="176"/>
      <c r="AB101" s="175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221"/>
      <c r="AN101" s="176"/>
      <c r="AO101" s="176"/>
      <c r="AP101" s="175"/>
      <c r="AQ101" s="176"/>
      <c r="AR101" s="166"/>
      <c r="AS101" s="253"/>
      <c r="AT101" s="253"/>
      <c r="AU101" s="253"/>
      <c r="AV101" s="253"/>
      <c r="AW101" s="253"/>
      <c r="AX101" s="253"/>
      <c r="AY101" s="253"/>
      <c r="AZ101" s="253"/>
      <c r="BA101" s="253"/>
      <c r="BB101" s="253"/>
      <c r="BC101" s="253"/>
      <c r="BD101" s="253"/>
    </row>
    <row r="102" spans="1:56" ht="14.25">
      <c r="A102" s="693"/>
      <c r="B102" s="693"/>
      <c r="C102" s="693"/>
      <c r="D102" s="253"/>
      <c r="E102" s="253"/>
      <c r="F102" s="284"/>
      <c r="G102" s="253"/>
      <c r="H102" s="285"/>
      <c r="I102" s="177"/>
      <c r="J102" s="75"/>
      <c r="K102" s="1"/>
      <c r="L102" s="98"/>
      <c r="M102" s="146" t="s">
        <v>386</v>
      </c>
      <c r="N102" s="145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221"/>
      <c r="Z102" s="176"/>
      <c r="AA102" s="176"/>
      <c r="AB102" s="175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221"/>
      <c r="AN102" s="176"/>
      <c r="AO102" s="176"/>
      <c r="AP102" s="175"/>
      <c r="AQ102" s="176"/>
      <c r="AR102" s="166"/>
      <c r="AS102" s="253"/>
      <c r="AT102" s="253"/>
      <c r="AU102" s="253"/>
      <c r="AV102" s="253"/>
      <c r="AW102" s="253"/>
      <c r="AX102" s="253"/>
      <c r="AY102" s="253"/>
      <c r="AZ102" s="253"/>
      <c r="BA102" s="253"/>
      <c r="BB102" s="253"/>
      <c r="BC102" s="253"/>
      <c r="BD102" s="253"/>
    </row>
    <row r="103" spans="1:56" ht="14.25">
      <c r="A103" s="693"/>
      <c r="B103" s="693"/>
      <c r="C103" s="253"/>
      <c r="D103" s="253"/>
      <c r="E103" s="253"/>
      <c r="F103" s="284"/>
      <c r="G103" s="253"/>
      <c r="H103" s="285"/>
      <c r="I103" s="177"/>
      <c r="J103" s="75"/>
      <c r="K103" s="1"/>
      <c r="L103" s="98"/>
      <c r="M103" s="145" t="s">
        <v>365</v>
      </c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221"/>
      <c r="Z103" s="176"/>
      <c r="AA103" s="176"/>
      <c r="AB103" s="17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221"/>
      <c r="AN103" s="176"/>
      <c r="AO103" s="176"/>
      <c r="AP103" s="175"/>
      <c r="AQ103" s="176"/>
      <c r="AR103" s="166"/>
      <c r="AS103" s="253"/>
      <c r="AT103" s="253"/>
      <c r="AU103" s="253"/>
      <c r="AV103" s="253"/>
      <c r="AW103" s="253"/>
      <c r="AX103" s="253"/>
      <c r="AY103" s="253"/>
      <c r="AZ103" s="253"/>
      <c r="BA103" s="253"/>
      <c r="BB103" s="253"/>
      <c r="BC103" s="253"/>
      <c r="BD103" s="253"/>
    </row>
    <row r="104" spans="1:56" ht="14.25">
      <c r="A104" s="693"/>
      <c r="B104" s="253"/>
      <c r="C104" s="253"/>
      <c r="D104" s="253"/>
      <c r="E104" s="253"/>
      <c r="F104" s="284"/>
      <c r="G104" s="253"/>
      <c r="H104" s="285"/>
      <c r="I104" s="177"/>
      <c r="J104" s="75"/>
      <c r="K104" s="1"/>
      <c r="L104" s="98"/>
      <c r="M104" s="159" t="s">
        <v>19</v>
      </c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221"/>
      <c r="Z104" s="176"/>
      <c r="AA104" s="176"/>
      <c r="AB104" s="17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221"/>
      <c r="AN104" s="176"/>
      <c r="AO104" s="176"/>
      <c r="AP104" s="175"/>
      <c r="AQ104" s="176"/>
      <c r="AR104" s="166"/>
      <c r="AS104" s="253"/>
      <c r="AT104" s="253"/>
      <c r="AU104" s="253"/>
      <c r="AV104" s="253"/>
      <c r="AW104" s="253"/>
      <c r="AX104" s="253"/>
      <c r="AY104" s="253"/>
      <c r="AZ104" s="253"/>
      <c r="BA104" s="253"/>
      <c r="BB104" s="253"/>
      <c r="BC104" s="253"/>
      <c r="BD104" s="253"/>
    </row>
    <row r="105" spans="1:56" ht="14.25">
      <c r="A105" s="249"/>
      <c r="B105" s="282"/>
      <c r="C105" s="282"/>
      <c r="D105" s="282"/>
      <c r="E105" s="283"/>
      <c r="F105" s="282"/>
      <c r="G105" s="285"/>
      <c r="H105" s="285"/>
      <c r="I105" s="160"/>
      <c r="J105" s="75"/>
      <c r="K105" s="281"/>
      <c r="L105" s="98"/>
      <c r="M105" s="525" t="s">
        <v>291</v>
      </c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221"/>
      <c r="Z105" s="176"/>
      <c r="AA105" s="176"/>
      <c r="AB105" s="17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221"/>
      <c r="AN105" s="176"/>
      <c r="AO105" s="176"/>
      <c r="AP105" s="175"/>
      <c r="AQ105" s="176"/>
      <c r="AR105" s="166"/>
      <c r="AS105" s="253"/>
      <c r="AT105" s="253"/>
      <c r="AU105" s="253"/>
      <c r="AV105" s="253"/>
      <c r="AW105" s="253"/>
      <c r="AX105" s="253"/>
      <c r="AY105" s="253"/>
      <c r="AZ105" s="253"/>
      <c r="BA105" s="253"/>
      <c r="BB105" s="253"/>
      <c r="BC105" s="253"/>
      <c r="BD105" s="253"/>
    </row>
    <row r="106" spans="1:56" s="30" customFormat="1" ht="66" customHeight="1">
      <c r="G106" s="249">
        <v>1</v>
      </c>
      <c r="H106" s="160"/>
      <c r="I106" s="177"/>
      <c r="J106" s="75"/>
      <c r="K106" s="281"/>
      <c r="L106" s="522">
        <v>2</v>
      </c>
      <c r="M106" s="505"/>
      <c r="N106" s="524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519"/>
      <c r="Z106" s="518" t="s">
        <v>75</v>
      </c>
      <c r="AA106" s="238"/>
      <c r="AB106" s="243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519"/>
      <c r="AN106" s="518" t="s">
        <v>75</v>
      </c>
      <c r="AO106" s="238"/>
      <c r="AP106" s="243"/>
      <c r="AQ106" s="238"/>
      <c r="AR106" s="521"/>
      <c r="AS106" s="249"/>
      <c r="AT106" s="249"/>
      <c r="AU106" s="262"/>
      <c r="AV106" s="262"/>
      <c r="AW106" s="262"/>
      <c r="AX106" s="262"/>
      <c r="AY106" s="249"/>
      <c r="AZ106" s="249"/>
      <c r="BA106" s="249"/>
      <c r="BB106" s="249"/>
      <c r="BC106" s="249"/>
      <c r="BD106" s="249"/>
    </row>
    <row r="107" spans="1:56" ht="17.100000000000001" hidden="1" customHeight="1"/>
    <row r="108" spans="1:56" ht="17.100000000000001" hidden="1" customHeight="1"/>
    <row r="109" spans="1:56" s="29" customFormat="1" ht="17.100000000000001" hidden="1" customHeight="1">
      <c r="G109" s="29" t="s">
        <v>15</v>
      </c>
      <c r="I109" s="29" t="s">
        <v>64</v>
      </c>
      <c r="U109" s="163"/>
    </row>
    <row r="110" spans="1:56" ht="17.100000000000001" hidden="1" customHeight="1">
      <c r="T110" s="112"/>
      <c r="U110" s="37"/>
    </row>
    <row r="111" spans="1:56" ht="16.5" hidden="1" customHeight="1">
      <c r="G111" s="1"/>
      <c r="H111" s="1"/>
      <c r="I111" s="1"/>
      <c r="J111" s="1"/>
      <c r="K111" s="1"/>
      <c r="L111" s="183" t="s">
        <v>83</v>
      </c>
      <c r="M111" s="179" t="s">
        <v>21</v>
      </c>
      <c r="N111" s="184"/>
      <c r="O111" s="771"/>
      <c r="P111" s="764"/>
      <c r="Q111" s="764"/>
      <c r="R111" s="764"/>
      <c r="S111" s="764"/>
      <c r="T111" s="764"/>
      <c r="U111" s="764"/>
      <c r="V111" s="765"/>
      <c r="W111" s="168"/>
      <c r="X111" s="253"/>
      <c r="Y111" s="253"/>
      <c r="Z111" s="253"/>
      <c r="AA111" s="253"/>
      <c r="AB111" s="253"/>
      <c r="AC111" s="253"/>
      <c r="AD111" s="253"/>
      <c r="AE111" s="253"/>
      <c r="AF111" s="253"/>
      <c r="AG111" s="253"/>
      <c r="AH111" s="253"/>
      <c r="AI111" s="253"/>
    </row>
    <row r="112" spans="1:56" s="30" customFormat="1" ht="15" hidden="1" customHeight="1">
      <c r="G112" s="161"/>
      <c r="H112" s="160"/>
      <c r="I112" s="160"/>
      <c r="J112" s="162"/>
      <c r="L112" s="152" t="s">
        <v>277</v>
      </c>
      <c r="M112" s="142" t="s">
        <v>16</v>
      </c>
      <c r="N112" s="229"/>
      <c r="O112" s="771"/>
      <c r="P112" s="764"/>
      <c r="Q112" s="764"/>
      <c r="R112" s="764"/>
      <c r="S112" s="764"/>
      <c r="T112" s="764"/>
      <c r="U112" s="764"/>
      <c r="V112" s="765"/>
      <c r="W112" s="168"/>
      <c r="X112" s="249"/>
      <c r="Y112" s="249"/>
      <c r="Z112" s="249"/>
      <c r="AA112" s="249"/>
      <c r="AB112" s="249"/>
      <c r="AC112" s="249"/>
      <c r="AD112" s="249"/>
      <c r="AE112" s="249"/>
      <c r="AF112" s="249"/>
      <c r="AG112" s="249"/>
      <c r="AH112" s="249"/>
      <c r="AI112" s="249"/>
    </row>
    <row r="113" spans="7:35" s="30" customFormat="1" ht="15" hidden="1" customHeight="1">
      <c r="G113" s="161"/>
      <c r="H113" s="160"/>
      <c r="I113" s="160"/>
      <c r="J113" s="162"/>
      <c r="L113" s="152" t="s">
        <v>8</v>
      </c>
      <c r="M113" s="143" t="s">
        <v>7</v>
      </c>
      <c r="N113" s="230"/>
      <c r="O113" s="771"/>
      <c r="P113" s="764"/>
      <c r="Q113" s="764"/>
      <c r="R113" s="764"/>
      <c r="S113" s="764"/>
      <c r="T113" s="764"/>
      <c r="U113" s="764"/>
      <c r="V113" s="765"/>
      <c r="W113" s="168"/>
      <c r="X113" s="249"/>
      <c r="Y113" s="249"/>
      <c r="Z113" s="249"/>
      <c r="AA113" s="249"/>
      <c r="AB113" s="249"/>
      <c r="AC113" s="249"/>
      <c r="AD113" s="249"/>
      <c r="AE113" s="249"/>
      <c r="AF113" s="249"/>
      <c r="AG113" s="249"/>
      <c r="AH113" s="249"/>
      <c r="AI113" s="249"/>
    </row>
    <row r="114" spans="7:35" s="30" customFormat="1" ht="15" hidden="1" customHeight="1">
      <c r="G114" s="161"/>
      <c r="H114" s="160"/>
      <c r="I114" s="160"/>
      <c r="J114" s="162"/>
      <c r="L114" s="152" t="s">
        <v>11</v>
      </c>
      <c r="M114" s="144" t="s">
        <v>23</v>
      </c>
      <c r="N114" s="231"/>
      <c r="O114" s="771"/>
      <c r="P114" s="764"/>
      <c r="Q114" s="764"/>
      <c r="R114" s="764"/>
      <c r="S114" s="764"/>
      <c r="T114" s="764"/>
      <c r="U114" s="764"/>
      <c r="V114" s="765"/>
      <c r="W114" s="168"/>
      <c r="X114" s="249"/>
      <c r="Y114" s="249"/>
      <c r="Z114" s="249"/>
      <c r="AA114" s="249"/>
      <c r="AB114" s="249"/>
      <c r="AC114" s="249"/>
      <c r="AD114" s="249"/>
      <c r="AE114" s="249"/>
      <c r="AF114" s="249"/>
      <c r="AG114" s="249"/>
      <c r="AH114" s="249"/>
      <c r="AI114" s="249"/>
    </row>
    <row r="115" spans="7:35" s="30" customFormat="1" ht="24.95" hidden="1" customHeight="1">
      <c r="G115" s="1"/>
      <c r="H115" s="160"/>
      <c r="I115" s="733"/>
      <c r="J115" s="162"/>
      <c r="L115" s="152"/>
      <c r="M115" s="154"/>
      <c r="N115" s="171"/>
      <c r="O115" s="240"/>
      <c r="P115" s="226"/>
      <c r="Q115" s="226"/>
      <c r="R115" s="226"/>
      <c r="S115" s="226"/>
      <c r="T115" s="226"/>
      <c r="U115" s="226"/>
      <c r="V115" s="227"/>
      <c r="W115" s="170"/>
      <c r="X115" s="249"/>
      <c r="Y115" s="249"/>
      <c r="Z115" s="249"/>
      <c r="AA115" s="249"/>
      <c r="AB115" s="249"/>
      <c r="AC115" s="249"/>
      <c r="AD115" s="249"/>
      <c r="AE115" s="249"/>
      <c r="AF115" s="249"/>
      <c r="AG115" s="249"/>
      <c r="AH115" s="249"/>
      <c r="AI115" s="249"/>
    </row>
    <row r="116" spans="7:35" s="30" customFormat="1" ht="15" hidden="1" customHeight="1">
      <c r="G116" s="1"/>
      <c r="H116" s="160"/>
      <c r="I116" s="733"/>
      <c r="J116" s="734"/>
      <c r="L116" s="152" t="s">
        <v>20</v>
      </c>
      <c r="M116" s="155" t="s">
        <v>10</v>
      </c>
      <c r="N116" s="228"/>
      <c r="O116" s="777"/>
      <c r="P116" s="778"/>
      <c r="Q116" s="778"/>
      <c r="R116" s="778"/>
      <c r="S116" s="778"/>
      <c r="T116" s="778"/>
      <c r="U116" s="778"/>
      <c r="V116" s="779"/>
      <c r="W116" s="168"/>
      <c r="X116" s="249"/>
      <c r="Y116" s="262" t="str">
        <f>strCheckUnique(Z116:Z119)</f>
        <v/>
      </c>
      <c r="Z116" s="249"/>
      <c r="AA116" s="262"/>
      <c r="AB116" s="249"/>
      <c r="AC116" s="249"/>
      <c r="AD116" s="249"/>
      <c r="AE116" s="249"/>
      <c r="AF116" s="249"/>
      <c r="AG116" s="249"/>
      <c r="AH116" s="249"/>
      <c r="AI116" s="249"/>
    </row>
    <row r="117" spans="7:35" s="30" customFormat="1" ht="17.100000000000001" hidden="1" customHeight="1">
      <c r="G117" s="1"/>
      <c r="H117" s="160">
        <v>1</v>
      </c>
      <c r="I117" s="733"/>
      <c r="J117" s="734"/>
      <c r="K117" s="178"/>
      <c r="L117" s="153"/>
      <c r="M117" s="156"/>
      <c r="N117" s="180"/>
      <c r="O117" s="172"/>
      <c r="P117" s="172"/>
      <c r="Q117" s="172"/>
      <c r="R117" s="775"/>
      <c r="S117" s="797" t="s">
        <v>74</v>
      </c>
      <c r="T117" s="775"/>
      <c r="U117" s="769" t="s">
        <v>75</v>
      </c>
      <c r="V117" s="165"/>
      <c r="W117" s="168"/>
      <c r="X117" s="249" t="str">
        <f>strCheckDate(O118:V118)</f>
        <v/>
      </c>
      <c r="Y117" s="262"/>
      <c r="Z117" s="262" t="str">
        <f>IF(M117="","",M117 )</f>
        <v/>
      </c>
      <c r="AA117" s="262"/>
      <c r="AB117" s="262"/>
      <c r="AC117" s="262"/>
      <c r="AD117" s="249"/>
      <c r="AE117" s="249"/>
      <c r="AF117" s="249"/>
      <c r="AG117" s="249"/>
      <c r="AH117" s="249"/>
      <c r="AI117" s="249"/>
    </row>
    <row r="118" spans="7:35" s="30" customFormat="1" ht="0.2" hidden="1" customHeight="1">
      <c r="G118" s="1"/>
      <c r="H118" s="160"/>
      <c r="I118" s="733"/>
      <c r="J118" s="734"/>
      <c r="K118" s="178"/>
      <c r="L118" s="174"/>
      <c r="M118" s="180"/>
      <c r="N118" s="180"/>
      <c r="O118" s="180"/>
      <c r="P118" s="180"/>
      <c r="Q118" s="248" t="str">
        <f>R117 &amp; "-" &amp; T117</f>
        <v>-</v>
      </c>
      <c r="R118" s="776"/>
      <c r="S118" s="798"/>
      <c r="T118" s="776"/>
      <c r="U118" s="770"/>
      <c r="V118" s="165"/>
      <c r="W118" s="170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</row>
    <row r="119" spans="7:35" ht="15" hidden="1" customHeight="1">
      <c r="G119" s="1"/>
      <c r="H119" s="1"/>
      <c r="I119" s="733"/>
      <c r="J119" s="734"/>
      <c r="K119" s="1"/>
      <c r="L119" s="98"/>
      <c r="M119" s="158" t="s">
        <v>26</v>
      </c>
      <c r="N119" s="158"/>
      <c r="O119" s="158"/>
      <c r="P119" s="158"/>
      <c r="Q119" s="158"/>
      <c r="R119" s="158"/>
      <c r="S119" s="158"/>
      <c r="T119" s="158"/>
      <c r="U119" s="235"/>
      <c r="V119" s="141"/>
      <c r="W119" s="166"/>
      <c r="X119" s="253"/>
      <c r="Y119" s="253"/>
      <c r="Z119" s="253"/>
      <c r="AA119" s="253"/>
      <c r="AB119" s="253"/>
      <c r="AC119" s="253"/>
      <c r="AD119" s="253"/>
      <c r="AE119" s="253"/>
      <c r="AF119" s="253"/>
      <c r="AG119" s="253"/>
      <c r="AH119" s="253"/>
      <c r="AI119" s="253"/>
    </row>
    <row r="120" spans="7:35" ht="15" hidden="1" customHeight="1">
      <c r="G120" s="1"/>
      <c r="H120" s="1"/>
      <c r="I120" s="733"/>
      <c r="J120" s="75"/>
      <c r="K120" s="1"/>
      <c r="L120" s="98"/>
      <c r="M120" s="157" t="s">
        <v>13</v>
      </c>
      <c r="N120" s="157"/>
      <c r="O120" s="157"/>
      <c r="P120" s="157"/>
      <c r="Q120" s="157"/>
      <c r="R120" s="157"/>
      <c r="S120" s="157"/>
      <c r="T120" s="157"/>
      <c r="U120" s="236"/>
      <c r="V120" s="141"/>
      <c r="W120" s="167"/>
      <c r="X120" s="253"/>
      <c r="Y120" s="253"/>
      <c r="Z120" s="253"/>
      <c r="AA120" s="253"/>
      <c r="AB120" s="253"/>
      <c r="AC120" s="253"/>
      <c r="AD120" s="253"/>
      <c r="AE120" s="253"/>
      <c r="AF120" s="253"/>
      <c r="AG120" s="253"/>
      <c r="AH120" s="253"/>
      <c r="AI120" s="253"/>
    </row>
    <row r="121" spans="7:35" ht="15" hidden="1" customHeight="1">
      <c r="G121" s="161"/>
      <c r="H121" s="1"/>
      <c r="I121" s="1"/>
      <c r="J121" s="75"/>
      <c r="K121" s="1"/>
      <c r="L121" s="98"/>
      <c r="M121" s="147"/>
      <c r="N121" s="147"/>
      <c r="O121" s="147"/>
      <c r="P121" s="147"/>
      <c r="Q121" s="147"/>
      <c r="R121" s="147"/>
      <c r="S121" s="147"/>
      <c r="T121" s="147"/>
      <c r="U121" s="232"/>
      <c r="V121" s="141"/>
      <c r="W121" s="167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</row>
    <row r="122" spans="7:35" ht="15" hidden="1" customHeight="1">
      <c r="G122" s="161"/>
      <c r="H122" s="1"/>
      <c r="I122" s="1"/>
      <c r="J122" s="75"/>
      <c r="K122" s="1"/>
      <c r="L122" s="98"/>
      <c r="M122" s="146" t="s">
        <v>17</v>
      </c>
      <c r="N122" s="146"/>
      <c r="O122" s="146"/>
      <c r="P122" s="146"/>
      <c r="Q122" s="146"/>
      <c r="R122" s="146"/>
      <c r="S122" s="146"/>
      <c r="T122" s="146"/>
      <c r="U122" s="233"/>
      <c r="V122" s="141"/>
      <c r="W122" s="167"/>
      <c r="X122" s="253"/>
      <c r="Y122" s="253"/>
      <c r="Z122" s="253"/>
      <c r="AA122" s="253"/>
      <c r="AB122" s="253"/>
      <c r="AC122" s="253"/>
      <c r="AD122" s="253"/>
      <c r="AE122" s="253"/>
      <c r="AF122" s="253"/>
      <c r="AG122" s="253"/>
      <c r="AH122" s="253"/>
      <c r="AI122" s="253"/>
    </row>
    <row r="123" spans="7:35" ht="15" hidden="1" customHeight="1">
      <c r="G123" s="161"/>
      <c r="H123" s="1"/>
      <c r="I123" s="1"/>
      <c r="J123" s="75"/>
      <c r="K123" s="1"/>
      <c r="L123" s="98"/>
      <c r="M123" s="145" t="s">
        <v>18</v>
      </c>
      <c r="N123" s="145"/>
      <c r="O123" s="145"/>
      <c r="P123" s="145"/>
      <c r="Q123" s="145"/>
      <c r="R123" s="145"/>
      <c r="S123" s="145"/>
      <c r="T123" s="145"/>
      <c r="U123" s="234"/>
      <c r="V123" s="141"/>
      <c r="W123" s="167"/>
      <c r="X123" s="253"/>
      <c r="Y123" s="253"/>
      <c r="Z123" s="253"/>
      <c r="AA123" s="253"/>
      <c r="AB123" s="253"/>
      <c r="AC123" s="253"/>
      <c r="AD123" s="253"/>
      <c r="AE123" s="253"/>
      <c r="AF123" s="253"/>
      <c r="AG123" s="253"/>
      <c r="AH123" s="253"/>
      <c r="AI123" s="253"/>
    </row>
    <row r="124" spans="7:35" ht="15" hidden="1" customHeight="1">
      <c r="G124" s="161"/>
      <c r="H124" s="1"/>
      <c r="I124" s="1"/>
      <c r="J124" s="75"/>
      <c r="K124" s="1"/>
      <c r="L124" s="98"/>
      <c r="M124" s="159" t="s">
        <v>19</v>
      </c>
      <c r="N124" s="159"/>
      <c r="O124" s="159"/>
      <c r="P124" s="159"/>
      <c r="Q124" s="159"/>
      <c r="R124" s="159"/>
      <c r="S124" s="159"/>
      <c r="T124" s="159"/>
      <c r="U124" s="237"/>
      <c r="V124" s="141"/>
      <c r="W124" s="167"/>
      <c r="X124" s="253"/>
      <c r="Y124" s="253"/>
      <c r="Z124" s="253"/>
      <c r="AA124" s="253"/>
      <c r="AB124" s="253"/>
      <c r="AC124" s="253"/>
      <c r="AD124" s="253"/>
      <c r="AE124" s="253"/>
      <c r="AF124" s="253"/>
      <c r="AG124" s="253"/>
      <c r="AH124" s="253"/>
      <c r="AI124" s="253"/>
    </row>
    <row r="125" spans="7:35" ht="17.100000000000001" hidden="1" customHeight="1">
      <c r="X125" s="253"/>
      <c r="Y125" s="253"/>
      <c r="Z125" s="253"/>
      <c r="AA125" s="253"/>
      <c r="AB125" s="253"/>
      <c r="AC125" s="253"/>
      <c r="AD125" s="253"/>
      <c r="AE125" s="253"/>
      <c r="AF125" s="253"/>
      <c r="AG125" s="253"/>
      <c r="AH125" s="253"/>
    </row>
    <row r="126" spans="7:35" s="29" customFormat="1" ht="17.100000000000001" hidden="1" customHeight="1">
      <c r="G126" s="29" t="s">
        <v>15</v>
      </c>
      <c r="I126" s="29" t="s">
        <v>169</v>
      </c>
      <c r="V126" s="163"/>
      <c r="X126" s="266"/>
      <c r="Y126" s="266"/>
      <c r="Z126" s="266"/>
      <c r="AA126" s="266"/>
      <c r="AB126" s="266"/>
      <c r="AC126" s="266"/>
      <c r="AD126" s="266"/>
      <c r="AE126" s="266"/>
      <c r="AF126" s="266"/>
      <c r="AG126" s="266"/>
      <c r="AH126" s="266"/>
    </row>
    <row r="127" spans="7:35" ht="17.100000000000001" hidden="1" customHeight="1">
      <c r="T127" s="112"/>
      <c r="U127" s="37"/>
      <c r="X127" s="253"/>
      <c r="Y127" s="253"/>
      <c r="Z127" s="253"/>
      <c r="AA127" s="253"/>
      <c r="AB127" s="253"/>
      <c r="AC127" s="253"/>
      <c r="AD127" s="253"/>
      <c r="AE127" s="253"/>
      <c r="AF127" s="253"/>
      <c r="AG127" s="253"/>
      <c r="AH127" s="253"/>
    </row>
    <row r="128" spans="7:35" ht="16.5" hidden="1" customHeight="1">
      <c r="G128" s="1"/>
      <c r="H128" s="1"/>
      <c r="I128" s="1"/>
      <c r="J128" s="1"/>
      <c r="K128" s="1"/>
      <c r="L128" s="183" t="s">
        <v>83</v>
      </c>
      <c r="M128" s="179" t="s">
        <v>21</v>
      </c>
      <c r="N128" s="184"/>
      <c r="O128" s="771"/>
      <c r="P128" s="764"/>
      <c r="Q128" s="764"/>
      <c r="R128" s="764"/>
      <c r="S128" s="764"/>
      <c r="T128" s="764"/>
      <c r="U128" s="764"/>
      <c r="V128" s="765"/>
      <c r="W128" s="168"/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</row>
    <row r="129" spans="7:35" s="30" customFormat="1" ht="15" hidden="1" customHeight="1">
      <c r="G129" s="161"/>
      <c r="H129" s="160"/>
      <c r="I129" s="160"/>
      <c r="J129" s="162"/>
      <c r="L129" s="152" t="s">
        <v>277</v>
      </c>
      <c r="M129" s="142" t="s">
        <v>16</v>
      </c>
      <c r="N129" s="229"/>
      <c r="O129" s="771"/>
      <c r="P129" s="764"/>
      <c r="Q129" s="764"/>
      <c r="R129" s="764"/>
      <c r="S129" s="764"/>
      <c r="T129" s="764"/>
      <c r="U129" s="764"/>
      <c r="V129" s="765"/>
      <c r="W129" s="168"/>
      <c r="X129" s="249"/>
      <c r="Y129" s="249"/>
      <c r="Z129" s="249"/>
      <c r="AA129" s="249"/>
      <c r="AB129" s="249"/>
      <c r="AC129" s="249"/>
      <c r="AD129" s="249"/>
      <c r="AE129" s="249"/>
      <c r="AF129" s="249"/>
      <c r="AG129" s="249"/>
      <c r="AH129" s="249"/>
      <c r="AI129" s="249"/>
    </row>
    <row r="130" spans="7:35" s="30" customFormat="1" ht="15" hidden="1" customHeight="1">
      <c r="G130" s="161"/>
      <c r="H130" s="160"/>
      <c r="I130" s="160"/>
      <c r="J130" s="162"/>
      <c r="L130" s="152" t="s">
        <v>8</v>
      </c>
      <c r="M130" s="143" t="s">
        <v>7</v>
      </c>
      <c r="N130" s="230"/>
      <c r="O130" s="771"/>
      <c r="P130" s="764"/>
      <c r="Q130" s="764"/>
      <c r="R130" s="764"/>
      <c r="S130" s="764"/>
      <c r="T130" s="764"/>
      <c r="U130" s="764"/>
      <c r="V130" s="765"/>
      <c r="W130" s="168"/>
      <c r="X130" s="249"/>
      <c r="Y130" s="249"/>
      <c r="Z130" s="249"/>
      <c r="AA130" s="249"/>
      <c r="AB130" s="249"/>
      <c r="AC130" s="249"/>
      <c r="AD130" s="249"/>
      <c r="AE130" s="249"/>
      <c r="AF130" s="249"/>
      <c r="AG130" s="249"/>
      <c r="AH130" s="249"/>
      <c r="AI130" s="249"/>
    </row>
    <row r="131" spans="7:35" s="30" customFormat="1" ht="15" hidden="1" customHeight="1">
      <c r="G131" s="161"/>
      <c r="H131" s="160"/>
      <c r="I131" s="160"/>
      <c r="J131" s="162"/>
      <c r="L131" s="152" t="s">
        <v>11</v>
      </c>
      <c r="M131" s="144" t="s">
        <v>23</v>
      </c>
      <c r="N131" s="231"/>
      <c r="O131" s="771"/>
      <c r="P131" s="764"/>
      <c r="Q131" s="764"/>
      <c r="R131" s="764"/>
      <c r="S131" s="764"/>
      <c r="T131" s="764"/>
      <c r="U131" s="764"/>
      <c r="V131" s="765"/>
      <c r="W131" s="168"/>
      <c r="X131" s="249"/>
      <c r="Y131" s="249"/>
      <c r="Z131" s="249"/>
      <c r="AA131" s="249"/>
      <c r="AB131" s="249"/>
      <c r="AC131" s="249"/>
      <c r="AD131" s="249"/>
      <c r="AE131" s="249"/>
      <c r="AF131" s="249"/>
      <c r="AG131" s="249"/>
      <c r="AH131" s="249"/>
      <c r="AI131" s="249"/>
    </row>
    <row r="132" spans="7:35" s="30" customFormat="1" ht="24.95" hidden="1" customHeight="1">
      <c r="G132" s="1"/>
      <c r="H132" s="160"/>
      <c r="I132" s="733"/>
      <c r="J132" s="162"/>
      <c r="L132" s="152"/>
      <c r="M132" s="154"/>
      <c r="N132" s="171"/>
      <c r="O132" s="240"/>
      <c r="P132" s="226"/>
      <c r="Q132" s="226"/>
      <c r="R132" s="226"/>
      <c r="S132" s="226"/>
      <c r="T132" s="226"/>
      <c r="U132" s="226"/>
      <c r="V132" s="227"/>
      <c r="W132" s="170"/>
      <c r="X132" s="249"/>
      <c r="Y132" s="249"/>
      <c r="Z132" s="249"/>
      <c r="AA132" s="249"/>
      <c r="AB132" s="249"/>
      <c r="AC132" s="249"/>
      <c r="AD132" s="249"/>
      <c r="AE132" s="249"/>
      <c r="AF132" s="249"/>
      <c r="AG132" s="249"/>
      <c r="AH132" s="249"/>
      <c r="AI132" s="249"/>
    </row>
    <row r="133" spans="7:35" s="30" customFormat="1" ht="15" hidden="1" customHeight="1">
      <c r="G133" s="1"/>
      <c r="H133" s="160"/>
      <c r="I133" s="733"/>
      <c r="J133" s="734"/>
      <c r="L133" s="152" t="s">
        <v>20</v>
      </c>
      <c r="M133" s="155" t="s">
        <v>10</v>
      </c>
      <c r="N133" s="228"/>
      <c r="O133" s="777"/>
      <c r="P133" s="778"/>
      <c r="Q133" s="778"/>
      <c r="R133" s="778"/>
      <c r="S133" s="778"/>
      <c r="T133" s="778"/>
      <c r="U133" s="778"/>
      <c r="V133" s="779"/>
      <c r="W133" s="168"/>
      <c r="X133" s="249"/>
      <c r="Y133" s="262" t="str">
        <f>strCheckUnique(Z133:Z136)</f>
        <v/>
      </c>
      <c r="Z133" s="249"/>
      <c r="AA133" s="262"/>
      <c r="AB133" s="249"/>
      <c r="AC133" s="249"/>
      <c r="AD133" s="249"/>
      <c r="AE133" s="249"/>
      <c r="AF133" s="249"/>
      <c r="AG133" s="249"/>
      <c r="AH133" s="249"/>
      <c r="AI133" s="249"/>
    </row>
    <row r="134" spans="7:35" s="30" customFormat="1" ht="17.100000000000001" hidden="1" customHeight="1">
      <c r="G134" s="1"/>
      <c r="H134" s="160">
        <v>1</v>
      </c>
      <c r="I134" s="733"/>
      <c r="J134" s="734"/>
      <c r="K134" s="178"/>
      <c r="L134" s="153"/>
      <c r="M134" s="156"/>
      <c r="N134" s="180"/>
      <c r="O134" s="172"/>
      <c r="P134" s="172"/>
      <c r="Q134" s="172"/>
      <c r="R134" s="775"/>
      <c r="S134" s="797" t="s">
        <v>74</v>
      </c>
      <c r="T134" s="775"/>
      <c r="U134" s="769" t="s">
        <v>75</v>
      </c>
      <c r="V134" s="165"/>
      <c r="W134" s="168"/>
      <c r="X134" s="249" t="str">
        <f>strCheckDate(O135:V135)</f>
        <v/>
      </c>
      <c r="Y134" s="262"/>
      <c r="Z134" s="262" t="str">
        <f>IF(M134="","",M134 )</f>
        <v/>
      </c>
      <c r="AA134" s="262"/>
      <c r="AB134" s="262"/>
      <c r="AC134" s="262"/>
      <c r="AD134" s="249"/>
      <c r="AE134" s="249"/>
      <c r="AF134" s="249"/>
      <c r="AG134" s="249"/>
      <c r="AH134" s="249"/>
      <c r="AI134" s="249"/>
    </row>
    <row r="135" spans="7:35" s="30" customFormat="1" ht="0.2" hidden="1" customHeight="1">
      <c r="G135" s="1"/>
      <c r="H135" s="160"/>
      <c r="I135" s="733"/>
      <c r="J135" s="734"/>
      <c r="K135" s="178"/>
      <c r="L135" s="174"/>
      <c r="M135" s="180"/>
      <c r="N135" s="180"/>
      <c r="O135" s="180"/>
      <c r="P135" s="180"/>
      <c r="Q135" s="248" t="str">
        <f>R134 &amp; "-" &amp; T134</f>
        <v>-</v>
      </c>
      <c r="R135" s="776"/>
      <c r="S135" s="798"/>
      <c r="T135" s="776"/>
      <c r="U135" s="770"/>
      <c r="V135" s="165"/>
      <c r="W135" s="170"/>
      <c r="X135" s="249"/>
      <c r="Y135" s="249"/>
      <c r="Z135" s="249"/>
      <c r="AA135" s="249"/>
      <c r="AB135" s="249"/>
      <c r="AC135" s="249"/>
      <c r="AD135" s="249"/>
      <c r="AE135" s="249"/>
      <c r="AF135" s="249"/>
      <c r="AG135" s="249"/>
      <c r="AH135" s="249"/>
      <c r="AI135" s="249"/>
    </row>
    <row r="136" spans="7:35" ht="15" hidden="1" customHeight="1">
      <c r="G136" s="1"/>
      <c r="H136" s="1"/>
      <c r="I136" s="733"/>
      <c r="J136" s="734"/>
      <c r="K136" s="1"/>
      <c r="L136" s="98"/>
      <c r="M136" s="158" t="s">
        <v>26</v>
      </c>
      <c r="N136" s="158"/>
      <c r="O136" s="158"/>
      <c r="P136" s="158"/>
      <c r="Q136" s="158"/>
      <c r="R136" s="158"/>
      <c r="S136" s="158"/>
      <c r="T136" s="158"/>
      <c r="U136" s="235"/>
      <c r="V136" s="141"/>
      <c r="W136" s="166"/>
      <c r="X136" s="253"/>
      <c r="Y136" s="253"/>
      <c r="Z136" s="253"/>
      <c r="AA136" s="253"/>
      <c r="AB136" s="253"/>
      <c r="AC136" s="253"/>
      <c r="AD136" s="253"/>
      <c r="AE136" s="253"/>
      <c r="AF136" s="253"/>
      <c r="AG136" s="253"/>
      <c r="AH136" s="253"/>
      <c r="AI136" s="253"/>
    </row>
    <row r="137" spans="7:35" ht="15" hidden="1" customHeight="1">
      <c r="G137" s="1"/>
      <c r="H137" s="1"/>
      <c r="I137" s="733"/>
      <c r="J137" s="75"/>
      <c r="K137" s="1"/>
      <c r="L137" s="98"/>
      <c r="M137" s="157" t="s">
        <v>13</v>
      </c>
      <c r="N137" s="157"/>
      <c r="O137" s="157"/>
      <c r="P137" s="157"/>
      <c r="Q137" s="157"/>
      <c r="R137" s="157"/>
      <c r="S137" s="157"/>
      <c r="T137" s="157"/>
      <c r="U137" s="236"/>
      <c r="V137" s="141"/>
      <c r="W137" s="167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</row>
    <row r="138" spans="7:35" ht="15" hidden="1" customHeight="1">
      <c r="G138" s="161"/>
      <c r="H138" s="1"/>
      <c r="I138" s="1"/>
      <c r="J138" s="75"/>
      <c r="K138" s="1"/>
      <c r="L138" s="98"/>
      <c r="M138" s="147"/>
      <c r="N138" s="147"/>
      <c r="O138" s="147"/>
      <c r="P138" s="147"/>
      <c r="Q138" s="147"/>
      <c r="R138" s="147"/>
      <c r="S138" s="147"/>
      <c r="T138" s="147"/>
      <c r="U138" s="232"/>
      <c r="V138" s="141"/>
      <c r="W138" s="167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</row>
    <row r="139" spans="7:35" ht="15" hidden="1" customHeight="1">
      <c r="G139" s="161"/>
      <c r="H139" s="1"/>
      <c r="I139" s="1"/>
      <c r="J139" s="75"/>
      <c r="K139" s="1"/>
      <c r="L139" s="98"/>
      <c r="M139" s="146" t="s">
        <v>17</v>
      </c>
      <c r="N139" s="146"/>
      <c r="O139" s="146"/>
      <c r="P139" s="146"/>
      <c r="Q139" s="146"/>
      <c r="R139" s="146"/>
      <c r="S139" s="146"/>
      <c r="T139" s="146"/>
      <c r="U139" s="233"/>
      <c r="V139" s="141"/>
      <c r="W139" s="167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</row>
    <row r="140" spans="7:35" ht="15" hidden="1" customHeight="1">
      <c r="G140" s="161"/>
      <c r="H140" s="1"/>
      <c r="I140" s="1"/>
      <c r="J140" s="75"/>
      <c r="K140" s="1"/>
      <c r="L140" s="98"/>
      <c r="M140" s="145" t="s">
        <v>18</v>
      </c>
      <c r="N140" s="145"/>
      <c r="O140" s="145"/>
      <c r="P140" s="145"/>
      <c r="Q140" s="145"/>
      <c r="R140" s="145"/>
      <c r="S140" s="145"/>
      <c r="T140" s="145"/>
      <c r="U140" s="234"/>
      <c r="V140" s="141"/>
      <c r="W140" s="167"/>
      <c r="X140" s="253"/>
      <c r="Y140" s="253"/>
      <c r="Z140" s="253"/>
      <c r="AA140" s="253"/>
      <c r="AB140" s="253"/>
      <c r="AC140" s="253"/>
      <c r="AD140" s="253"/>
      <c r="AE140" s="253"/>
      <c r="AF140" s="253"/>
      <c r="AG140" s="253"/>
      <c r="AH140" s="253"/>
      <c r="AI140" s="253"/>
    </row>
    <row r="141" spans="7:35" ht="15" hidden="1" customHeight="1">
      <c r="G141" s="161"/>
      <c r="H141" s="1"/>
      <c r="I141" s="1"/>
      <c r="J141" s="75"/>
      <c r="K141" s="1"/>
      <c r="L141" s="98"/>
      <c r="M141" s="159" t="s">
        <v>19</v>
      </c>
      <c r="N141" s="159"/>
      <c r="O141" s="159"/>
      <c r="P141" s="159"/>
      <c r="Q141" s="159"/>
      <c r="R141" s="159"/>
      <c r="S141" s="159"/>
      <c r="T141" s="159"/>
      <c r="U141" s="237"/>
      <c r="V141" s="141"/>
      <c r="W141" s="167"/>
      <c r="X141" s="253"/>
      <c r="Y141" s="253"/>
      <c r="Z141" s="253"/>
      <c r="AA141" s="253"/>
      <c r="AB141" s="253"/>
      <c r="AC141" s="253"/>
      <c r="AD141" s="253"/>
      <c r="AE141" s="253"/>
      <c r="AF141" s="253"/>
      <c r="AG141" s="253"/>
      <c r="AH141" s="253"/>
      <c r="AI141" s="253"/>
    </row>
    <row r="142" spans="7:35" ht="17.100000000000001" hidden="1" customHeight="1">
      <c r="X142" s="253"/>
      <c r="Y142" s="253"/>
      <c r="Z142" s="253"/>
      <c r="AA142" s="253"/>
      <c r="AB142" s="253"/>
      <c r="AC142" s="253"/>
      <c r="AD142" s="253"/>
      <c r="AE142" s="253"/>
      <c r="AF142" s="253"/>
      <c r="AG142" s="253"/>
      <c r="AH142" s="253"/>
    </row>
    <row r="143" spans="7:35" s="29" customFormat="1" ht="17.100000000000001" hidden="1" customHeight="1">
      <c r="G143" s="29" t="s">
        <v>15</v>
      </c>
      <c r="I143" s="29" t="s">
        <v>170</v>
      </c>
      <c r="V143" s="163"/>
      <c r="X143" s="266"/>
      <c r="Y143" s="266"/>
      <c r="Z143" s="266"/>
      <c r="AA143" s="266"/>
      <c r="AB143" s="266"/>
      <c r="AC143" s="266"/>
      <c r="AD143" s="266"/>
      <c r="AE143" s="266"/>
      <c r="AF143" s="266"/>
      <c r="AG143" s="266"/>
      <c r="AH143" s="266"/>
    </row>
    <row r="144" spans="7:35" ht="17.100000000000001" hidden="1" customHeight="1">
      <c r="T144" s="112"/>
      <c r="U144" s="37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</row>
    <row r="145" spans="1:35" ht="16.5" hidden="1" customHeight="1">
      <c r="G145" s="1"/>
      <c r="H145" s="1"/>
      <c r="I145" s="1"/>
      <c r="J145" s="1"/>
      <c r="K145" s="1"/>
      <c r="L145" s="183" t="s">
        <v>83</v>
      </c>
      <c r="M145" s="179" t="s">
        <v>21</v>
      </c>
      <c r="N145" s="184"/>
      <c r="O145" s="771"/>
      <c r="P145" s="764"/>
      <c r="Q145" s="764"/>
      <c r="R145" s="764"/>
      <c r="S145" s="764"/>
      <c r="T145" s="764"/>
      <c r="U145" s="764"/>
      <c r="V145" s="765"/>
      <c r="W145" s="168"/>
      <c r="X145" s="253"/>
      <c r="Y145" s="253"/>
      <c r="Z145" s="253"/>
      <c r="AA145" s="253"/>
      <c r="AB145" s="253"/>
      <c r="AC145" s="253"/>
      <c r="AD145" s="253"/>
      <c r="AE145" s="253"/>
      <c r="AF145" s="253"/>
      <c r="AG145" s="253"/>
      <c r="AH145" s="253"/>
      <c r="AI145" s="253"/>
    </row>
    <row r="146" spans="1:35" s="30" customFormat="1" ht="15" hidden="1" customHeight="1">
      <c r="G146" s="161"/>
      <c r="H146" s="160"/>
      <c r="I146" s="160"/>
      <c r="J146" s="162"/>
      <c r="L146" s="152" t="s">
        <v>277</v>
      </c>
      <c r="M146" s="142" t="s">
        <v>16</v>
      </c>
      <c r="N146" s="229"/>
      <c r="O146" s="771"/>
      <c r="P146" s="764"/>
      <c r="Q146" s="764"/>
      <c r="R146" s="764"/>
      <c r="S146" s="764"/>
      <c r="T146" s="764"/>
      <c r="U146" s="764"/>
      <c r="V146" s="765"/>
      <c r="W146" s="168"/>
      <c r="X146" s="249"/>
      <c r="Y146" s="249"/>
      <c r="Z146" s="249"/>
      <c r="AA146" s="249"/>
      <c r="AB146" s="249"/>
      <c r="AC146" s="249"/>
      <c r="AD146" s="249"/>
      <c r="AE146" s="249"/>
      <c r="AF146" s="249"/>
      <c r="AG146" s="249"/>
      <c r="AH146" s="249"/>
      <c r="AI146" s="249"/>
    </row>
    <row r="147" spans="1:35" s="30" customFormat="1" ht="15" hidden="1" customHeight="1">
      <c r="G147" s="161"/>
      <c r="H147" s="160"/>
      <c r="I147" s="160"/>
      <c r="J147" s="162"/>
      <c r="L147" s="152" t="s">
        <v>8</v>
      </c>
      <c r="M147" s="143" t="s">
        <v>7</v>
      </c>
      <c r="N147" s="230"/>
      <c r="O147" s="771"/>
      <c r="P147" s="764"/>
      <c r="Q147" s="764"/>
      <c r="R147" s="764"/>
      <c r="S147" s="764"/>
      <c r="T147" s="764"/>
      <c r="U147" s="764"/>
      <c r="V147" s="765"/>
      <c r="W147" s="168"/>
      <c r="X147" s="249"/>
      <c r="Y147" s="249"/>
      <c r="Z147" s="249"/>
      <c r="AA147" s="249"/>
      <c r="AB147" s="249"/>
      <c r="AC147" s="249"/>
      <c r="AD147" s="249"/>
      <c r="AE147" s="249"/>
      <c r="AF147" s="249"/>
      <c r="AG147" s="249"/>
      <c r="AH147" s="249"/>
      <c r="AI147" s="249"/>
    </row>
    <row r="148" spans="1:35" s="30" customFormat="1" ht="15" hidden="1" customHeight="1">
      <c r="G148" s="161"/>
      <c r="H148" s="160"/>
      <c r="I148" s="160"/>
      <c r="J148" s="162"/>
      <c r="L148" s="152" t="s">
        <v>11</v>
      </c>
      <c r="M148" s="144" t="s">
        <v>23</v>
      </c>
      <c r="N148" s="231"/>
      <c r="O148" s="771"/>
      <c r="P148" s="764"/>
      <c r="Q148" s="764"/>
      <c r="R148" s="764"/>
      <c r="S148" s="764"/>
      <c r="T148" s="764"/>
      <c r="U148" s="764"/>
      <c r="V148" s="765"/>
      <c r="W148" s="168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49"/>
      <c r="AH148" s="249"/>
      <c r="AI148" s="249"/>
    </row>
    <row r="149" spans="1:35" s="30" customFormat="1" ht="24.95" hidden="1" customHeight="1">
      <c r="G149" s="1"/>
      <c r="H149" s="160"/>
      <c r="I149" s="733"/>
      <c r="J149" s="162"/>
      <c r="L149" s="152" t="s">
        <v>12</v>
      </c>
      <c r="M149" s="154" t="s">
        <v>9</v>
      </c>
      <c r="N149" s="171"/>
      <c r="O149" s="712"/>
      <c r="P149" s="713"/>
      <c r="Q149" s="713"/>
      <c r="R149" s="713"/>
      <c r="S149" s="713"/>
      <c r="T149" s="713"/>
      <c r="U149" s="713"/>
      <c r="V149" s="714"/>
      <c r="W149" s="168"/>
      <c r="X149" s="249"/>
      <c r="Y149" s="249"/>
      <c r="Z149" s="249"/>
      <c r="AA149" s="249"/>
      <c r="AB149" s="249"/>
      <c r="AC149" s="249"/>
      <c r="AD149" s="249"/>
      <c r="AE149" s="249"/>
      <c r="AF149" s="249"/>
      <c r="AG149" s="249"/>
      <c r="AH149" s="249"/>
      <c r="AI149" s="249"/>
    </row>
    <row r="150" spans="1:35" s="30" customFormat="1" ht="15" hidden="1" customHeight="1">
      <c r="G150" s="1"/>
      <c r="H150" s="160"/>
      <c r="I150" s="733"/>
      <c r="J150" s="734"/>
      <c r="L150" s="152" t="s">
        <v>20</v>
      </c>
      <c r="M150" s="155" t="s">
        <v>10</v>
      </c>
      <c r="N150" s="228"/>
      <c r="O150" s="777"/>
      <c r="P150" s="778"/>
      <c r="Q150" s="778"/>
      <c r="R150" s="778"/>
      <c r="S150" s="778"/>
      <c r="T150" s="778"/>
      <c r="U150" s="778"/>
      <c r="V150" s="779"/>
      <c r="W150" s="168"/>
      <c r="X150" s="249"/>
      <c r="Y150" s="262" t="str">
        <f>strCheckUnique(Z150:Z153)</f>
        <v/>
      </c>
      <c r="Z150" s="249"/>
      <c r="AA150" s="262"/>
      <c r="AB150" s="249"/>
      <c r="AC150" s="249"/>
      <c r="AD150" s="249"/>
      <c r="AE150" s="249"/>
      <c r="AF150" s="249"/>
      <c r="AG150" s="249"/>
      <c r="AH150" s="249"/>
      <c r="AI150" s="249"/>
    </row>
    <row r="151" spans="1:35" s="30" customFormat="1" ht="15.75" hidden="1" customHeight="1">
      <c r="G151" s="1"/>
      <c r="H151" s="160">
        <v>1</v>
      </c>
      <c r="I151" s="733"/>
      <c r="J151" s="734"/>
      <c r="K151" s="178"/>
      <c r="L151" s="153"/>
      <c r="M151" s="156"/>
      <c r="N151" s="180"/>
      <c r="O151" s="267"/>
      <c r="P151" s="172"/>
      <c r="Q151" s="172"/>
      <c r="R151" s="775"/>
      <c r="S151" s="797" t="s">
        <v>74</v>
      </c>
      <c r="T151" s="775"/>
      <c r="U151" s="769" t="s">
        <v>75</v>
      </c>
      <c r="V151" s="165"/>
      <c r="W151" s="168"/>
      <c r="X151" s="249" t="str">
        <f>strCheckDate(O152:V152)</f>
        <v/>
      </c>
      <c r="Y151" s="262"/>
      <c r="Z151" s="262" t="str">
        <f>IF(M151="","",M151 )</f>
        <v/>
      </c>
      <c r="AA151" s="262"/>
      <c r="AB151" s="262"/>
      <c r="AC151" s="262"/>
      <c r="AD151" s="249"/>
      <c r="AE151" s="249"/>
      <c r="AF151" s="249"/>
      <c r="AG151" s="249"/>
      <c r="AH151" s="249"/>
      <c r="AI151" s="249"/>
    </row>
    <row r="152" spans="1:35" s="30" customFormat="1" ht="0.2" hidden="1" customHeight="1">
      <c r="G152" s="1"/>
      <c r="H152" s="160"/>
      <c r="I152" s="733"/>
      <c r="J152" s="734"/>
      <c r="K152" s="178"/>
      <c r="L152" s="174"/>
      <c r="M152" s="180"/>
      <c r="N152" s="180"/>
      <c r="O152" s="180"/>
      <c r="P152" s="180"/>
      <c r="Q152" s="248" t="str">
        <f>R151 &amp; "-" &amp; T151</f>
        <v>-</v>
      </c>
      <c r="R152" s="776"/>
      <c r="S152" s="798"/>
      <c r="T152" s="776"/>
      <c r="U152" s="770"/>
      <c r="V152" s="165"/>
      <c r="W152" s="170"/>
      <c r="X152" s="249"/>
      <c r="Y152" s="249"/>
      <c r="Z152" s="249"/>
      <c r="AA152" s="249"/>
      <c r="AB152" s="249"/>
      <c r="AC152" s="249"/>
      <c r="AD152" s="249"/>
      <c r="AE152" s="249"/>
      <c r="AF152" s="249"/>
      <c r="AG152" s="249"/>
      <c r="AH152" s="249"/>
      <c r="AI152" s="249"/>
    </row>
    <row r="153" spans="1:35" ht="15" hidden="1" customHeight="1">
      <c r="G153" s="1"/>
      <c r="H153" s="1"/>
      <c r="I153" s="733"/>
      <c r="J153" s="734"/>
      <c r="K153" s="1"/>
      <c r="L153" s="98"/>
      <c r="M153" s="158" t="s">
        <v>26</v>
      </c>
      <c r="N153" s="158"/>
      <c r="O153" s="158"/>
      <c r="P153" s="158"/>
      <c r="Q153" s="158"/>
      <c r="R153" s="158"/>
      <c r="S153" s="158"/>
      <c r="T153" s="158"/>
      <c r="U153" s="235"/>
      <c r="V153" s="141"/>
      <c r="W153" s="166"/>
      <c r="X153" s="253"/>
      <c r="Y153" s="253"/>
      <c r="Z153" s="253"/>
      <c r="AA153" s="253"/>
      <c r="AB153" s="253"/>
      <c r="AC153" s="253"/>
      <c r="AD153" s="253"/>
      <c r="AE153" s="253"/>
      <c r="AF153" s="253"/>
      <c r="AG153" s="253"/>
      <c r="AH153" s="253"/>
      <c r="AI153" s="253"/>
    </row>
    <row r="154" spans="1:35" ht="15" hidden="1" customHeight="1">
      <c r="G154" s="1"/>
      <c r="H154" s="1"/>
      <c r="I154" s="733"/>
      <c r="J154" s="75"/>
      <c r="K154" s="1"/>
      <c r="L154" s="98"/>
      <c r="M154" s="157" t="s">
        <v>13</v>
      </c>
      <c r="N154" s="157"/>
      <c r="O154" s="157"/>
      <c r="P154" s="157"/>
      <c r="Q154" s="157"/>
      <c r="R154" s="157"/>
      <c r="S154" s="157"/>
      <c r="T154" s="157"/>
      <c r="U154" s="236"/>
      <c r="V154" s="141"/>
      <c r="W154" s="167"/>
      <c r="X154" s="253"/>
      <c r="Y154" s="253"/>
      <c r="Z154" s="253"/>
      <c r="AA154" s="253"/>
      <c r="AB154" s="253"/>
      <c r="AC154" s="253"/>
      <c r="AD154" s="253"/>
      <c r="AE154" s="253"/>
      <c r="AF154" s="253"/>
      <c r="AG154" s="253"/>
      <c r="AH154" s="253"/>
      <c r="AI154" s="253"/>
    </row>
    <row r="155" spans="1:35" ht="15" hidden="1" customHeight="1">
      <c r="G155" s="161"/>
      <c r="H155" s="1"/>
      <c r="I155" s="1"/>
      <c r="J155" s="75"/>
      <c r="K155" s="1"/>
      <c r="L155" s="98"/>
      <c r="M155" s="147" t="s">
        <v>14</v>
      </c>
      <c r="N155" s="147"/>
      <c r="O155" s="147"/>
      <c r="P155" s="147"/>
      <c r="Q155" s="147"/>
      <c r="R155" s="147"/>
      <c r="S155" s="147"/>
      <c r="T155" s="147"/>
      <c r="U155" s="232"/>
      <c r="V155" s="141"/>
      <c r="W155" s="167"/>
      <c r="X155" s="253"/>
      <c r="Y155" s="253"/>
      <c r="Z155" s="253"/>
      <c r="AA155" s="253"/>
      <c r="AB155" s="253"/>
      <c r="AC155" s="253"/>
      <c r="AD155" s="253"/>
      <c r="AE155" s="253"/>
      <c r="AF155" s="253"/>
      <c r="AG155" s="253"/>
      <c r="AH155" s="253"/>
      <c r="AI155" s="253"/>
    </row>
    <row r="156" spans="1:35" ht="15" hidden="1" customHeight="1">
      <c r="G156" s="161"/>
      <c r="H156" s="1"/>
      <c r="I156" s="1"/>
      <c r="J156" s="75"/>
      <c r="K156" s="1"/>
      <c r="L156" s="98"/>
      <c r="M156" s="146" t="s">
        <v>17</v>
      </c>
      <c r="N156" s="146"/>
      <c r="O156" s="146"/>
      <c r="P156" s="146"/>
      <c r="Q156" s="146"/>
      <c r="R156" s="146"/>
      <c r="S156" s="146"/>
      <c r="T156" s="146"/>
      <c r="U156" s="233"/>
      <c r="V156" s="141"/>
      <c r="W156" s="167"/>
      <c r="X156" s="253"/>
      <c r="Y156" s="253"/>
      <c r="Z156" s="253"/>
      <c r="AA156" s="253"/>
      <c r="AB156" s="253"/>
      <c r="AC156" s="253"/>
      <c r="AD156" s="253"/>
      <c r="AE156" s="253"/>
      <c r="AF156" s="253"/>
      <c r="AG156" s="253"/>
      <c r="AH156" s="253"/>
      <c r="AI156" s="253"/>
    </row>
    <row r="157" spans="1:35" ht="15" hidden="1" customHeight="1">
      <c r="G157" s="161"/>
      <c r="H157" s="1"/>
      <c r="I157" s="1"/>
      <c r="J157" s="75"/>
      <c r="K157" s="1"/>
      <c r="L157" s="98"/>
      <c r="M157" s="145" t="s">
        <v>18</v>
      </c>
      <c r="N157" s="145"/>
      <c r="O157" s="145"/>
      <c r="P157" s="145"/>
      <c r="Q157" s="145"/>
      <c r="R157" s="145"/>
      <c r="S157" s="145"/>
      <c r="T157" s="145"/>
      <c r="U157" s="234"/>
      <c r="V157" s="141"/>
      <c r="W157" s="167"/>
      <c r="X157" s="253"/>
      <c r="Y157" s="253"/>
      <c r="Z157" s="253"/>
      <c r="AA157" s="253"/>
      <c r="AB157" s="253"/>
      <c r="AC157" s="253"/>
      <c r="AD157" s="253"/>
      <c r="AE157" s="253"/>
      <c r="AF157" s="253"/>
      <c r="AG157" s="253"/>
      <c r="AH157" s="253"/>
      <c r="AI157" s="253"/>
    </row>
    <row r="158" spans="1:35" ht="7.5" hidden="1" customHeight="1">
      <c r="G158" s="161"/>
      <c r="H158" s="1"/>
      <c r="I158" s="1"/>
      <c r="J158" s="75"/>
      <c r="K158" s="1"/>
      <c r="L158" s="98"/>
      <c r="M158" s="159" t="s">
        <v>19</v>
      </c>
      <c r="N158" s="159"/>
      <c r="O158" s="159"/>
      <c r="P158" s="159"/>
      <c r="Q158" s="159"/>
      <c r="R158" s="159"/>
      <c r="S158" s="159"/>
      <c r="T158" s="159"/>
      <c r="U158" s="237"/>
      <c r="V158" s="141"/>
      <c r="W158" s="167"/>
      <c r="X158" s="253"/>
      <c r="Y158" s="253"/>
      <c r="Z158" s="253"/>
      <c r="AA158" s="253"/>
      <c r="AB158" s="253"/>
      <c r="AC158" s="253"/>
      <c r="AD158" s="253"/>
      <c r="AE158" s="253"/>
      <c r="AF158" s="253"/>
      <c r="AG158" s="253"/>
      <c r="AH158" s="253"/>
      <c r="AI158" s="253"/>
    </row>
    <row r="160" spans="1:35" s="29" customFormat="1" ht="17.100000000000001" customHeight="1">
      <c r="A160" s="29" t="s">
        <v>15</v>
      </c>
      <c r="C160" s="29" t="s">
        <v>193</v>
      </c>
      <c r="AD160" s="163"/>
    </row>
    <row r="161" spans="1:50" ht="17.100000000000001" customHeight="1">
      <c r="AD161" s="37"/>
    </row>
    <row r="162" spans="1:50" ht="17.100000000000001" customHeight="1"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</row>
    <row r="163" spans="1:50" s="30" customFormat="1" ht="22.5">
      <c r="A163" s="693">
        <v>1</v>
      </c>
      <c r="B163" s="249"/>
      <c r="C163" s="249"/>
      <c r="D163" s="249"/>
      <c r="E163" s="249"/>
      <c r="F163" s="264"/>
      <c r="G163" s="264"/>
      <c r="H163" s="264"/>
      <c r="I163" s="85"/>
      <c r="J163" s="76"/>
      <c r="K163" s="76"/>
      <c r="L163" s="280">
        <f>mergeValue(A163)</f>
        <v>1</v>
      </c>
      <c r="M163" s="470" t="s">
        <v>21</v>
      </c>
      <c r="N163" s="801"/>
      <c r="O163" s="802"/>
      <c r="P163" s="802"/>
      <c r="Q163" s="802"/>
      <c r="R163" s="802"/>
      <c r="S163" s="802"/>
      <c r="T163" s="802"/>
      <c r="U163" s="802"/>
      <c r="V163" s="802"/>
      <c r="W163" s="802"/>
      <c r="X163" s="802"/>
      <c r="Y163" s="802"/>
      <c r="Z163" s="802"/>
      <c r="AA163" s="802"/>
      <c r="AB163" s="802"/>
      <c r="AC163" s="802"/>
      <c r="AD163" s="802"/>
      <c r="AE163" s="802"/>
      <c r="AF163" s="802"/>
      <c r="AG163" s="802"/>
      <c r="AH163" s="802"/>
      <c r="AI163" s="802"/>
      <c r="AJ163" s="802"/>
      <c r="AK163" s="802"/>
      <c r="AL163" s="747"/>
      <c r="AM163" s="472" t="s">
        <v>627</v>
      </c>
      <c r="AN163" s="249"/>
      <c r="AO163" s="249"/>
      <c r="AP163" s="249"/>
      <c r="AQ163" s="249"/>
      <c r="AR163" s="249"/>
      <c r="AS163" s="249"/>
      <c r="AT163" s="249"/>
      <c r="AU163" s="249"/>
      <c r="AV163" s="249"/>
      <c r="AW163" s="249"/>
      <c r="AX163" s="249"/>
    </row>
    <row r="164" spans="1:50" s="30" customFormat="1" ht="22.5">
      <c r="A164" s="693"/>
      <c r="B164" s="693">
        <v>1</v>
      </c>
      <c r="C164" s="249"/>
      <c r="D164" s="249"/>
      <c r="E164" s="249"/>
      <c r="F164" s="284"/>
      <c r="G164" s="285"/>
      <c r="H164" s="285"/>
      <c r="I164" s="192"/>
      <c r="J164" s="40"/>
      <c r="L164" s="280" t="str">
        <f>mergeValue(A164) &amp;"."&amp; mergeValue(B164)</f>
        <v>1.1</v>
      </c>
      <c r="M164" s="142" t="s">
        <v>16</v>
      </c>
      <c r="N164" s="799"/>
      <c r="O164" s="800"/>
      <c r="P164" s="800"/>
      <c r="Q164" s="800"/>
      <c r="R164" s="800"/>
      <c r="S164" s="800"/>
      <c r="T164" s="800"/>
      <c r="U164" s="800"/>
      <c r="V164" s="800"/>
      <c r="W164" s="800"/>
      <c r="X164" s="800"/>
      <c r="Y164" s="800"/>
      <c r="Z164" s="800"/>
      <c r="AA164" s="800"/>
      <c r="AB164" s="800"/>
      <c r="AC164" s="800"/>
      <c r="AD164" s="800"/>
      <c r="AE164" s="800"/>
      <c r="AF164" s="800"/>
      <c r="AG164" s="800"/>
      <c r="AH164" s="800"/>
      <c r="AI164" s="800"/>
      <c r="AJ164" s="800"/>
      <c r="AK164" s="800"/>
      <c r="AL164" s="755"/>
      <c r="AM164" s="442" t="s">
        <v>449</v>
      </c>
      <c r="AN164" s="249"/>
      <c r="AO164" s="249"/>
      <c r="AP164" s="249"/>
      <c r="AQ164" s="249"/>
      <c r="AR164" s="249"/>
      <c r="AS164" s="249"/>
      <c r="AT164" s="249"/>
      <c r="AU164" s="249"/>
      <c r="AV164" s="249"/>
      <c r="AW164" s="249"/>
      <c r="AX164" s="249"/>
    </row>
    <row r="165" spans="1:50" s="30" customFormat="1" ht="45">
      <c r="A165" s="693"/>
      <c r="B165" s="693"/>
      <c r="C165" s="693">
        <v>1</v>
      </c>
      <c r="D165" s="249"/>
      <c r="E165" s="249"/>
      <c r="F165" s="284"/>
      <c r="G165" s="285"/>
      <c r="H165" s="285"/>
      <c r="I165" s="192"/>
      <c r="J165" s="40"/>
      <c r="L165" s="280" t="str">
        <f>mergeValue(A165) &amp;"."&amp; mergeValue(B165)&amp;"."&amp; mergeValue(C165)</f>
        <v>1.1.1</v>
      </c>
      <c r="M165" s="143" t="s">
        <v>560</v>
      </c>
      <c r="N165" s="799"/>
      <c r="O165" s="800"/>
      <c r="P165" s="800"/>
      <c r="Q165" s="800"/>
      <c r="R165" s="800"/>
      <c r="S165" s="800"/>
      <c r="T165" s="800"/>
      <c r="U165" s="800"/>
      <c r="V165" s="800"/>
      <c r="W165" s="800"/>
      <c r="X165" s="800"/>
      <c r="Y165" s="800"/>
      <c r="Z165" s="800"/>
      <c r="AA165" s="800"/>
      <c r="AB165" s="800"/>
      <c r="AC165" s="800"/>
      <c r="AD165" s="800"/>
      <c r="AE165" s="800"/>
      <c r="AF165" s="800"/>
      <c r="AG165" s="800"/>
      <c r="AH165" s="800"/>
      <c r="AI165" s="800"/>
      <c r="AJ165" s="800"/>
      <c r="AK165" s="800"/>
      <c r="AL165" s="755"/>
      <c r="AM165" s="442" t="s">
        <v>561</v>
      </c>
      <c r="AN165" s="249"/>
      <c r="AO165" s="249"/>
      <c r="AP165" s="249"/>
      <c r="AQ165" s="249"/>
      <c r="AR165" s="249"/>
      <c r="AS165" s="249"/>
      <c r="AT165" s="249"/>
      <c r="AU165" s="249"/>
      <c r="AV165" s="249"/>
      <c r="AW165" s="249"/>
      <c r="AX165" s="249"/>
    </row>
    <row r="166" spans="1:50" s="30" customFormat="1" ht="20.100000000000001" customHeight="1">
      <c r="A166" s="693"/>
      <c r="B166" s="693"/>
      <c r="C166" s="693"/>
      <c r="D166" s="693">
        <v>1</v>
      </c>
      <c r="E166" s="249"/>
      <c r="F166" s="284"/>
      <c r="G166" s="285"/>
      <c r="H166" s="285"/>
      <c r="I166" s="733"/>
      <c r="J166" s="734"/>
      <c r="K166" s="702"/>
      <c r="L166" s="735" t="str">
        <f>mergeValue(A166) &amp;"."&amp; mergeValue(B166)&amp;"."&amp; mergeValue(C166)&amp;"."&amp; mergeValue(D166)</f>
        <v>1.1.1.1</v>
      </c>
      <c r="M166" s="736"/>
      <c r="N166" s="698" t="s">
        <v>74</v>
      </c>
      <c r="O166" s="730"/>
      <c r="P166" s="739" t="s">
        <v>83</v>
      </c>
      <c r="Q166" s="740"/>
      <c r="R166" s="698" t="s">
        <v>75</v>
      </c>
      <c r="S166" s="730"/>
      <c r="T166" s="737">
        <v>1</v>
      </c>
      <c r="U166" s="741"/>
      <c r="V166" s="698" t="s">
        <v>75</v>
      </c>
      <c r="W166" s="730"/>
      <c r="X166" s="737">
        <v>1</v>
      </c>
      <c r="Y166" s="738"/>
      <c r="Z166" s="698" t="s">
        <v>75</v>
      </c>
      <c r="AA166" s="171"/>
      <c r="AB166" s="99">
        <v>1</v>
      </c>
      <c r="AC166" s="338"/>
      <c r="AD166" s="460"/>
      <c r="AE166" s="460"/>
      <c r="AF166" s="460"/>
      <c r="AG166" s="460"/>
      <c r="AH166" s="462"/>
      <c r="AI166" s="459" t="s">
        <v>74</v>
      </c>
      <c r="AJ166" s="462"/>
      <c r="AK166" s="459" t="s">
        <v>75</v>
      </c>
      <c r="AL166" s="238"/>
      <c r="AM166" s="692" t="s">
        <v>631</v>
      </c>
      <c r="AN166" s="249" t="str">
        <f>strCheckDateOnDP(AD166:AL166,List06_9_DP)</f>
        <v/>
      </c>
      <c r="AO166" s="262" t="str">
        <f>IF(AND(COUNTIF(AP162:AP162,AP166)&gt;1,AP166&lt;&gt;""),"ErrUnique:HasDoubleConn","")</f>
        <v/>
      </c>
      <c r="AP166" s="262"/>
      <c r="AQ166" s="262"/>
      <c r="AR166" s="262"/>
      <c r="AS166" s="262"/>
      <c r="AT166" s="262"/>
      <c r="AU166" s="249"/>
      <c r="AV166" s="249"/>
      <c r="AW166" s="249"/>
      <c r="AX166" s="249"/>
    </row>
    <row r="167" spans="1:50" s="30" customFormat="1" ht="20.100000000000001" customHeight="1">
      <c r="A167" s="693"/>
      <c r="B167" s="693"/>
      <c r="C167" s="693"/>
      <c r="D167" s="693"/>
      <c r="E167" s="249"/>
      <c r="F167" s="284"/>
      <c r="G167" s="285"/>
      <c r="H167" s="285"/>
      <c r="I167" s="733"/>
      <c r="J167" s="734"/>
      <c r="K167" s="702"/>
      <c r="L167" s="735"/>
      <c r="M167" s="736"/>
      <c r="N167" s="698"/>
      <c r="O167" s="730"/>
      <c r="P167" s="739"/>
      <c r="Q167" s="740"/>
      <c r="R167" s="698"/>
      <c r="S167" s="730"/>
      <c r="T167" s="737"/>
      <c r="U167" s="742"/>
      <c r="V167" s="698"/>
      <c r="W167" s="730"/>
      <c r="X167" s="737"/>
      <c r="Y167" s="738"/>
      <c r="Z167" s="698"/>
      <c r="AA167" s="352"/>
      <c r="AB167" s="185"/>
      <c r="AC167" s="185"/>
      <c r="AD167" s="220"/>
      <c r="AE167" s="220"/>
      <c r="AF167" s="220"/>
      <c r="AG167" s="251" t="str">
        <f>AH166 &amp; "-" &amp; AJ166</f>
        <v>-</v>
      </c>
      <c r="AH167" s="251"/>
      <c r="AI167" s="251"/>
      <c r="AJ167" s="251"/>
      <c r="AK167" s="251" t="s">
        <v>75</v>
      </c>
      <c r="AL167" s="355"/>
      <c r="AM167" s="692"/>
      <c r="AN167" s="249"/>
      <c r="AO167" s="262"/>
      <c r="AP167" s="262"/>
      <c r="AQ167" s="262"/>
      <c r="AR167" s="262"/>
      <c r="AS167" s="262"/>
      <c r="AT167" s="262"/>
      <c r="AU167" s="249"/>
      <c r="AV167" s="249"/>
      <c r="AW167" s="249"/>
      <c r="AX167" s="249"/>
    </row>
    <row r="168" spans="1:50" s="30" customFormat="1" ht="20.100000000000001" customHeight="1">
      <c r="A168" s="693"/>
      <c r="B168" s="693"/>
      <c r="C168" s="693"/>
      <c r="D168" s="693"/>
      <c r="E168" s="249"/>
      <c r="F168" s="284"/>
      <c r="G168" s="285"/>
      <c r="H168" s="285"/>
      <c r="I168" s="733"/>
      <c r="J168" s="734"/>
      <c r="K168" s="702"/>
      <c r="L168" s="735"/>
      <c r="M168" s="736"/>
      <c r="N168" s="698"/>
      <c r="O168" s="730"/>
      <c r="P168" s="739"/>
      <c r="Q168" s="740"/>
      <c r="R168" s="698"/>
      <c r="S168" s="730"/>
      <c r="T168" s="737"/>
      <c r="U168" s="743"/>
      <c r="V168" s="698"/>
      <c r="W168" s="354"/>
      <c r="X168" s="159"/>
      <c r="Y168" s="185"/>
      <c r="Z168" s="219"/>
      <c r="AA168" s="219"/>
      <c r="AB168" s="219"/>
      <c r="AC168" s="219"/>
      <c r="AD168" s="220"/>
      <c r="AE168" s="220"/>
      <c r="AF168" s="220"/>
      <c r="AG168" s="220"/>
      <c r="AH168" s="221"/>
      <c r="AI168" s="176"/>
      <c r="AJ168" s="176"/>
      <c r="AK168" s="221"/>
      <c r="AL168" s="166"/>
      <c r="AM168" s="692"/>
      <c r="AN168" s="249"/>
      <c r="AO168" s="262"/>
      <c r="AP168" s="262"/>
      <c r="AQ168" s="262"/>
      <c r="AR168" s="262"/>
      <c r="AS168" s="262"/>
      <c r="AT168" s="262"/>
      <c r="AU168" s="249"/>
      <c r="AV168" s="249"/>
      <c r="AW168" s="249"/>
      <c r="AX168" s="249"/>
    </row>
    <row r="169" spans="1:50" s="30" customFormat="1" ht="20.100000000000001" customHeight="1">
      <c r="A169" s="693"/>
      <c r="B169" s="693"/>
      <c r="C169" s="693"/>
      <c r="D169" s="693"/>
      <c r="E169" s="249"/>
      <c r="F169" s="284"/>
      <c r="G169" s="285"/>
      <c r="H169" s="285"/>
      <c r="I169" s="733"/>
      <c r="J169" s="734"/>
      <c r="K169" s="702"/>
      <c r="L169" s="735"/>
      <c r="M169" s="736"/>
      <c r="N169" s="698"/>
      <c r="O169" s="730"/>
      <c r="P169" s="739"/>
      <c r="Q169" s="740"/>
      <c r="R169" s="698"/>
      <c r="S169" s="222"/>
      <c r="T169" s="224"/>
      <c r="U169" s="223"/>
      <c r="V169" s="219"/>
      <c r="W169" s="219"/>
      <c r="X169" s="219"/>
      <c r="Y169" s="219"/>
      <c r="Z169" s="219"/>
      <c r="AA169" s="219"/>
      <c r="AB169" s="219"/>
      <c r="AC169" s="219"/>
      <c r="AD169" s="220"/>
      <c r="AE169" s="220"/>
      <c r="AF169" s="220"/>
      <c r="AG169" s="220"/>
      <c r="AH169" s="221"/>
      <c r="AI169" s="176"/>
      <c r="AJ169" s="176"/>
      <c r="AK169" s="221"/>
      <c r="AL169" s="166"/>
      <c r="AM169" s="692"/>
      <c r="AN169" s="249"/>
      <c r="AO169" s="262"/>
      <c r="AP169" s="262"/>
      <c r="AQ169" s="262"/>
      <c r="AR169" s="262"/>
      <c r="AS169" s="262"/>
      <c r="AT169" s="262"/>
      <c r="AU169" s="249"/>
      <c r="AV169" s="249"/>
      <c r="AW169" s="249"/>
      <c r="AX169" s="249"/>
    </row>
    <row r="170" spans="1:50" ht="20.100000000000001" customHeight="1">
      <c r="A170" s="693"/>
      <c r="B170" s="693"/>
      <c r="C170" s="693"/>
      <c r="D170" s="693"/>
      <c r="E170" s="253"/>
      <c r="F170" s="253"/>
      <c r="G170" s="253"/>
      <c r="H170" s="253"/>
      <c r="I170" s="733"/>
      <c r="J170" s="734"/>
      <c r="K170" s="702"/>
      <c r="L170" s="735"/>
      <c r="M170" s="736"/>
      <c r="N170" s="698"/>
      <c r="O170" s="353"/>
      <c r="P170" s="147"/>
      <c r="Q170" s="185" t="s">
        <v>371</v>
      </c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225"/>
      <c r="AM170" s="692"/>
      <c r="AN170" s="253"/>
      <c r="AO170" s="253"/>
      <c r="AP170" s="253"/>
      <c r="AQ170" s="253"/>
      <c r="AR170" s="253"/>
      <c r="AS170" s="253"/>
      <c r="AT170" s="253"/>
      <c r="AU170" s="253"/>
      <c r="AV170" s="253"/>
      <c r="AW170" s="253"/>
      <c r="AX170" s="253"/>
    </row>
    <row r="171" spans="1:50" ht="15" customHeight="1">
      <c r="A171" s="693"/>
      <c r="B171" s="693"/>
      <c r="C171" s="693"/>
      <c r="D171" s="253"/>
      <c r="E171" s="253"/>
      <c r="F171" s="284"/>
      <c r="G171" s="253"/>
      <c r="H171" s="253"/>
      <c r="I171" s="1"/>
      <c r="J171" s="75"/>
      <c r="K171" s="1"/>
      <c r="L171" s="270"/>
      <c r="M171" s="146" t="s">
        <v>5</v>
      </c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66"/>
      <c r="AM171" s="692"/>
      <c r="AN171" s="253"/>
      <c r="AO171" s="253"/>
      <c r="AP171" s="253"/>
      <c r="AQ171" s="253"/>
      <c r="AR171" s="253"/>
      <c r="AS171" s="253"/>
      <c r="AT171" s="253"/>
      <c r="AU171" s="253"/>
      <c r="AV171" s="253"/>
      <c r="AW171" s="253"/>
      <c r="AX171" s="253"/>
    </row>
    <row r="172" spans="1:50" ht="15" customHeight="1">
      <c r="A172" s="693"/>
      <c r="B172" s="693"/>
      <c r="C172" s="253"/>
      <c r="D172" s="253"/>
      <c r="E172" s="253"/>
      <c r="F172" s="284"/>
      <c r="G172" s="253"/>
      <c r="H172" s="253"/>
      <c r="I172" s="1"/>
      <c r="J172" s="75"/>
      <c r="K172" s="1"/>
      <c r="L172" s="98"/>
      <c r="M172" s="145" t="s">
        <v>365</v>
      </c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0"/>
      <c r="AE172" s="140"/>
      <c r="AF172" s="140"/>
      <c r="AG172" s="140"/>
      <c r="AH172" s="221"/>
      <c r="AI172" s="176"/>
      <c r="AJ172" s="175"/>
      <c r="AK172" s="145"/>
      <c r="AL172" s="176"/>
      <c r="AM172" s="166"/>
      <c r="AN172" s="253"/>
      <c r="AO172" s="253"/>
      <c r="AP172" s="253"/>
      <c r="AQ172" s="253"/>
      <c r="AR172" s="253"/>
      <c r="AS172" s="253"/>
      <c r="AT172" s="253"/>
      <c r="AU172" s="253"/>
      <c r="AV172" s="253"/>
      <c r="AW172" s="253"/>
      <c r="AX172" s="253"/>
    </row>
    <row r="173" spans="1:50" ht="15" customHeight="1">
      <c r="A173" s="693"/>
      <c r="B173" s="253"/>
      <c r="C173" s="253"/>
      <c r="D173" s="253"/>
      <c r="E173" s="253"/>
      <c r="F173" s="284"/>
      <c r="G173" s="253"/>
      <c r="H173" s="253"/>
      <c r="I173" s="1"/>
      <c r="J173" s="75"/>
      <c r="K173" s="1"/>
      <c r="L173" s="98"/>
      <c r="M173" s="159" t="s">
        <v>19</v>
      </c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40"/>
      <c r="AE173" s="140"/>
      <c r="AF173" s="140"/>
      <c r="AG173" s="140"/>
      <c r="AH173" s="221"/>
      <c r="AI173" s="176"/>
      <c r="AJ173" s="175"/>
      <c r="AK173" s="145"/>
      <c r="AL173" s="176"/>
      <c r="AM173" s="166"/>
      <c r="AN173" s="253"/>
      <c r="AO173" s="253"/>
      <c r="AP173" s="253"/>
      <c r="AQ173" s="253"/>
      <c r="AR173" s="253"/>
      <c r="AS173" s="253"/>
      <c r="AT173" s="253"/>
      <c r="AU173" s="253"/>
      <c r="AV173" s="253"/>
      <c r="AW173" s="253"/>
      <c r="AX173" s="253"/>
    </row>
    <row r="174" spans="1:50" ht="15" customHeight="1">
      <c r="F174" s="161"/>
      <c r="G174" s="1"/>
      <c r="H174" s="1"/>
      <c r="I174" s="193"/>
      <c r="J174" s="75"/>
      <c r="L174" s="98"/>
      <c r="M174" s="185" t="s">
        <v>291</v>
      </c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40"/>
      <c r="AE174" s="140"/>
      <c r="AF174" s="140"/>
      <c r="AG174" s="140"/>
      <c r="AH174" s="221"/>
      <c r="AI174" s="176"/>
      <c r="AJ174" s="175"/>
      <c r="AK174" s="145"/>
      <c r="AL174" s="176"/>
      <c r="AM174" s="166"/>
      <c r="AN174" s="253"/>
      <c r="AO174" s="253"/>
      <c r="AP174" s="253"/>
      <c r="AQ174" s="253"/>
      <c r="AR174" s="253"/>
      <c r="AS174" s="253"/>
      <c r="AT174" s="253"/>
      <c r="AU174" s="253"/>
      <c r="AV174" s="253"/>
      <c r="AW174" s="253"/>
      <c r="AX174" s="253"/>
    </row>
    <row r="175" spans="1:50" ht="15" customHeight="1">
      <c r="G175" s="161"/>
      <c r="H175" s="1"/>
      <c r="I175" s="1"/>
      <c r="J175" s="7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253"/>
      <c r="AM175" s="253"/>
      <c r="AN175" s="253"/>
      <c r="AO175" s="253"/>
      <c r="AP175" s="253"/>
      <c r="AQ175" s="253"/>
      <c r="AR175" s="253"/>
      <c r="AS175" s="253"/>
      <c r="AT175" s="253"/>
      <c r="AU175" s="253"/>
    </row>
    <row r="176" spans="1:50" s="29" customFormat="1" ht="17.100000000000001" customHeight="1">
      <c r="A176" s="29" t="s">
        <v>15</v>
      </c>
      <c r="C176" s="29" t="s">
        <v>194</v>
      </c>
      <c r="T176" s="163"/>
    </row>
    <row r="177" spans="1:49" ht="17.100000000000001" customHeight="1"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112"/>
      <c r="AH177" s="112"/>
      <c r="AI177" s="112"/>
      <c r="AJ177" s="112"/>
      <c r="AK177" s="112"/>
      <c r="AL177" s="112"/>
    </row>
    <row r="178" spans="1:49" s="30" customFormat="1" ht="22.5" customHeight="1">
      <c r="A178" s="693">
        <v>1</v>
      </c>
      <c r="B178" s="249"/>
      <c r="C178" s="249"/>
      <c r="D178" s="249"/>
      <c r="E178" s="249"/>
      <c r="F178" s="264"/>
      <c r="G178" s="264"/>
      <c r="H178" s="264"/>
      <c r="I178" s="85"/>
      <c r="J178" s="76"/>
      <c r="K178" s="76"/>
      <c r="L178" s="280">
        <f>mergeValue(A178)</f>
        <v>1</v>
      </c>
      <c r="M178" s="184" t="s">
        <v>21</v>
      </c>
      <c r="N178" s="801"/>
      <c r="O178" s="802"/>
      <c r="P178" s="802"/>
      <c r="Q178" s="802"/>
      <c r="R178" s="802"/>
      <c r="S178" s="802"/>
      <c r="T178" s="802"/>
      <c r="U178" s="802"/>
      <c r="V178" s="802"/>
      <c r="W178" s="802"/>
      <c r="X178" s="802"/>
      <c r="Y178" s="802"/>
      <c r="Z178" s="802"/>
      <c r="AA178" s="802"/>
      <c r="AB178" s="802"/>
      <c r="AC178" s="802"/>
      <c r="AD178" s="802"/>
      <c r="AE178" s="802"/>
      <c r="AF178" s="802"/>
      <c r="AG178" s="802"/>
      <c r="AH178" s="802"/>
      <c r="AI178" s="802"/>
      <c r="AJ178" s="802"/>
      <c r="AK178" s="747"/>
      <c r="AL178" s="472" t="s">
        <v>627</v>
      </c>
      <c r="AM178" s="249"/>
      <c r="AN178" s="249"/>
      <c r="AO178" s="249"/>
      <c r="AP178" s="249"/>
      <c r="AQ178" s="249"/>
      <c r="AR178" s="249"/>
      <c r="AS178" s="249"/>
      <c r="AT178" s="249"/>
      <c r="AU178" s="249"/>
      <c r="AV178" s="249"/>
      <c r="AW178" s="249"/>
    </row>
    <row r="179" spans="1:49" s="30" customFormat="1" ht="22.5" customHeight="1">
      <c r="A179" s="693"/>
      <c r="B179" s="693">
        <v>1</v>
      </c>
      <c r="C179" s="249"/>
      <c r="D179" s="249"/>
      <c r="E179" s="249"/>
      <c r="F179" s="284"/>
      <c r="G179" s="285"/>
      <c r="H179" s="285"/>
      <c r="I179" s="192"/>
      <c r="J179" s="40"/>
      <c r="L179" s="280" t="str">
        <f>mergeValue(A179) &amp;"."&amp; mergeValue(B179)</f>
        <v>1.1</v>
      </c>
      <c r="M179" s="142" t="s">
        <v>16</v>
      </c>
      <c r="N179" s="799"/>
      <c r="O179" s="800"/>
      <c r="P179" s="800"/>
      <c r="Q179" s="800"/>
      <c r="R179" s="800"/>
      <c r="S179" s="800"/>
      <c r="T179" s="800"/>
      <c r="U179" s="800"/>
      <c r="V179" s="800"/>
      <c r="W179" s="800"/>
      <c r="X179" s="800"/>
      <c r="Y179" s="800"/>
      <c r="Z179" s="800"/>
      <c r="AA179" s="800"/>
      <c r="AB179" s="800"/>
      <c r="AC179" s="800"/>
      <c r="AD179" s="800"/>
      <c r="AE179" s="800"/>
      <c r="AF179" s="800"/>
      <c r="AG179" s="800"/>
      <c r="AH179" s="800"/>
      <c r="AI179" s="800"/>
      <c r="AJ179" s="800"/>
      <c r="AK179" s="755"/>
      <c r="AL179" s="442" t="s">
        <v>449</v>
      </c>
      <c r="AM179" s="249"/>
      <c r="AN179" s="249"/>
      <c r="AO179" s="249"/>
      <c r="AP179" s="249"/>
      <c r="AQ179" s="249"/>
      <c r="AR179" s="249"/>
      <c r="AS179" s="249"/>
      <c r="AT179" s="249"/>
      <c r="AU179" s="249"/>
      <c r="AV179" s="249"/>
      <c r="AW179" s="249"/>
    </row>
    <row r="180" spans="1:49" s="30" customFormat="1" ht="45" customHeight="1">
      <c r="A180" s="693"/>
      <c r="B180" s="693"/>
      <c r="C180" s="693">
        <v>1</v>
      </c>
      <c r="D180" s="249"/>
      <c r="E180" s="249"/>
      <c r="F180" s="284"/>
      <c r="G180" s="285"/>
      <c r="H180" s="285"/>
      <c r="I180" s="192"/>
      <c r="J180" s="40"/>
      <c r="L180" s="280" t="str">
        <f>mergeValue(A180) &amp;"."&amp; mergeValue(B180)&amp;"."&amp; mergeValue(C180)</f>
        <v>1.1.1</v>
      </c>
      <c r="M180" s="143" t="s">
        <v>560</v>
      </c>
      <c r="N180" s="799"/>
      <c r="O180" s="800"/>
      <c r="P180" s="800"/>
      <c r="Q180" s="800"/>
      <c r="R180" s="800"/>
      <c r="S180" s="800"/>
      <c r="T180" s="800"/>
      <c r="U180" s="800"/>
      <c r="V180" s="800"/>
      <c r="W180" s="800"/>
      <c r="X180" s="800"/>
      <c r="Y180" s="800"/>
      <c r="Z180" s="800"/>
      <c r="AA180" s="800"/>
      <c r="AB180" s="800"/>
      <c r="AC180" s="800"/>
      <c r="AD180" s="800"/>
      <c r="AE180" s="800"/>
      <c r="AF180" s="800"/>
      <c r="AG180" s="800"/>
      <c r="AH180" s="800"/>
      <c r="AI180" s="800"/>
      <c r="AJ180" s="800"/>
      <c r="AK180" s="755"/>
      <c r="AL180" s="442" t="s">
        <v>561</v>
      </c>
      <c r="AM180" s="249"/>
      <c r="AN180" s="249"/>
      <c r="AO180" s="249"/>
      <c r="AP180" s="249"/>
      <c r="AQ180" s="249"/>
      <c r="AR180" s="249"/>
      <c r="AS180" s="249"/>
      <c r="AT180" s="249"/>
      <c r="AU180" s="249"/>
      <c r="AV180" s="249"/>
      <c r="AW180" s="249"/>
    </row>
    <row r="181" spans="1:49" s="30" customFormat="1" ht="20.100000000000001" customHeight="1">
      <c r="A181" s="693"/>
      <c r="B181" s="693"/>
      <c r="C181" s="693"/>
      <c r="D181" s="693">
        <v>1</v>
      </c>
      <c r="E181" s="249"/>
      <c r="F181" s="284"/>
      <c r="G181" s="285"/>
      <c r="H181" s="285"/>
      <c r="I181" s="733"/>
      <c r="J181" s="734"/>
      <c r="K181" s="702"/>
      <c r="L181" s="756" t="str">
        <f>mergeValue(A181) &amp;"."&amp; mergeValue(B181)&amp;"."&amp; mergeValue(C181)&amp;"."&amp; mergeValue(D181)</f>
        <v>1.1.1.1</v>
      </c>
      <c r="M181" s="749"/>
      <c r="N181" s="751"/>
      <c r="O181" s="739" t="s">
        <v>83</v>
      </c>
      <c r="P181" s="740"/>
      <c r="Q181" s="698" t="s">
        <v>75</v>
      </c>
      <c r="R181" s="730"/>
      <c r="S181" s="737">
        <v>1</v>
      </c>
      <c r="T181" s="741"/>
      <c r="U181" s="698" t="s">
        <v>75</v>
      </c>
      <c r="V181" s="730"/>
      <c r="W181" s="737" t="s">
        <v>83</v>
      </c>
      <c r="X181" s="738"/>
      <c r="Y181" s="698" t="s">
        <v>75</v>
      </c>
      <c r="Z181" s="171"/>
      <c r="AA181" s="99">
        <v>1</v>
      </c>
      <c r="AB181" s="338"/>
      <c r="AC181" s="460"/>
      <c r="AD181" s="460"/>
      <c r="AE181" s="461"/>
      <c r="AF181" s="460"/>
      <c r="AG181" s="462"/>
      <c r="AH181" s="459" t="s">
        <v>74</v>
      </c>
      <c r="AI181" s="462"/>
      <c r="AJ181" s="459" t="s">
        <v>75</v>
      </c>
      <c r="AK181" s="238"/>
      <c r="AL181" s="692" t="s">
        <v>631</v>
      </c>
      <c r="AM181" s="249" t="str">
        <f>strCheckDateOnDP(AC181:AK181,List06_10_DP)</f>
        <v/>
      </c>
      <c r="AN181" s="262" t="str">
        <f>IF(AND(COUNTIF(AO177:AO177,AO181)&gt;1,AO181&lt;&gt;""),"ErrUnique:HasDoubleConn","")</f>
        <v/>
      </c>
      <c r="AO181" s="262"/>
      <c r="AP181" s="262"/>
      <c r="AQ181" s="262"/>
      <c r="AR181" s="262"/>
      <c r="AS181" s="262"/>
      <c r="AT181" s="249"/>
      <c r="AU181" s="249"/>
      <c r="AV181" s="249"/>
      <c r="AW181" s="249"/>
    </row>
    <row r="182" spans="1:49" s="30" customFormat="1" ht="20.100000000000001" customHeight="1">
      <c r="A182" s="693"/>
      <c r="B182" s="693"/>
      <c r="C182" s="693"/>
      <c r="D182" s="693"/>
      <c r="E182" s="249"/>
      <c r="F182" s="284"/>
      <c r="G182" s="285"/>
      <c r="H182" s="285"/>
      <c r="I182" s="733"/>
      <c r="J182" s="734"/>
      <c r="K182" s="702"/>
      <c r="L182" s="735"/>
      <c r="M182" s="750"/>
      <c r="N182" s="751"/>
      <c r="O182" s="739"/>
      <c r="P182" s="740"/>
      <c r="Q182" s="698"/>
      <c r="R182" s="730"/>
      <c r="S182" s="737"/>
      <c r="T182" s="742"/>
      <c r="U182" s="698"/>
      <c r="V182" s="730"/>
      <c r="W182" s="737"/>
      <c r="X182" s="738"/>
      <c r="Y182" s="698"/>
      <c r="Z182" s="352"/>
      <c r="AA182" s="185"/>
      <c r="AB182" s="185"/>
      <c r="AC182" s="220"/>
      <c r="AD182" s="220"/>
      <c r="AE182" s="220"/>
      <c r="AF182" s="251" t="str">
        <f>AG181 &amp; "-" &amp; AI181</f>
        <v>-</v>
      </c>
      <c r="AG182" s="251"/>
      <c r="AH182" s="251"/>
      <c r="AI182" s="251"/>
      <c r="AJ182" s="251" t="s">
        <v>75</v>
      </c>
      <c r="AK182" s="355"/>
      <c r="AL182" s="692"/>
      <c r="AM182" s="249"/>
      <c r="AN182" s="262"/>
      <c r="AO182" s="262"/>
      <c r="AP182" s="262"/>
      <c r="AQ182" s="262"/>
      <c r="AR182" s="262"/>
      <c r="AS182" s="262"/>
      <c r="AT182" s="249"/>
      <c r="AU182" s="249"/>
      <c r="AV182" s="249"/>
      <c r="AW182" s="249"/>
    </row>
    <row r="183" spans="1:49" s="30" customFormat="1" ht="20.100000000000001" customHeight="1">
      <c r="A183" s="693"/>
      <c r="B183" s="693"/>
      <c r="C183" s="693"/>
      <c r="D183" s="693"/>
      <c r="E183" s="249"/>
      <c r="F183" s="284"/>
      <c r="G183" s="285"/>
      <c r="H183" s="285"/>
      <c r="I183" s="733"/>
      <c r="J183" s="734"/>
      <c r="K183" s="702"/>
      <c r="L183" s="735"/>
      <c r="M183" s="750"/>
      <c r="N183" s="751"/>
      <c r="O183" s="739"/>
      <c r="P183" s="740"/>
      <c r="Q183" s="698"/>
      <c r="R183" s="730"/>
      <c r="S183" s="737"/>
      <c r="T183" s="743"/>
      <c r="U183" s="698"/>
      <c r="V183" s="354"/>
      <c r="W183" s="159"/>
      <c r="X183" s="185"/>
      <c r="Y183" s="219"/>
      <c r="Z183" s="219"/>
      <c r="AA183" s="219"/>
      <c r="AB183" s="219"/>
      <c r="AC183" s="220"/>
      <c r="AD183" s="220"/>
      <c r="AE183" s="220"/>
      <c r="AF183" s="220"/>
      <c r="AG183" s="221"/>
      <c r="AH183" s="176"/>
      <c r="AI183" s="176"/>
      <c r="AJ183" s="221"/>
      <c r="AK183" s="166"/>
      <c r="AL183" s="692"/>
      <c r="AM183" s="249"/>
      <c r="AN183" s="262"/>
      <c r="AO183" s="262"/>
      <c r="AP183" s="262"/>
      <c r="AQ183" s="262"/>
      <c r="AR183" s="262"/>
      <c r="AS183" s="262"/>
      <c r="AT183" s="249"/>
      <c r="AU183" s="249"/>
      <c r="AV183" s="249"/>
      <c r="AW183" s="249"/>
    </row>
    <row r="184" spans="1:49" s="30" customFormat="1" ht="20.100000000000001" customHeight="1">
      <c r="A184" s="693"/>
      <c r="B184" s="693"/>
      <c r="C184" s="693"/>
      <c r="D184" s="693"/>
      <c r="E184" s="249"/>
      <c r="F184" s="284"/>
      <c r="G184" s="285"/>
      <c r="H184" s="285"/>
      <c r="I184" s="733"/>
      <c r="J184" s="734"/>
      <c r="K184" s="702"/>
      <c r="L184" s="735"/>
      <c r="M184" s="750"/>
      <c r="N184" s="751"/>
      <c r="O184" s="739"/>
      <c r="P184" s="740"/>
      <c r="Q184" s="698"/>
      <c r="R184" s="222"/>
      <c r="S184" s="224"/>
      <c r="T184" s="223"/>
      <c r="U184" s="219"/>
      <c r="V184" s="219"/>
      <c r="W184" s="219"/>
      <c r="X184" s="219"/>
      <c r="Y184" s="219"/>
      <c r="Z184" s="219"/>
      <c r="AA184" s="219"/>
      <c r="AB184" s="219"/>
      <c r="AC184" s="220"/>
      <c r="AD184" s="220"/>
      <c r="AE184" s="220"/>
      <c r="AF184" s="220"/>
      <c r="AG184" s="221"/>
      <c r="AH184" s="176"/>
      <c r="AI184" s="176"/>
      <c r="AJ184" s="221"/>
      <c r="AK184" s="166"/>
      <c r="AL184" s="692"/>
      <c r="AM184" s="249"/>
      <c r="AN184" s="262"/>
      <c r="AO184" s="262"/>
      <c r="AP184" s="262"/>
      <c r="AQ184" s="262"/>
      <c r="AR184" s="262"/>
      <c r="AS184" s="262"/>
      <c r="AT184" s="249"/>
      <c r="AU184" s="249"/>
      <c r="AV184" s="249"/>
      <c r="AW184" s="249"/>
    </row>
    <row r="185" spans="1:49" ht="20.100000000000001" customHeight="1">
      <c r="A185" s="693"/>
      <c r="B185" s="693"/>
      <c r="C185" s="693"/>
      <c r="D185" s="693"/>
      <c r="E185" s="253"/>
      <c r="F185" s="253"/>
      <c r="G185" s="253"/>
      <c r="H185" s="253"/>
      <c r="I185" s="733"/>
      <c r="J185" s="734"/>
      <c r="K185" s="702"/>
      <c r="L185" s="735"/>
      <c r="M185" s="750"/>
      <c r="N185" s="353"/>
      <c r="O185" s="147"/>
      <c r="P185" s="185" t="s">
        <v>371</v>
      </c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225"/>
      <c r="AL185" s="692"/>
      <c r="AM185" s="253"/>
      <c r="AN185" s="253"/>
      <c r="AO185" s="253"/>
      <c r="AP185" s="253"/>
      <c r="AQ185" s="253"/>
      <c r="AR185" s="253"/>
      <c r="AS185" s="253"/>
      <c r="AT185" s="253"/>
      <c r="AU185" s="253"/>
      <c r="AV185" s="253"/>
      <c r="AW185" s="253"/>
    </row>
    <row r="186" spans="1:49" ht="15" customHeight="1">
      <c r="A186" s="693"/>
      <c r="B186" s="693"/>
      <c r="C186" s="693"/>
      <c r="D186" s="253"/>
      <c r="E186" s="253"/>
      <c r="F186" s="284"/>
      <c r="G186" s="253"/>
      <c r="H186" s="253"/>
      <c r="I186" s="1"/>
      <c r="J186" s="75"/>
      <c r="K186" s="1"/>
      <c r="L186" s="270"/>
      <c r="M186" s="146" t="s">
        <v>5</v>
      </c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66"/>
      <c r="AL186" s="692"/>
      <c r="AM186" s="253"/>
      <c r="AN186" s="253"/>
      <c r="AO186" s="253"/>
      <c r="AP186" s="253"/>
      <c r="AQ186" s="253"/>
      <c r="AR186" s="253"/>
      <c r="AS186" s="253"/>
      <c r="AT186" s="253"/>
      <c r="AU186" s="253"/>
      <c r="AV186" s="253"/>
      <c r="AW186" s="253"/>
    </row>
    <row r="187" spans="1:49" ht="15" customHeight="1">
      <c r="A187" s="693"/>
      <c r="B187" s="693"/>
      <c r="C187" s="253"/>
      <c r="D187" s="253"/>
      <c r="E187" s="253"/>
      <c r="F187" s="284"/>
      <c r="G187" s="253"/>
      <c r="H187" s="253"/>
      <c r="I187" s="1"/>
      <c r="J187" s="75"/>
      <c r="K187" s="1"/>
      <c r="L187" s="98"/>
      <c r="M187" s="145" t="s">
        <v>365</v>
      </c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0"/>
      <c r="AD187" s="140"/>
      <c r="AE187" s="140"/>
      <c r="AF187" s="140"/>
      <c r="AG187" s="221"/>
      <c r="AH187" s="146"/>
      <c r="AI187" s="175"/>
      <c r="AJ187" s="145"/>
      <c r="AK187" s="176"/>
      <c r="AL187" s="166"/>
      <c r="AM187" s="253"/>
      <c r="AN187" s="253"/>
      <c r="AO187" s="253"/>
      <c r="AP187" s="253"/>
      <c r="AQ187" s="253"/>
      <c r="AR187" s="253"/>
      <c r="AS187" s="253"/>
      <c r="AT187" s="253"/>
      <c r="AU187" s="253"/>
      <c r="AV187" s="253"/>
      <c r="AW187" s="253"/>
    </row>
    <row r="188" spans="1:49" ht="15" customHeight="1">
      <c r="A188" s="693"/>
      <c r="B188" s="253"/>
      <c r="C188" s="253"/>
      <c r="D188" s="253"/>
      <c r="E188" s="253"/>
      <c r="F188" s="284"/>
      <c r="G188" s="253"/>
      <c r="H188" s="253"/>
      <c r="I188" s="1"/>
      <c r="J188" s="75"/>
      <c r="K188" s="1"/>
      <c r="L188" s="98"/>
      <c r="M188" s="159" t="s">
        <v>19</v>
      </c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40"/>
      <c r="AD188" s="140"/>
      <c r="AE188" s="140"/>
      <c r="AF188" s="140"/>
      <c r="AG188" s="221"/>
      <c r="AH188" s="146"/>
      <c r="AI188" s="175"/>
      <c r="AJ188" s="145"/>
      <c r="AK188" s="176"/>
      <c r="AL188" s="166"/>
      <c r="AM188" s="253"/>
      <c r="AN188" s="253"/>
      <c r="AO188" s="253"/>
      <c r="AP188" s="253"/>
      <c r="AQ188" s="253"/>
      <c r="AR188" s="253"/>
      <c r="AS188" s="253"/>
      <c r="AT188" s="253"/>
      <c r="AU188" s="253"/>
      <c r="AV188" s="253"/>
      <c r="AW188" s="253"/>
    </row>
    <row r="189" spans="1:49" ht="15" customHeight="1">
      <c r="F189" s="161"/>
      <c r="G189" s="1"/>
      <c r="H189" s="1"/>
      <c r="I189" s="193"/>
      <c r="J189" s="75"/>
      <c r="L189" s="98"/>
      <c r="M189" s="185" t="s">
        <v>291</v>
      </c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40"/>
      <c r="AD189" s="140"/>
      <c r="AE189" s="140"/>
      <c r="AF189" s="140"/>
      <c r="AG189" s="221"/>
      <c r="AH189" s="146"/>
      <c r="AI189" s="175"/>
      <c r="AJ189" s="145"/>
      <c r="AK189" s="176"/>
      <c r="AL189" s="166"/>
      <c r="AM189" s="253"/>
      <c r="AN189" s="253"/>
      <c r="AO189" s="253"/>
      <c r="AP189" s="253"/>
      <c r="AQ189" s="253"/>
      <c r="AR189" s="253"/>
      <c r="AS189" s="253"/>
      <c r="AT189" s="253"/>
      <c r="AU189" s="253"/>
      <c r="AV189" s="253"/>
      <c r="AW189" s="253"/>
    </row>
    <row r="190" spans="1:49" ht="15" customHeight="1">
      <c r="G190" s="161"/>
      <c r="H190" s="1"/>
      <c r="I190" s="1"/>
      <c r="J190" s="75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253"/>
      <c r="AL190" s="253"/>
      <c r="AM190" s="253"/>
      <c r="AN190" s="253"/>
      <c r="AO190" s="253"/>
      <c r="AP190" s="253"/>
      <c r="AQ190" s="253"/>
      <c r="AR190" s="253"/>
      <c r="AS190" s="253"/>
      <c r="AT190" s="253"/>
    </row>
    <row r="191" spans="1:49" ht="15" customHeight="1">
      <c r="G191" s="161"/>
      <c r="H191" s="1"/>
      <c r="I191" s="1"/>
      <c r="J191" s="7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253"/>
      <c r="AL191" s="253"/>
      <c r="AM191" s="253"/>
      <c r="AN191" s="253"/>
      <c r="AO191" s="253"/>
      <c r="AP191" s="253"/>
      <c r="AQ191" s="253"/>
      <c r="AR191" s="253"/>
      <c r="AS191" s="253"/>
      <c r="AT191" s="253"/>
    </row>
    <row r="192" spans="1:49" ht="15" customHeight="1">
      <c r="G192" s="161"/>
      <c r="H192" s="1"/>
      <c r="I192" s="1"/>
      <c r="J192" s="75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31" ht="15" customHeight="1">
      <c r="G193" s="161"/>
      <c r="H193" s="1"/>
      <c r="I193" s="1"/>
      <c r="J193" s="75"/>
      <c r="K193" s="1"/>
      <c r="L193" s="1"/>
      <c r="M193" s="1"/>
      <c r="N193" s="1"/>
      <c r="O193" s="1"/>
      <c r="Q193" s="286"/>
      <c r="U193" s="100"/>
      <c r="V193" s="1"/>
      <c r="W193" s="1"/>
      <c r="X193" s="1"/>
      <c r="Y193" s="286"/>
      <c r="Z193" s="1"/>
      <c r="AA193" s="1"/>
      <c r="AB193" s="1"/>
      <c r="AC193" s="271"/>
      <c r="AD193" s="1"/>
    </row>
    <row r="194" spans="1:31" ht="15" customHeight="1">
      <c r="G194" s="161"/>
      <c r="H194" s="1"/>
      <c r="I194" s="1"/>
      <c r="J194" s="75"/>
      <c r="K194" s="1"/>
      <c r="L194" s="1"/>
      <c r="M194" s="1"/>
      <c r="N194" s="1"/>
      <c r="O194" s="1"/>
      <c r="Q194" s="278"/>
      <c r="Y194" s="1"/>
      <c r="Z194" s="1"/>
      <c r="AA194" s="1"/>
      <c r="AB194" s="1"/>
      <c r="AC194" s="1"/>
      <c r="AD194" s="1"/>
      <c r="AE194" s="1"/>
    </row>
    <row r="195" spans="1:31" ht="15" customHeight="1">
      <c r="G195" s="161"/>
      <c r="H195" s="1"/>
      <c r="I195" s="1"/>
      <c r="J195" s="75"/>
      <c r="K195" s="1"/>
      <c r="L195" s="1"/>
      <c r="M195" s="1"/>
      <c r="N195" s="1"/>
      <c r="O195" s="1"/>
      <c r="Q195" s="278"/>
      <c r="Y195" s="1"/>
      <c r="Z195" s="1"/>
      <c r="AA195" s="1"/>
      <c r="AB195" s="1"/>
      <c r="AC195" s="1"/>
      <c r="AD195" s="1"/>
      <c r="AE195" s="1"/>
    </row>
    <row r="196" spans="1:31" ht="15" customHeight="1">
      <c r="G196" s="161"/>
      <c r="H196" s="1"/>
      <c r="I196" s="1"/>
      <c r="J196" s="75"/>
      <c r="K196" s="1"/>
      <c r="L196" s="1"/>
      <c r="M196" s="1"/>
      <c r="N196" s="1"/>
      <c r="O196" s="1"/>
      <c r="P196" s="1"/>
      <c r="Q196" s="278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" customHeight="1">
      <c r="G197" s="161"/>
      <c r="H197" s="1"/>
      <c r="I197" s="1"/>
      <c r="J197" s="75"/>
      <c r="K197" s="1"/>
      <c r="L197" s="1"/>
      <c r="M197" s="1"/>
      <c r="Q197" s="698" t="s">
        <v>75</v>
      </c>
      <c r="R197" s="781"/>
      <c r="S197" s="737">
        <v>1</v>
      </c>
      <c r="T197" s="622"/>
      <c r="U197" s="698" t="s">
        <v>74</v>
      </c>
      <c r="V197" s="730"/>
      <c r="W197" s="737">
        <v>1</v>
      </c>
      <c r="X197" s="780"/>
      <c r="Y197" s="698" t="s">
        <v>74</v>
      </c>
      <c r="Z197" s="171"/>
      <c r="AA197" s="99">
        <v>1</v>
      </c>
      <c r="AB197" s="271"/>
    </row>
    <row r="198" spans="1:31" ht="15" customHeight="1">
      <c r="G198" s="161"/>
      <c r="H198" s="1"/>
      <c r="I198" s="1"/>
      <c r="J198" s="75"/>
      <c r="K198" s="1"/>
      <c r="L198" s="1"/>
      <c r="M198" s="1"/>
      <c r="Q198" s="698"/>
      <c r="R198" s="781"/>
      <c r="S198" s="737"/>
      <c r="T198" s="622"/>
      <c r="U198" s="698"/>
      <c r="V198" s="730"/>
      <c r="W198" s="737"/>
      <c r="X198" s="780"/>
      <c r="Y198" s="698"/>
      <c r="Z198" s="352"/>
      <c r="AA198" s="185"/>
      <c r="AB198" s="101" t="s">
        <v>373</v>
      </c>
    </row>
    <row r="199" spans="1:31" ht="15" customHeight="1">
      <c r="G199" s="161"/>
      <c r="H199" s="1"/>
      <c r="I199" s="1"/>
      <c r="J199" s="75"/>
      <c r="K199" s="1"/>
      <c r="L199" s="1"/>
      <c r="M199" s="1"/>
      <c r="Q199" s="698"/>
      <c r="R199" s="781"/>
      <c r="S199" s="737"/>
      <c r="T199" s="622"/>
      <c r="U199" s="698"/>
      <c r="V199" s="354"/>
      <c r="W199" s="159"/>
      <c r="X199" s="185" t="s">
        <v>372</v>
      </c>
      <c r="Y199" s="219"/>
      <c r="Z199" s="219"/>
      <c r="AA199" s="219"/>
      <c r="AB199" s="456"/>
    </row>
    <row r="200" spans="1:31" ht="15" customHeight="1">
      <c r="G200" s="161"/>
      <c r="H200" s="1"/>
      <c r="I200" s="1"/>
      <c r="J200" s="75"/>
      <c r="K200" s="1"/>
      <c r="L200" s="1"/>
      <c r="M200" s="1"/>
      <c r="Q200" s="698"/>
      <c r="R200" s="224"/>
      <c r="S200" s="224"/>
      <c r="T200" s="223"/>
      <c r="U200" s="219"/>
      <c r="V200" s="219"/>
      <c r="W200" s="219"/>
      <c r="X200" s="219"/>
      <c r="Y200" s="219"/>
      <c r="Z200" s="219"/>
      <c r="AA200" s="219"/>
      <c r="AB200" s="456"/>
    </row>
    <row r="202" spans="1:31" s="30" customFormat="1" ht="17.100000000000001" customHeight="1">
      <c r="A202" s="86"/>
      <c r="B202" s="86"/>
      <c r="C202" s="76"/>
      <c r="D202" s="148"/>
      <c r="E202" s="198"/>
      <c r="F202" s="160"/>
      <c r="G202" s="160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  <c r="T202" s="150"/>
      <c r="U202" s="150"/>
      <c r="V202" s="150"/>
      <c r="W202" s="200"/>
      <c r="X202" s="200"/>
    </row>
    <row r="203" spans="1:31" s="29" customFormat="1" ht="11.25">
      <c r="A203" s="29" t="s">
        <v>260</v>
      </c>
    </row>
    <row r="204" spans="1:31" ht="11.25"/>
    <row r="205" spans="1:31" s="10" customFormat="1" ht="15" customHeight="1">
      <c r="C205" s="194"/>
      <c r="D205" s="113"/>
      <c r="E205" s="195"/>
    </row>
    <row r="207" spans="1:31" s="29" customFormat="1" ht="17.100000000000001" customHeight="1">
      <c r="A207" s="29" t="s">
        <v>259</v>
      </c>
    </row>
    <row r="209" spans="1:24" s="30" customFormat="1" ht="17.100000000000001" customHeight="1">
      <c r="A209" s="86"/>
      <c r="B209" s="86"/>
      <c r="C209" s="76"/>
      <c r="D209" s="148"/>
      <c r="E209" s="91">
        <v>1</v>
      </c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5"/>
      <c r="S209" s="95"/>
      <c r="T209" s="95"/>
      <c r="U209" s="96"/>
      <c r="V209" s="96"/>
      <c r="W209" s="96"/>
      <c r="X209" s="97"/>
    </row>
    <row r="211" spans="1:24" s="29" customFormat="1" ht="17.100000000000001" customHeight="1">
      <c r="A211" s="29" t="s">
        <v>260</v>
      </c>
    </row>
    <row r="212" spans="1:24" ht="17.100000000000001" customHeight="1">
      <c r="G212" s="84"/>
      <c r="H212" s="84"/>
    </row>
    <row r="213" spans="1:24" s="30" customFormat="1" ht="17.100000000000001" customHeight="1">
      <c r="A213" s="1"/>
      <c r="B213" s="78"/>
      <c r="C213" s="76"/>
      <c r="D213" s="148"/>
      <c r="E213" s="99" t="s">
        <v>83</v>
      </c>
      <c r="F213" s="94"/>
      <c r="G213" s="94"/>
      <c r="H213" s="94"/>
      <c r="I213" s="94"/>
      <c r="J213" s="95"/>
      <c r="K213" s="95"/>
      <c r="L213" s="95"/>
      <c r="M213" s="96"/>
      <c r="N213" s="96"/>
      <c r="O213" s="96"/>
      <c r="P213" s="97"/>
      <c r="Q213" s="79"/>
      <c r="R213" s="79"/>
      <c r="S213" s="79"/>
      <c r="T213" s="79"/>
      <c r="U213" s="79"/>
      <c r="V213" s="79"/>
      <c r="W213" s="79"/>
      <c r="X213" s="79"/>
    </row>
    <row r="215" spans="1:24" s="29" customFormat="1" ht="17.100000000000001" customHeight="1">
      <c r="A215" s="29" t="s">
        <v>261</v>
      </c>
    </row>
    <row r="216" spans="1:24" ht="17.100000000000001" customHeight="1">
      <c r="G216" s="84"/>
      <c r="H216" s="84"/>
    </row>
    <row r="217" spans="1:24" s="30" customFormat="1" ht="17.100000000000001" customHeight="1">
      <c r="A217" s="1"/>
      <c r="B217" s="78"/>
      <c r="C217" s="76"/>
      <c r="D217" s="148"/>
      <c r="E217" s="99" t="s">
        <v>83</v>
      </c>
      <c r="F217" s="94"/>
      <c r="G217" s="94"/>
      <c r="H217" s="94"/>
      <c r="I217" s="94"/>
      <c r="J217" s="95"/>
      <c r="K217" s="95"/>
      <c r="L217" s="95"/>
      <c r="M217" s="96"/>
      <c r="N217" s="96"/>
      <c r="O217" s="96"/>
      <c r="P217" s="97"/>
      <c r="Q217" s="79"/>
      <c r="R217" s="79"/>
      <c r="S217" s="79"/>
      <c r="T217" s="79"/>
      <c r="U217" s="79"/>
      <c r="V217" s="79"/>
      <c r="W217" s="79"/>
      <c r="X217" s="79"/>
    </row>
    <row r="219" spans="1:24" s="29" customFormat="1" ht="17.100000000000001" customHeight="1">
      <c r="A219" s="29" t="s">
        <v>287</v>
      </c>
      <c r="B219" s="29" t="s">
        <v>288</v>
      </c>
      <c r="C219" s="29" t="s">
        <v>289</v>
      </c>
    </row>
    <row r="221" spans="1:24" s="18" customFormat="1" ht="20.100000000000001" customHeight="1">
      <c r="A221" s="80"/>
      <c r="B221" s="80"/>
      <c r="C221" s="15"/>
      <c r="D221" s="16"/>
      <c r="F221" s="34" t="s">
        <v>72</v>
      </c>
      <c r="G221" s="22"/>
      <c r="I221" s="48"/>
    </row>
    <row r="222" spans="1:24" s="18" customFormat="1" ht="22.5">
      <c r="A222" s="80"/>
      <c r="B222" s="81"/>
      <c r="C222" s="15"/>
      <c r="D222" s="27"/>
      <c r="E222" s="26" t="s">
        <v>68</v>
      </c>
      <c r="F222" s="28"/>
      <c r="G222" s="22"/>
      <c r="I222" s="48"/>
    </row>
    <row r="223" spans="1:24" s="18" customFormat="1" ht="19.5">
      <c r="A223" s="80"/>
      <c r="B223" s="81"/>
      <c r="C223" s="15"/>
      <c r="D223" s="27"/>
      <c r="E223" s="26" t="s">
        <v>69</v>
      </c>
      <c r="F223" s="28"/>
      <c r="G223" s="22"/>
      <c r="I223" s="48"/>
    </row>
    <row r="224" spans="1:24" s="18" customFormat="1" ht="13.5" customHeight="1">
      <c r="A224" s="80"/>
      <c r="B224" s="80"/>
      <c r="C224" s="15"/>
      <c r="D224" s="19"/>
      <c r="E224" s="20"/>
      <c r="F224" s="33"/>
      <c r="G224" s="16"/>
      <c r="I224" s="48"/>
    </row>
    <row r="225" spans="1:9" s="18" customFormat="1" ht="20.100000000000001" customHeight="1">
      <c r="A225" s="80"/>
      <c r="B225" s="80"/>
      <c r="C225" s="15"/>
      <c r="D225" s="16"/>
      <c r="F225" s="34" t="s">
        <v>162</v>
      </c>
      <c r="G225" s="22"/>
      <c r="I225" s="48"/>
    </row>
    <row r="226" spans="1:9" s="18" customFormat="1" ht="22.5">
      <c r="A226" s="80"/>
      <c r="B226" s="81"/>
      <c r="C226" s="15"/>
      <c r="D226" s="27"/>
      <c r="E226" s="35" t="s">
        <v>77</v>
      </c>
      <c r="F226" s="28"/>
      <c r="G226" s="22"/>
      <c r="I226" s="48"/>
    </row>
    <row r="227" spans="1:9" s="18" customFormat="1" ht="22.5">
      <c r="A227" s="80"/>
      <c r="B227" s="81"/>
      <c r="C227" s="15"/>
      <c r="D227" s="27"/>
      <c r="E227" s="35" t="s">
        <v>161</v>
      </c>
      <c r="F227" s="28"/>
      <c r="G227" s="22"/>
      <c r="I227" s="48"/>
    </row>
    <row r="228" spans="1:9" s="18" customFormat="1" ht="13.5" customHeight="1">
      <c r="A228" s="80"/>
      <c r="B228" s="80"/>
      <c r="C228" s="15"/>
      <c r="D228" s="19"/>
      <c r="E228" s="20"/>
      <c r="F228" s="33"/>
      <c r="G228" s="16"/>
      <c r="I228" s="48"/>
    </row>
    <row r="229" spans="1:9" s="18" customFormat="1" ht="20.100000000000001" customHeight="1">
      <c r="A229" s="80"/>
      <c r="B229" s="80"/>
      <c r="C229" s="15"/>
      <c r="D229" s="16"/>
      <c r="F229" s="34" t="s">
        <v>163</v>
      </c>
      <c r="G229" s="22"/>
      <c r="I229" s="48"/>
    </row>
    <row r="230" spans="1:9" s="18" customFormat="1" ht="22.5">
      <c r="A230" s="80"/>
      <c r="B230" s="81"/>
      <c r="C230" s="15"/>
      <c r="D230" s="27"/>
      <c r="E230" s="35" t="s">
        <v>77</v>
      </c>
      <c r="F230" s="28"/>
      <c r="G230" s="22"/>
      <c r="I230" s="48"/>
    </row>
    <row r="231" spans="1:9" s="18" customFormat="1" ht="22.5">
      <c r="A231" s="80"/>
      <c r="B231" s="81"/>
      <c r="C231" s="15"/>
      <c r="D231" s="27"/>
      <c r="E231" s="35" t="s">
        <v>161</v>
      </c>
      <c r="F231" s="28"/>
      <c r="G231" s="22"/>
      <c r="I231" s="48"/>
    </row>
    <row r="232" spans="1:9" s="18" customFormat="1" ht="13.5" customHeight="1">
      <c r="A232" s="80"/>
      <c r="B232" s="80"/>
      <c r="C232" s="15"/>
      <c r="D232" s="19"/>
      <c r="E232" s="20"/>
      <c r="F232" s="33"/>
      <c r="G232" s="16"/>
      <c r="I232" s="48"/>
    </row>
    <row r="233" spans="1:9" s="18" customFormat="1" ht="20.100000000000001" customHeight="1">
      <c r="A233" s="80"/>
      <c r="B233" s="80"/>
      <c r="C233" s="15"/>
      <c r="D233" s="16"/>
      <c r="F233" s="34" t="s">
        <v>164</v>
      </c>
      <c r="G233" s="22"/>
      <c r="I233" s="48"/>
    </row>
    <row r="234" spans="1:9" s="18" customFormat="1" ht="22.5">
      <c r="A234" s="80"/>
      <c r="B234" s="81"/>
      <c r="C234" s="15"/>
      <c r="D234" s="27"/>
      <c r="E234" s="26" t="s">
        <v>77</v>
      </c>
      <c r="F234" s="28"/>
      <c r="G234" s="22"/>
      <c r="I234" s="48"/>
    </row>
    <row r="235" spans="1:9" s="18" customFormat="1" ht="19.5">
      <c r="A235" s="80"/>
      <c r="B235" s="81"/>
      <c r="C235" s="15"/>
      <c r="D235" s="27"/>
      <c r="E235" s="26" t="s">
        <v>78</v>
      </c>
      <c r="F235" s="28"/>
      <c r="G235" s="22"/>
      <c r="I235" s="48"/>
    </row>
    <row r="236" spans="1:9" s="18" customFormat="1" ht="22.5">
      <c r="A236" s="80"/>
      <c r="B236" s="81"/>
      <c r="C236" s="15"/>
      <c r="D236" s="27"/>
      <c r="E236" s="35" t="s">
        <v>161</v>
      </c>
      <c r="F236" s="28"/>
      <c r="G236" s="22"/>
      <c r="I236" s="48"/>
    </row>
    <row r="237" spans="1:9" s="18" customFormat="1" ht="19.5">
      <c r="A237" s="80"/>
      <c r="B237" s="81"/>
      <c r="C237" s="15"/>
      <c r="D237" s="27"/>
      <c r="E237" s="26" t="s">
        <v>79</v>
      </c>
      <c r="F237" s="28"/>
      <c r="G237" s="22"/>
      <c r="I237" s="48"/>
    </row>
    <row r="239" spans="1:9" s="29" customFormat="1" ht="17.100000000000001" customHeight="1">
      <c r="A239" s="29" t="s">
        <v>308</v>
      </c>
    </row>
    <row r="241" spans="1:83" s="117" customFormat="1" ht="14.25">
      <c r="A241" s="210" t="s">
        <v>50</v>
      </c>
      <c r="B241" s="117" t="s">
        <v>236</v>
      </c>
      <c r="C241" s="124"/>
      <c r="D241" s="126"/>
      <c r="E241" s="485"/>
      <c r="F241" s="357" t="s">
        <v>236</v>
      </c>
      <c r="G241" s="357" t="s">
        <v>236</v>
      </c>
      <c r="H241" s="357" t="s">
        <v>236</v>
      </c>
      <c r="I241" s="360"/>
      <c r="J241" s="358"/>
      <c r="K241" s="359"/>
      <c r="M241" s="490" t="str">
        <f>IF(ISERROR(INDEX(kind_of_nameforms,MATCH(E241,kind_of_forms,0),1)),"",INDEX(kind_of_nameforms,MATCH(E241,kind_of_forms,0),1))</f>
        <v/>
      </c>
    </row>
    <row r="244" spans="1:83" ht="15">
      <c r="A244" s="29" t="s">
        <v>408</v>
      </c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316"/>
      <c r="V244" s="29"/>
      <c r="W244" s="29"/>
    </row>
    <row r="245" spans="1:83" ht="15">
      <c r="D245" s="112"/>
      <c r="E245" s="112"/>
      <c r="F245" s="112"/>
      <c r="G245" s="112"/>
      <c r="H245" s="112"/>
      <c r="I245" s="112"/>
      <c r="J245" s="112"/>
      <c r="K245" s="112"/>
      <c r="L245" s="112"/>
      <c r="U245" s="317"/>
    </row>
    <row r="246" spans="1:83" ht="15" customHeight="1">
      <c r="A246" s="79"/>
      <c r="B246" s="213" t="s">
        <v>409</v>
      </c>
      <c r="C246" s="803"/>
      <c r="D246" s="622">
        <v>1</v>
      </c>
      <c r="E246" s="707"/>
      <c r="F246" s="388"/>
      <c r="G246" s="215">
        <v>0</v>
      </c>
      <c r="H246" s="393"/>
      <c r="I246" s="306"/>
      <c r="J246" s="427" t="s">
        <v>482</v>
      </c>
      <c r="K246" s="159"/>
      <c r="L246" s="318"/>
      <c r="M246" s="262">
        <f>mergeValue(H246)</f>
        <v>0</v>
      </c>
      <c r="N246" s="249"/>
      <c r="O246" s="249"/>
      <c r="P246" s="262" t="str">
        <f>IF(ISERROR(MATCH(Q246,MODesc,0)),"n","y")</f>
        <v>n</v>
      </c>
      <c r="Q246" s="249"/>
      <c r="R246" s="262" t="str">
        <f>K246&amp;"("&amp;L246&amp;")"</f>
        <v>()</v>
      </c>
      <c r="S246" s="213"/>
      <c r="T246" s="213"/>
      <c r="U246" s="304"/>
      <c r="V246" s="213"/>
      <c r="W246" s="213"/>
      <c r="X246" s="213"/>
      <c r="Y246" s="210"/>
      <c r="Z246" s="210"/>
      <c r="AA246" s="253"/>
      <c r="AB246" s="253"/>
      <c r="AC246" s="253"/>
      <c r="AD246" s="253"/>
      <c r="AE246" s="253"/>
      <c r="AF246" s="253"/>
      <c r="AG246" s="253"/>
      <c r="AH246" s="253"/>
      <c r="AI246" s="253"/>
      <c r="AJ246" s="253"/>
      <c r="AK246" s="253"/>
      <c r="AL246" s="253"/>
      <c r="AM246" s="253"/>
      <c r="AN246" s="253"/>
      <c r="AO246" s="253"/>
      <c r="AP246" s="253"/>
      <c r="AQ246" s="253"/>
      <c r="AR246" s="253"/>
      <c r="AS246" s="253"/>
      <c r="AT246" s="253"/>
      <c r="AU246" s="253"/>
      <c r="AV246" s="253"/>
      <c r="AW246" s="253"/>
      <c r="AX246" s="253"/>
      <c r="AY246" s="253"/>
      <c r="AZ246" s="253"/>
      <c r="BA246" s="253"/>
      <c r="BB246" s="253"/>
      <c r="BC246" s="253"/>
      <c r="BD246" s="253"/>
      <c r="BE246" s="253"/>
      <c r="BF246" s="253"/>
      <c r="BG246" s="253"/>
      <c r="BH246" s="253"/>
      <c r="BI246" s="253"/>
      <c r="BJ246" s="253"/>
      <c r="BK246" s="253"/>
      <c r="BL246" s="253"/>
      <c r="BM246" s="253"/>
      <c r="BN246" s="253"/>
      <c r="BO246" s="253"/>
      <c r="BP246" s="253"/>
      <c r="BQ246" s="253"/>
      <c r="BR246" s="253"/>
      <c r="BS246" s="253"/>
      <c r="BT246" s="253"/>
      <c r="BU246" s="253"/>
      <c r="BV246" s="210"/>
      <c r="BW246" s="210"/>
      <c r="BX246" s="210"/>
      <c r="BY246" s="210"/>
      <c r="BZ246" s="210"/>
      <c r="CA246" s="210"/>
      <c r="CB246" s="210"/>
      <c r="CC246" s="210"/>
      <c r="CD246" s="210"/>
      <c r="CE246" s="210"/>
    </row>
    <row r="247" spans="1:83" ht="15" customHeight="1">
      <c r="A247" s="79"/>
      <c r="B247" s="79"/>
      <c r="C247" s="803"/>
      <c r="D247" s="622"/>
      <c r="E247" s="707"/>
      <c r="F247" s="306"/>
      <c r="G247" s="307"/>
      <c r="H247" s="159" t="s">
        <v>407</v>
      </c>
      <c r="I247" s="307"/>
      <c r="J247" s="307"/>
      <c r="K247" s="319"/>
      <c r="L247" s="318"/>
      <c r="M247" s="249"/>
      <c r="N247" s="249"/>
      <c r="O247" s="249"/>
      <c r="P247" s="249"/>
      <c r="Q247" s="262"/>
      <c r="R247" s="249"/>
      <c r="S247" s="213"/>
      <c r="T247" s="213"/>
      <c r="U247" s="304"/>
      <c r="V247" s="213"/>
      <c r="W247" s="213"/>
      <c r="X247" s="213"/>
      <c r="Y247" s="210"/>
      <c r="Z247" s="210"/>
      <c r="AA247" s="253"/>
      <c r="AB247" s="253"/>
      <c r="AC247" s="253"/>
      <c r="AD247" s="253"/>
      <c r="AE247" s="253"/>
      <c r="AF247" s="253"/>
      <c r="AG247" s="253"/>
      <c r="AH247" s="253"/>
      <c r="AI247" s="253"/>
      <c r="AJ247" s="253"/>
      <c r="AK247" s="253"/>
      <c r="AL247" s="253"/>
      <c r="AM247" s="253"/>
      <c r="AN247" s="253"/>
      <c r="AO247" s="253"/>
      <c r="AP247" s="253"/>
      <c r="AQ247" s="253"/>
      <c r="AR247" s="253"/>
      <c r="AS247" s="253"/>
      <c r="AT247" s="253"/>
      <c r="AU247" s="253"/>
      <c r="AV247" s="253"/>
      <c r="AW247" s="253"/>
      <c r="AX247" s="253"/>
      <c r="AY247" s="253"/>
      <c r="AZ247" s="253"/>
      <c r="BA247" s="253"/>
      <c r="BB247" s="253"/>
      <c r="BC247" s="253"/>
      <c r="BD247" s="253"/>
      <c r="BE247" s="253"/>
      <c r="BF247" s="253"/>
      <c r="BG247" s="253"/>
      <c r="BH247" s="253"/>
      <c r="BI247" s="253"/>
      <c r="BJ247" s="253"/>
      <c r="BK247" s="253"/>
      <c r="BL247" s="253"/>
      <c r="BM247" s="253"/>
      <c r="BN247" s="253"/>
      <c r="BO247" s="253"/>
      <c r="BP247" s="253"/>
      <c r="BQ247" s="253"/>
      <c r="BR247" s="253"/>
      <c r="BS247" s="253"/>
      <c r="BT247" s="253"/>
      <c r="BU247" s="253"/>
      <c r="BV247" s="210"/>
      <c r="BW247" s="210"/>
      <c r="BX247" s="210"/>
      <c r="BY247" s="210"/>
      <c r="BZ247" s="210"/>
      <c r="CA247" s="210"/>
      <c r="CB247" s="210"/>
      <c r="CC247" s="210"/>
      <c r="CD247" s="210"/>
      <c r="CE247" s="210"/>
    </row>
    <row r="248" spans="1:83" ht="15">
      <c r="Q248" s="210"/>
      <c r="U248" s="317"/>
    </row>
    <row r="249" spans="1:83" ht="15">
      <c r="A249" s="29" t="s">
        <v>410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320"/>
      <c r="R249" s="29"/>
      <c r="S249" s="29"/>
      <c r="T249" s="29"/>
      <c r="U249" s="316"/>
      <c r="V249" s="29"/>
      <c r="W249" s="29"/>
    </row>
    <row r="250" spans="1:83" ht="15">
      <c r="F250" s="112"/>
      <c r="G250" s="112"/>
      <c r="H250" s="112"/>
      <c r="I250" s="112"/>
      <c r="J250" s="112"/>
      <c r="K250" s="112"/>
      <c r="L250" s="112"/>
      <c r="Q250" s="210"/>
      <c r="U250" s="317"/>
    </row>
    <row r="251" spans="1:83" ht="15" customHeight="1">
      <c r="A251" s="79"/>
      <c r="B251" s="213" t="s">
        <v>409</v>
      </c>
      <c r="C251" s="804"/>
      <c r="D251" s="305"/>
      <c r="E251" s="305"/>
      <c r="F251" s="805"/>
      <c r="G251" s="622">
        <v>0</v>
      </c>
      <c r="H251" s="624"/>
      <c r="I251" s="306"/>
      <c r="J251" s="427" t="s">
        <v>482</v>
      </c>
      <c r="K251" s="159"/>
      <c r="L251" s="318"/>
      <c r="M251" s="262">
        <f>mergeValue(H251)</f>
        <v>0</v>
      </c>
      <c r="N251" s="249"/>
      <c r="O251" s="249"/>
      <c r="P251" s="249"/>
      <c r="Q251" s="249"/>
      <c r="R251" s="262" t="str">
        <f>K251&amp;"("&amp;L251&amp;")"</f>
        <v>()</v>
      </c>
      <c r="S251" s="213"/>
      <c r="T251" s="213"/>
      <c r="U251" s="304"/>
      <c r="V251" s="213"/>
      <c r="W251" s="213"/>
      <c r="X251" s="213"/>
      <c r="Y251" s="210"/>
      <c r="Z251" s="210"/>
      <c r="AA251" s="253"/>
      <c r="AB251" s="253"/>
      <c r="AC251" s="253"/>
      <c r="AD251" s="253"/>
      <c r="AE251" s="253"/>
      <c r="AF251" s="253"/>
      <c r="AG251" s="253"/>
      <c r="AH251" s="253"/>
      <c r="AI251" s="253"/>
      <c r="AJ251" s="253"/>
      <c r="AK251" s="253"/>
      <c r="AL251" s="253"/>
      <c r="AM251" s="253"/>
      <c r="AN251" s="253"/>
      <c r="AO251" s="253"/>
      <c r="AP251" s="253"/>
      <c r="AQ251" s="253"/>
      <c r="AR251" s="253"/>
      <c r="AS251" s="253"/>
      <c r="AT251" s="253"/>
      <c r="AU251" s="253"/>
      <c r="AV251" s="253"/>
      <c r="AW251" s="253"/>
      <c r="AX251" s="253"/>
      <c r="AY251" s="253"/>
      <c r="AZ251" s="253"/>
      <c r="BA251" s="253"/>
      <c r="BB251" s="253"/>
      <c r="BC251" s="253"/>
      <c r="BD251" s="253"/>
      <c r="BE251" s="253"/>
      <c r="BF251" s="253"/>
      <c r="BG251" s="253"/>
      <c r="BH251" s="253"/>
      <c r="BI251" s="253"/>
      <c r="BJ251" s="253"/>
      <c r="BK251" s="253"/>
      <c r="BL251" s="253"/>
      <c r="BM251" s="253"/>
      <c r="BN251" s="253"/>
      <c r="BO251" s="253"/>
      <c r="BP251" s="253"/>
      <c r="BQ251" s="253"/>
      <c r="BR251" s="253"/>
      <c r="BS251" s="253"/>
      <c r="BT251" s="253"/>
      <c r="BU251" s="253"/>
      <c r="BV251" s="210"/>
      <c r="BW251" s="210"/>
      <c r="BX251" s="210"/>
      <c r="BY251" s="210"/>
      <c r="BZ251" s="210"/>
      <c r="CA251" s="210"/>
      <c r="CB251" s="210"/>
      <c r="CC251" s="210"/>
      <c r="CD251" s="210"/>
      <c r="CE251" s="210"/>
    </row>
    <row r="252" spans="1:83" ht="15" customHeight="1">
      <c r="A252" s="79"/>
      <c r="B252" s="79"/>
      <c r="C252" s="804"/>
      <c r="D252" s="305"/>
      <c r="E252" s="305"/>
      <c r="F252" s="805"/>
      <c r="G252" s="622"/>
      <c r="H252" s="624"/>
      <c r="I252" s="307"/>
      <c r="J252" s="307"/>
      <c r="K252" s="159" t="s">
        <v>4</v>
      </c>
      <c r="L252" s="318"/>
      <c r="M252" s="249"/>
      <c r="N252" s="249"/>
      <c r="O252" s="249"/>
      <c r="P252" s="249"/>
      <c r="Q252" s="262"/>
      <c r="R252" s="249"/>
      <c r="S252" s="213"/>
      <c r="T252" s="213"/>
      <c r="U252" s="304"/>
      <c r="V252" s="213"/>
      <c r="W252" s="213"/>
      <c r="X252" s="213"/>
      <c r="Y252" s="210"/>
      <c r="Z252" s="210"/>
      <c r="AA252" s="253"/>
      <c r="AB252" s="253"/>
      <c r="AC252" s="253"/>
      <c r="AD252" s="253"/>
      <c r="AE252" s="253"/>
      <c r="AF252" s="253"/>
      <c r="AG252" s="253"/>
      <c r="AH252" s="253"/>
      <c r="AI252" s="253"/>
      <c r="AJ252" s="253"/>
      <c r="AK252" s="253"/>
      <c r="AL252" s="253"/>
      <c r="AM252" s="253"/>
      <c r="AN252" s="253"/>
      <c r="AO252" s="253"/>
      <c r="AP252" s="253"/>
      <c r="AQ252" s="253"/>
      <c r="AR252" s="253"/>
      <c r="AS252" s="253"/>
      <c r="AT252" s="253"/>
      <c r="AU252" s="253"/>
      <c r="AV252" s="253"/>
      <c r="AW252" s="253"/>
      <c r="AX252" s="253"/>
      <c r="AY252" s="253"/>
      <c r="AZ252" s="253"/>
      <c r="BA252" s="253"/>
      <c r="BB252" s="253"/>
      <c r="BC252" s="253"/>
      <c r="BD252" s="253"/>
      <c r="BE252" s="253"/>
      <c r="BF252" s="253"/>
      <c r="BG252" s="253"/>
      <c r="BH252" s="253"/>
      <c r="BI252" s="253"/>
      <c r="BJ252" s="253"/>
      <c r="BK252" s="253"/>
      <c r="BL252" s="253"/>
      <c r="BM252" s="253"/>
      <c r="BN252" s="253"/>
      <c r="BO252" s="253"/>
      <c r="BP252" s="253"/>
      <c r="BQ252" s="253"/>
      <c r="BR252" s="253"/>
      <c r="BS252" s="253"/>
      <c r="BT252" s="253"/>
      <c r="BU252" s="253"/>
      <c r="BV252" s="210"/>
      <c r="BW252" s="210"/>
      <c r="BX252" s="210"/>
      <c r="BY252" s="210"/>
      <c r="BZ252" s="210"/>
      <c r="CA252" s="210"/>
      <c r="CB252" s="210"/>
      <c r="CC252" s="210"/>
      <c r="CD252" s="210"/>
      <c r="CE252" s="210"/>
    </row>
    <row r="253" spans="1:83" ht="15">
      <c r="Q253" s="210"/>
      <c r="U253" s="317"/>
    </row>
    <row r="254" spans="1:83" ht="15">
      <c r="A254" s="29" t="s">
        <v>411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320"/>
      <c r="R254" s="29"/>
      <c r="S254" s="29"/>
      <c r="T254" s="29"/>
      <c r="U254" s="316"/>
      <c r="V254" s="29"/>
      <c r="W254" s="29"/>
    </row>
    <row r="255" spans="1:83" ht="15">
      <c r="Q255" s="210"/>
      <c r="U255" s="317"/>
    </row>
    <row r="256" spans="1:83" ht="15" customHeight="1">
      <c r="A256" s="79"/>
      <c r="B256" s="213" t="s">
        <v>409</v>
      </c>
      <c r="C256" s="430"/>
      <c r="E256" s="211"/>
      <c r="I256" s="272"/>
      <c r="J256" s="215">
        <v>0</v>
      </c>
      <c r="K256" s="429"/>
      <c r="L256" s="303"/>
      <c r="M256" s="262">
        <f>mergeValue(H256)</f>
        <v>0</v>
      </c>
      <c r="N256" s="249"/>
      <c r="O256" s="249"/>
      <c r="P256" s="249"/>
      <c r="Q256" s="249"/>
      <c r="R256" s="262" t="str">
        <f>K256&amp;" ("&amp;L256&amp;")"</f>
        <v xml:space="preserve"> ()</v>
      </c>
      <c r="S256" s="213"/>
      <c r="T256" s="213"/>
      <c r="U256" s="304"/>
      <c r="V256" s="213"/>
      <c r="W256" s="213"/>
      <c r="X256" s="213"/>
      <c r="Y256" s="210"/>
      <c r="Z256" s="210"/>
      <c r="AA256" s="253"/>
      <c r="AB256" s="253"/>
      <c r="AC256" s="253"/>
      <c r="AD256" s="253"/>
      <c r="AE256" s="253"/>
      <c r="AF256" s="253"/>
      <c r="AG256" s="253"/>
      <c r="AH256" s="253"/>
      <c r="AI256" s="253"/>
      <c r="AJ256" s="253"/>
      <c r="AK256" s="253"/>
      <c r="AL256" s="253"/>
      <c r="AM256" s="253"/>
      <c r="AN256" s="253"/>
      <c r="AO256" s="253"/>
      <c r="AP256" s="253"/>
      <c r="AQ256" s="253"/>
      <c r="AR256" s="253"/>
      <c r="AS256" s="253"/>
      <c r="AT256" s="253"/>
      <c r="AU256" s="253"/>
      <c r="AV256" s="253"/>
      <c r="AW256" s="253"/>
      <c r="AX256" s="253"/>
      <c r="AY256" s="253"/>
      <c r="AZ256" s="253"/>
      <c r="BA256" s="253"/>
      <c r="BB256" s="253"/>
      <c r="BC256" s="253"/>
      <c r="BD256" s="253"/>
      <c r="BE256" s="253"/>
      <c r="BF256" s="253"/>
      <c r="BG256" s="253"/>
      <c r="BH256" s="253"/>
      <c r="BI256" s="253"/>
      <c r="BJ256" s="253"/>
      <c r="BK256" s="253"/>
      <c r="BL256" s="253"/>
      <c r="BM256" s="253"/>
      <c r="BN256" s="253"/>
      <c r="BO256" s="253"/>
      <c r="BP256" s="253"/>
      <c r="BQ256" s="253"/>
      <c r="BR256" s="253"/>
      <c r="BS256" s="253"/>
      <c r="BT256" s="253"/>
      <c r="BU256" s="253"/>
      <c r="BV256" s="210"/>
      <c r="BW256" s="210"/>
      <c r="BX256" s="210"/>
      <c r="BY256" s="210"/>
      <c r="BZ256" s="210"/>
      <c r="CA256" s="210"/>
      <c r="CB256" s="210"/>
      <c r="CC256" s="210"/>
      <c r="CD256" s="210"/>
      <c r="CE256" s="210"/>
    </row>
    <row r="258" spans="1:12" ht="11.25"/>
    <row r="259" spans="1:12" s="29" customFormat="1" ht="11.25">
      <c r="A259" s="29" t="s">
        <v>429</v>
      </c>
    </row>
    <row r="260" spans="1:12" ht="11.25"/>
    <row r="261" spans="1:12" s="30" customFormat="1" ht="20.100000000000001" customHeight="1">
      <c r="A261" s="1"/>
      <c r="B261" s="213"/>
      <c r="C261" s="76"/>
      <c r="D261" s="214"/>
      <c r="E261" s="337"/>
      <c r="F261" s="335"/>
      <c r="G261" s="338"/>
      <c r="I261" s="262"/>
      <c r="J261" s="262"/>
    </row>
    <row r="262" spans="1:12" ht="11.25"/>
    <row r="263" spans="1:12" ht="11.25"/>
    <row r="264" spans="1:12" s="29" customFormat="1" ht="11.25">
      <c r="A264" s="29" t="s">
        <v>435</v>
      </c>
    </row>
    <row r="265" spans="1:12" ht="11.25"/>
    <row r="266" spans="1:12" s="30" customFormat="1" ht="20.100000000000001" customHeight="1">
      <c r="A266" s="201"/>
      <c r="B266" s="213"/>
      <c r="C266" s="76"/>
      <c r="D266" s="214"/>
      <c r="E266" s="340"/>
      <c r="F266" s="339" t="s">
        <v>434</v>
      </c>
      <c r="G266" s="339" t="s">
        <v>434</v>
      </c>
      <c r="H266" s="358"/>
      <c r="I266" s="262"/>
      <c r="K266" s="262"/>
      <c r="L266" s="262"/>
    </row>
    <row r="267" spans="1:12" ht="11.25"/>
    <row r="268" spans="1:12" ht="11.25"/>
    <row r="269" spans="1:12" s="29" customFormat="1" ht="11.25">
      <c r="A269" s="29" t="s">
        <v>436</v>
      </c>
    </row>
    <row r="270" spans="1:12" ht="11.25"/>
    <row r="271" spans="1:12" s="30" customFormat="1" ht="20.100000000000001" customHeight="1">
      <c r="A271" s="201"/>
      <c r="B271" s="213"/>
      <c r="C271" s="76"/>
      <c r="D271" s="214"/>
      <c r="E271" s="340"/>
      <c r="F271" s="339" t="s">
        <v>434</v>
      </c>
      <c r="G271" s="441"/>
      <c r="H271" s="339" t="s">
        <v>434</v>
      </c>
      <c r="I271" s="262"/>
      <c r="K271" s="262"/>
      <c r="L271" s="262"/>
    </row>
    <row r="272" spans="1:12" ht="11.25"/>
    <row r="273" spans="1:20" ht="11.25"/>
    <row r="274" spans="1:20" s="29" customFormat="1" ht="11.25">
      <c r="A274" s="29" t="s">
        <v>437</v>
      </c>
    </row>
    <row r="275" spans="1:20" ht="11.25"/>
    <row r="276" spans="1:20" s="30" customFormat="1" ht="20.100000000000001" customHeight="1">
      <c r="A276" s="201"/>
      <c r="B276" s="213"/>
      <c r="C276" s="76"/>
      <c r="D276" s="214"/>
      <c r="E276" s="341">
        <f>E275</f>
        <v>0</v>
      </c>
      <c r="F276" s="339" t="s">
        <v>434</v>
      </c>
      <c r="G276" s="441"/>
      <c r="H276" s="339" t="s">
        <v>434</v>
      </c>
      <c r="I276" s="262"/>
      <c r="K276" s="262"/>
      <c r="L276" s="262"/>
    </row>
    <row r="277" spans="1:20" s="30" customFormat="1" ht="14.25">
      <c r="A277" s="201"/>
      <c r="B277" s="213"/>
      <c r="C277" s="76"/>
      <c r="D277" s="89"/>
      <c r="E277" s="342"/>
      <c r="F277" s="343"/>
      <c r="G277"/>
      <c r="H277" s="343"/>
      <c r="I277" s="262"/>
      <c r="K277" s="262"/>
      <c r="L277" s="262"/>
    </row>
    <row r="279" spans="1:20" s="29" customFormat="1" ht="11.25">
      <c r="A279" s="29" t="s">
        <v>438</v>
      </c>
    </row>
    <row r="280" spans="1:20" ht="11.25"/>
    <row r="281" spans="1:20" s="30" customFormat="1" ht="20.100000000000001" customHeight="1">
      <c r="A281" s="201"/>
      <c r="B281" s="213"/>
      <c r="C281" s="76"/>
      <c r="D281" s="214"/>
      <c r="E281" s="341">
        <f>E280</f>
        <v>0</v>
      </c>
      <c r="F281" s="339" t="s">
        <v>434</v>
      </c>
      <c r="G281" s="344"/>
      <c r="H281" s="339" t="s">
        <v>434</v>
      </c>
      <c r="I281" s="262"/>
      <c r="K281" s="262"/>
      <c r="L281" s="262"/>
    </row>
    <row r="284" spans="1:20" s="29" customFormat="1" ht="17.100000000000001" customHeight="1">
      <c r="A284" s="29" t="s">
        <v>474</v>
      </c>
    </row>
    <row r="286" spans="1:20" s="164" customFormat="1" ht="409.5">
      <c r="A286" s="661">
        <v>1</v>
      </c>
      <c r="B286" s="263"/>
      <c r="C286" s="263"/>
      <c r="D286" s="263"/>
      <c r="F286" s="215" t="str">
        <f>"2." &amp;mergeValue(A286)</f>
        <v>2.1</v>
      </c>
      <c r="G286" s="443" t="s">
        <v>463</v>
      </c>
      <c r="H286" s="362"/>
      <c r="I286" s="165" t="s">
        <v>551</v>
      </c>
      <c r="J286" s="374"/>
      <c r="K286" s="263"/>
      <c r="L286" s="263"/>
      <c r="M286" s="263"/>
      <c r="N286" s="263"/>
      <c r="O286" s="263"/>
      <c r="P286" s="263"/>
      <c r="Q286" s="263"/>
      <c r="R286" s="263"/>
      <c r="S286" s="263"/>
      <c r="T286" s="263"/>
    </row>
    <row r="287" spans="1:20" s="164" customFormat="1" ht="90">
      <c r="A287" s="661"/>
      <c r="B287" s="263"/>
      <c r="C287" s="263"/>
      <c r="D287" s="263"/>
      <c r="F287" s="215" t="str">
        <f>"3." &amp;mergeValue(A287)</f>
        <v>3.1</v>
      </c>
      <c r="G287" s="443" t="s">
        <v>464</v>
      </c>
      <c r="H287" s="362"/>
      <c r="I287" s="165" t="s">
        <v>549</v>
      </c>
      <c r="J287" s="374"/>
      <c r="K287" s="263"/>
      <c r="L287" s="263"/>
      <c r="M287" s="263"/>
      <c r="N287" s="263"/>
      <c r="O287" s="263"/>
      <c r="P287" s="263"/>
      <c r="Q287" s="263"/>
      <c r="R287" s="263"/>
      <c r="S287" s="263"/>
      <c r="T287" s="263"/>
    </row>
    <row r="288" spans="1:20" s="164" customFormat="1" ht="45">
      <c r="A288" s="661"/>
      <c r="B288" s="263"/>
      <c r="C288" s="263"/>
      <c r="D288" s="263"/>
      <c r="F288" s="215" t="str">
        <f>"4."&amp;mergeValue(A288)</f>
        <v>4.1</v>
      </c>
      <c r="G288" s="443" t="s">
        <v>465</v>
      </c>
      <c r="H288" s="363" t="s">
        <v>434</v>
      </c>
      <c r="I288" s="165"/>
      <c r="J288" s="374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</row>
    <row r="289" spans="1:83" s="164" customFormat="1" ht="101.25">
      <c r="A289" s="661"/>
      <c r="B289" s="661">
        <v>1</v>
      </c>
      <c r="C289" s="381"/>
      <c r="D289" s="381"/>
      <c r="F289" s="215" t="str">
        <f>"4."&amp;mergeValue(A289) &amp;"."&amp;mergeValue(B289)</f>
        <v>4.1.1</v>
      </c>
      <c r="G289" s="369" t="s">
        <v>553</v>
      </c>
      <c r="H289" s="362" t="str">
        <f>IF(region_name="","",region_name)</f>
        <v>Орловская область</v>
      </c>
      <c r="I289" s="165" t="s">
        <v>468</v>
      </c>
      <c r="J289" s="374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</row>
    <row r="290" spans="1:83" s="164" customFormat="1" ht="191.25">
      <c r="A290" s="661"/>
      <c r="B290" s="661"/>
      <c r="C290" s="661">
        <v>1</v>
      </c>
      <c r="D290" s="381"/>
      <c r="F290" s="215" t="str">
        <f>"4."&amp;mergeValue(A290) &amp;"."&amp;mergeValue(B290)&amp;"."&amp;mergeValue(C290)</f>
        <v>4.1.1.1</v>
      </c>
      <c r="G290" s="380" t="s">
        <v>466</v>
      </c>
      <c r="H290" s="362"/>
      <c r="I290" s="165" t="s">
        <v>469</v>
      </c>
      <c r="J290" s="374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</row>
    <row r="291" spans="1:83" s="164" customFormat="1" ht="33.75" customHeight="1">
      <c r="A291" s="661"/>
      <c r="B291" s="661"/>
      <c r="C291" s="661"/>
      <c r="D291" s="381">
        <v>1</v>
      </c>
      <c r="F291" s="215" t="str">
        <f>"4."&amp;mergeValue(A291) &amp;"."&amp;mergeValue(B291)&amp;"."&amp;mergeValue(C291)&amp;"."&amp;mergeValue(D291)</f>
        <v>4.1.1.1.1</v>
      </c>
      <c r="G291" s="446" t="s">
        <v>467</v>
      </c>
      <c r="H291" s="362"/>
      <c r="I291" s="692" t="s">
        <v>552</v>
      </c>
      <c r="J291" s="374"/>
      <c r="K291" s="263"/>
      <c r="L291" s="263"/>
      <c r="M291" s="263"/>
      <c r="N291" s="263"/>
      <c r="O291" s="263"/>
      <c r="P291" s="263"/>
      <c r="Q291" s="263"/>
      <c r="R291" s="263"/>
      <c r="S291" s="263"/>
      <c r="T291" s="263"/>
    </row>
    <row r="292" spans="1:83" s="164" customFormat="1" ht="18.75">
      <c r="A292" s="661"/>
      <c r="B292" s="661"/>
      <c r="C292" s="661"/>
      <c r="D292" s="381"/>
      <c r="F292" s="450"/>
      <c r="G292" s="451" t="s">
        <v>4</v>
      </c>
      <c r="H292" s="452"/>
      <c r="I292" s="692"/>
      <c r="J292" s="374"/>
      <c r="K292" s="263"/>
      <c r="L292" s="263"/>
      <c r="M292" s="263"/>
      <c r="N292" s="263"/>
      <c r="O292" s="263"/>
      <c r="P292" s="263"/>
      <c r="Q292" s="263"/>
      <c r="R292" s="263"/>
      <c r="S292" s="263"/>
      <c r="T292" s="263"/>
    </row>
    <row r="293" spans="1:83" s="164" customFormat="1" ht="18.75">
      <c r="A293" s="661"/>
      <c r="B293" s="661"/>
      <c r="C293" s="381"/>
      <c r="D293" s="381"/>
      <c r="F293" s="377"/>
      <c r="G293" s="145" t="s">
        <v>407</v>
      </c>
      <c r="H293" s="378"/>
      <c r="I293" s="379"/>
      <c r="J293" s="374"/>
      <c r="K293" s="263"/>
      <c r="L293" s="263"/>
      <c r="M293" s="263"/>
      <c r="N293" s="263"/>
      <c r="O293" s="263"/>
      <c r="P293" s="263"/>
      <c r="Q293" s="263"/>
      <c r="R293" s="263"/>
      <c r="S293" s="263"/>
      <c r="T293" s="263"/>
    </row>
    <row r="294" spans="1:83" s="164" customFormat="1" ht="18.75">
      <c r="A294" s="661"/>
      <c r="B294" s="263"/>
      <c r="C294" s="263"/>
      <c r="D294" s="263"/>
      <c r="F294" s="377"/>
      <c r="G294" s="159" t="s">
        <v>473</v>
      </c>
      <c r="H294" s="378"/>
      <c r="I294" s="379"/>
      <c r="J294" s="374"/>
      <c r="K294" s="263"/>
      <c r="L294" s="263"/>
      <c r="M294" s="263"/>
      <c r="N294" s="263"/>
      <c r="O294" s="263"/>
      <c r="P294" s="263"/>
      <c r="Q294" s="263"/>
      <c r="R294" s="263"/>
      <c r="S294" s="263"/>
      <c r="T294" s="263"/>
    </row>
    <row r="295" spans="1:83" s="164" customFormat="1" ht="18.75">
      <c r="A295" s="263"/>
      <c r="B295" s="263"/>
      <c r="C295" s="263"/>
      <c r="D295" s="263"/>
      <c r="F295" s="377"/>
      <c r="G295" s="185" t="s">
        <v>472</v>
      </c>
      <c r="H295" s="378"/>
      <c r="I295" s="379"/>
      <c r="J295" s="374"/>
      <c r="K295" s="263"/>
      <c r="L295" s="263"/>
      <c r="M295" s="263"/>
      <c r="N295" s="263"/>
      <c r="O295" s="263"/>
      <c r="P295" s="263"/>
      <c r="Q295" s="263"/>
      <c r="R295" s="263"/>
      <c r="S295" s="263"/>
      <c r="T295" s="263"/>
    </row>
    <row r="302" spans="1:83" ht="17.100000000000001" customHeight="1">
      <c r="A302" s="29" t="s">
        <v>604</v>
      </c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</row>
    <row r="304" spans="1:83" ht="17.100000000000001" customHeight="1">
      <c r="A304" s="1"/>
      <c r="B304" s="213"/>
      <c r="C304" s="76"/>
      <c r="D304" s="214"/>
      <c r="E304" s="337"/>
      <c r="F304" s="441"/>
      <c r="G304" s="358"/>
      <c r="H304" s="338"/>
      <c r="I304" s="262"/>
      <c r="J304" s="262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</row>
    <row r="307" spans="1:83" ht="17.100000000000001" customHeight="1">
      <c r="A307" s="29" t="s">
        <v>605</v>
      </c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</row>
    <row r="309" spans="1:83" ht="17.100000000000001" customHeight="1">
      <c r="A309" s="201"/>
      <c r="B309" s="213"/>
      <c r="C309" s="76"/>
      <c r="D309" s="687"/>
      <c r="E309" s="688"/>
      <c r="F309" s="689"/>
      <c r="G309" s="339"/>
      <c r="H309" s="567"/>
      <c r="I309" s="565"/>
      <c r="J309" s="441"/>
      <c r="K309" s="339" t="s">
        <v>434</v>
      </c>
      <c r="L309" s="692" t="s">
        <v>598</v>
      </c>
      <c r="M309" s="548"/>
      <c r="N309" s="262"/>
      <c r="O309" s="262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</row>
    <row r="310" spans="1:83" ht="17.100000000000001" customHeight="1">
      <c r="A310" s="201"/>
      <c r="B310" s="213"/>
      <c r="C310" s="76"/>
      <c r="D310" s="687"/>
      <c r="E310" s="688"/>
      <c r="F310" s="689"/>
      <c r="G310" s="103"/>
      <c r="H310" s="545" t="s">
        <v>258</v>
      </c>
      <c r="I310" s="540"/>
      <c r="J310" s="540"/>
      <c r="K310" s="538"/>
      <c r="L310" s="692"/>
      <c r="M310" s="548"/>
      <c r="N310" s="262"/>
      <c r="O310" s="262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</row>
    <row r="313" spans="1:83" ht="17.100000000000001" customHeight="1">
      <c r="A313" s="29" t="s">
        <v>606</v>
      </c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5" spans="1:83" ht="17.100000000000001" customHeight="1">
      <c r="A315" s="201"/>
      <c r="B315" s="213"/>
      <c r="C315" s="76"/>
      <c r="D315" s="687"/>
      <c r="E315" s="688"/>
      <c r="F315" s="689"/>
      <c r="G315" s="339"/>
      <c r="H315" s="567"/>
      <c r="I315" s="565"/>
      <c r="J315" s="578"/>
      <c r="K315" s="339" t="s">
        <v>434</v>
      </c>
      <c r="L315" s="692" t="s">
        <v>598</v>
      </c>
      <c r="M315" s="548"/>
      <c r="N315" s="262"/>
      <c r="O315" s="262"/>
    </row>
    <row r="316" spans="1:83" ht="17.100000000000001" customHeight="1">
      <c r="A316" s="201"/>
      <c r="B316" s="213"/>
      <c r="C316" s="76"/>
      <c r="D316" s="687"/>
      <c r="E316" s="688"/>
      <c r="F316" s="689"/>
      <c r="G316" s="103"/>
      <c r="H316" s="545" t="s">
        <v>258</v>
      </c>
      <c r="I316" s="540"/>
      <c r="J316" s="540"/>
      <c r="K316" s="538"/>
      <c r="L316" s="692"/>
      <c r="M316" s="548"/>
      <c r="N316" s="262"/>
      <c r="O316" s="262"/>
    </row>
    <row r="319" spans="1:83" ht="17.100000000000001" customHeight="1">
      <c r="A319" s="29" t="s">
        <v>607</v>
      </c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</row>
    <row r="321" spans="1:15" ht="17.100000000000001" customHeight="1">
      <c r="A321" s="201"/>
      <c r="B321" s="213"/>
      <c r="C321" s="76"/>
      <c r="D321" s="214"/>
      <c r="E321" s="559"/>
      <c r="F321" s="560"/>
      <c r="G321" s="339"/>
      <c r="H321" s="567"/>
      <c r="I321" s="565"/>
      <c r="J321" s="441"/>
      <c r="K321" s="339" t="s">
        <v>434</v>
      </c>
      <c r="L321" s="442"/>
      <c r="M321" s="548"/>
      <c r="N321" s="262"/>
      <c r="O321" s="262"/>
    </row>
    <row r="324" spans="1:15" ht="17.100000000000001" customHeight="1">
      <c r="A324" s="29" t="s">
        <v>608</v>
      </c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</row>
    <row r="326" spans="1:15" ht="17.100000000000001" customHeight="1">
      <c r="A326" s="201"/>
      <c r="B326" s="213"/>
      <c r="C326" s="76"/>
      <c r="D326" s="214"/>
      <c r="E326" s="559"/>
      <c r="F326" s="560"/>
      <c r="G326" s="339"/>
      <c r="H326" s="567"/>
      <c r="I326" s="565"/>
      <c r="J326" s="578"/>
      <c r="K326" s="339" t="s">
        <v>434</v>
      </c>
      <c r="L326" s="442"/>
      <c r="M326" s="548"/>
      <c r="N326" s="262"/>
      <c r="O326" s="262"/>
    </row>
  </sheetData>
  <sheetProtection formatColumns="0" formatRows="0"/>
  <dataConsolidate leftLabels="1" link="1"/>
  <mergeCells count="241">
    <mergeCell ref="F315:F316"/>
    <mergeCell ref="L315:L316"/>
    <mergeCell ref="D309:D310"/>
    <mergeCell ref="D315:D316"/>
    <mergeCell ref="E315:E316"/>
    <mergeCell ref="E309:E310"/>
    <mergeCell ref="F309:F310"/>
    <mergeCell ref="L309:L310"/>
    <mergeCell ref="AR97:AR100"/>
    <mergeCell ref="N97:N98"/>
    <mergeCell ref="Y97:Y98"/>
    <mergeCell ref="Z97:Z98"/>
    <mergeCell ref="O148:V148"/>
    <mergeCell ref="R117:R118"/>
    <mergeCell ref="O129:V129"/>
    <mergeCell ref="O131:V131"/>
    <mergeCell ref="K181:K185"/>
    <mergeCell ref="K166:K170"/>
    <mergeCell ref="I166:I170"/>
    <mergeCell ref="J166:J170"/>
    <mergeCell ref="F251:F252"/>
    <mergeCell ref="G251:G252"/>
    <mergeCell ref="N165:AL165"/>
    <mergeCell ref="O150:V150"/>
    <mergeCell ref="A92:A104"/>
    <mergeCell ref="B93:B103"/>
    <mergeCell ref="C94:C102"/>
    <mergeCell ref="D95:D101"/>
    <mergeCell ref="H95:H101"/>
    <mergeCell ref="E96:E100"/>
    <mergeCell ref="I96:I100"/>
    <mergeCell ref="F97:F99"/>
    <mergeCell ref="AA97:AA98"/>
    <mergeCell ref="J97:J99"/>
    <mergeCell ref="S117:S118"/>
    <mergeCell ref="O145:V145"/>
    <mergeCell ref="O112:V112"/>
    <mergeCell ref="O111:V111"/>
    <mergeCell ref="O147:V147"/>
    <mergeCell ref="S134:S135"/>
    <mergeCell ref="A286:A294"/>
    <mergeCell ref="C290:C292"/>
    <mergeCell ref="I291:I292"/>
    <mergeCell ref="N166:N170"/>
    <mergeCell ref="B179:B187"/>
    <mergeCell ref="H251:H252"/>
    <mergeCell ref="B164:B172"/>
    <mergeCell ref="I181:I185"/>
    <mergeCell ref="J181:J185"/>
    <mergeCell ref="N181:N184"/>
    <mergeCell ref="D166:D170"/>
    <mergeCell ref="A178:A188"/>
    <mergeCell ref="A163:A173"/>
    <mergeCell ref="B289:B293"/>
    <mergeCell ref="C246:C247"/>
    <mergeCell ref="C251:C252"/>
    <mergeCell ref="C180:C186"/>
    <mergeCell ref="C165:C171"/>
    <mergeCell ref="AM166:AM171"/>
    <mergeCell ref="Z166:Z167"/>
    <mergeCell ref="Y166:Y167"/>
    <mergeCell ref="U166:U168"/>
    <mergeCell ref="U134:U135"/>
    <mergeCell ref="S166:S168"/>
    <mergeCell ref="N180:AK180"/>
    <mergeCell ref="Q166:Q169"/>
    <mergeCell ref="W166:W167"/>
    <mergeCell ref="N179:AK179"/>
    <mergeCell ref="P166:P169"/>
    <mergeCell ref="R166:R169"/>
    <mergeCell ref="X166:X167"/>
    <mergeCell ref="O146:V146"/>
    <mergeCell ref="O166:O169"/>
    <mergeCell ref="T166:T168"/>
    <mergeCell ref="O149:V149"/>
    <mergeCell ref="T151:T152"/>
    <mergeCell ref="V166:V168"/>
    <mergeCell ref="N178:AK178"/>
    <mergeCell ref="N163:AL163"/>
    <mergeCell ref="N164:AL164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A61:A72"/>
    <mergeCell ref="D80:D85"/>
    <mergeCell ref="I64:I69"/>
    <mergeCell ref="I80:I85"/>
    <mergeCell ref="S82:S83"/>
    <mergeCell ref="D246:D247"/>
    <mergeCell ref="E246:E247"/>
    <mergeCell ref="D181:D185"/>
    <mergeCell ref="B62:B71"/>
    <mergeCell ref="C63:C70"/>
    <mergeCell ref="A77:A88"/>
    <mergeCell ref="B78:B87"/>
    <mergeCell ref="C79:C86"/>
    <mergeCell ref="R134:R135"/>
    <mergeCell ref="R151:R152"/>
    <mergeCell ref="L166:L170"/>
    <mergeCell ref="S151:S152"/>
    <mergeCell ref="R181:R183"/>
    <mergeCell ref="M166:M170"/>
    <mergeCell ref="P181:P184"/>
    <mergeCell ref="Q181:Q184"/>
    <mergeCell ref="L181:L185"/>
    <mergeCell ref="M181:M185"/>
    <mergeCell ref="O181:O184"/>
    <mergeCell ref="T66:T67"/>
    <mergeCell ref="O61:V61"/>
    <mergeCell ref="O62:V62"/>
    <mergeCell ref="O63:V63"/>
    <mergeCell ref="D48:D53"/>
    <mergeCell ref="U82:U83"/>
    <mergeCell ref="O78:V78"/>
    <mergeCell ref="O79:V79"/>
    <mergeCell ref="E81:E84"/>
    <mergeCell ref="D64:D69"/>
    <mergeCell ref="E65:E68"/>
    <mergeCell ref="U50:U51"/>
    <mergeCell ref="O64:V64"/>
    <mergeCell ref="O65:V65"/>
    <mergeCell ref="J81:J84"/>
    <mergeCell ref="U66:U67"/>
    <mergeCell ref="R66:R67"/>
    <mergeCell ref="I48:I53"/>
    <mergeCell ref="O80:V80"/>
    <mergeCell ref="O81:V81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29:V29"/>
    <mergeCell ref="O30:V30"/>
    <mergeCell ref="O31:V31"/>
    <mergeCell ref="O32:V32"/>
    <mergeCell ref="O33:V33"/>
    <mergeCell ref="N50:N51"/>
    <mergeCell ref="W50:W52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H9:H11"/>
    <mergeCell ref="U34:U35"/>
    <mergeCell ref="U25:U27"/>
    <mergeCell ref="S66:S67"/>
    <mergeCell ref="N66:N67"/>
    <mergeCell ref="G14:G17"/>
    <mergeCell ref="H48:H53"/>
    <mergeCell ref="D9:D12"/>
    <mergeCell ref="D14:D17"/>
    <mergeCell ref="S34:S35"/>
    <mergeCell ref="O9:O10"/>
    <mergeCell ref="R25:T26"/>
    <mergeCell ref="I9:I11"/>
    <mergeCell ref="H14:H16"/>
    <mergeCell ref="J14:J16"/>
    <mergeCell ref="I149:I154"/>
    <mergeCell ref="I132:I137"/>
    <mergeCell ref="I115:I120"/>
    <mergeCell ref="K14:K16"/>
    <mergeCell ref="T50:T51"/>
    <mergeCell ref="J116:J119"/>
    <mergeCell ref="J150:J153"/>
    <mergeCell ref="M14:M15"/>
    <mergeCell ref="O14:O15"/>
    <mergeCell ref="R82:R83"/>
    <mergeCell ref="L14:L15"/>
    <mergeCell ref="O25:Q25"/>
    <mergeCell ref="O133:V133"/>
    <mergeCell ref="S27:T27"/>
    <mergeCell ref="J133:J136"/>
    <mergeCell ref="T134:T135"/>
    <mergeCell ref="Y197:Y198"/>
    <mergeCell ref="X197:X198"/>
    <mergeCell ref="W197:W198"/>
    <mergeCell ref="Y181:Y182"/>
    <mergeCell ref="V197:V198"/>
    <mergeCell ref="Q197:Q200"/>
    <mergeCell ref="U197:U199"/>
    <mergeCell ref="T197:T199"/>
    <mergeCell ref="R197:R199"/>
    <mergeCell ref="S197:S199"/>
    <mergeCell ref="AL181:AL186"/>
    <mergeCell ref="U151:U152"/>
    <mergeCell ref="X181:X182"/>
    <mergeCell ref="T181:T183"/>
    <mergeCell ref="W181:W182"/>
    <mergeCell ref="V181:V182"/>
    <mergeCell ref="U181:U183"/>
    <mergeCell ref="S181:S183"/>
    <mergeCell ref="O45:V45"/>
    <mergeCell ref="O46:V46"/>
    <mergeCell ref="O47:V47"/>
    <mergeCell ref="O48:V48"/>
    <mergeCell ref="O49:V49"/>
    <mergeCell ref="O77:V77"/>
    <mergeCell ref="W82:W84"/>
    <mergeCell ref="T82:T83"/>
    <mergeCell ref="W66:W68"/>
    <mergeCell ref="O113:V113"/>
    <mergeCell ref="O114:V114"/>
    <mergeCell ref="T117:T118"/>
    <mergeCell ref="O116:V116"/>
    <mergeCell ref="O130:V130"/>
    <mergeCell ref="U117:U118"/>
    <mergeCell ref="O128:V128"/>
    <mergeCell ref="AM97:AM98"/>
    <mergeCell ref="AN97:AN98"/>
    <mergeCell ref="AO97:AO98"/>
    <mergeCell ref="AP97:AP98"/>
    <mergeCell ref="O92:AQ92"/>
    <mergeCell ref="O93:AQ93"/>
    <mergeCell ref="O94:AQ94"/>
    <mergeCell ref="O95:AQ95"/>
    <mergeCell ref="O96:AQ96"/>
    <mergeCell ref="AB97:AB98"/>
  </mergeCells>
  <phoneticPr fontId="8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1 M181 I281 E256 R9:S9 R14:S14 W111:W118 O64:V64 W145:W152 W128:W135 I293:I295 J9 E4 J14 AB197 U209:X209 W202:X202 F226:F227 F230:F231 F234:F237 F222:F223 M213:P213 M217:P217 O32 AC193 M166:M170 G276 E205 F241:H241 I266 E271 G261 E261 E266 G271 I271 I276:I277 E277 O48 E246:E247 E304:G304 O95" xr:uid="{00000000-0002-0000-1600-000000000000}">
      <formula1>900</formula1>
    </dataValidation>
    <dataValidation type="decimal" allowBlank="1" showErrorMessage="1" errorTitle="Ошибка" error="Допускается ввод только действительных чисел!" sqref="Y193 X197:X198 AD166:AG166 Q166:Q169 AC181:AF181 P181 J315 J326 P97:R97 AD97:AF97" xr:uid="{00000000-0002-0000-1600-000001000000}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6 U66:U67 Y197 U197 Q197 R166 S34:S35 S50:S51 U117:U118 U50:U51 U151:U152 S151:S152 S134:S135 S117:S118 U134:U135 U82:U83 S82:S83 G9 K9 O9 Z166 V166 AI172:AI174 AI166 Y181 Q181 U181 AH181 U34:U35 AJ181 AK166 Z106 Z97:Z98 AB97:AB98 AB106 AN106 AN97:AN98 AP97:AP98 AP106" xr:uid="{00000000-0002-0000-1600-000002000000}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4:R135 T134:T135 Y97 R117:R118 T117:T118 R50 R151:R152 T50:T51 T151:T152 AG181 AI181 R66 I241 T34:T35 J217:L217 T66:T67 T202:V202 R209:T209 J213:L213 AJ166 AH166 AA106 Y106 H309:I309 H315:I315 H321:I321 H326:I326 AA97:AA98 AM97 AO106 AM106 AO97:AO98" xr:uid="{00000000-0002-0000-1600-000003000000}"/>
    <dataValidation allowBlank="1" promptTitle="checkPeriodRange" sqref="AF182:AK182 Q51 Q152 Q135 Q118 AG167:AL167 Q35 Q67 Q83 R98:X98 AF98:AL98" xr:uid="{00000000-0002-0000-1600-000004000000}"/>
    <dataValidation type="list" allowBlank="1" showInputMessage="1" showErrorMessage="1" errorTitle="Ошибка" error="Выберите значение из списка" sqref="U193" xr:uid="{00000000-0002-0000-1600-000005000000}">
      <formula1>kind_of_diameters2</formula1>
    </dataValidation>
    <dataValidation type="decimal" allowBlank="1" showErrorMessage="1" errorTitle="Ошибка" error="Допускается ввод только неотрицательных чисел!" sqref="O151 F217:I217 F213:I213 F209:Q209 H202:S202 Q193" xr:uid="{00000000-0002-0000-1600-000006000000}">
      <formula1>0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202" xr:uid="{00000000-0002-0000-1600-000007000000}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2" xr:uid="{00000000-0002-0000-1600-000008000000}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3 O116 O150" xr:uid="{00000000-0002-0000-1600-000009000000}">
      <formula1>kind_of_cons</formula1>
    </dataValidation>
    <dataValidation type="list" allowBlank="1" showInputMessage="1" showErrorMessage="1" errorTitle="Ошибка" error="Выберите значение из списка" sqref="O149" xr:uid="{00000000-0002-0000-1600-00000A000000}">
      <formula1>kind_of_scheme_in</formula1>
    </dataValidation>
    <dataValidation type="list" allowBlank="1" showInputMessage="1" showErrorMessage="1" errorTitle="Ошибка" error="Выберите значение из списка" sqref="O49 O65 O33 O81 O96" xr:uid="{00000000-0002-0000-1600-00000B000000}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1" xr:uid="{00000000-0002-0000-1600-00000C000000}">
      <formula1>kind_of_heat_transfer</formula1>
    </dataValidation>
    <dataValidation type="list" allowBlank="1" showInputMessage="1" showErrorMessage="1" errorTitle="Ошибка" error="Выберите значение из списка" sqref="M117 M134" xr:uid="{00000000-0002-0000-1600-00000D000000}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82 M66 M50 M97" xr:uid="{00000000-0002-0000-1600-00000E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 xr:uid="{00000000-0002-0000-1600-00000F000000}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 xr:uid="{00000000-0002-0000-1600-000010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 xr:uid="{00000000-0002-0000-1600-000011000000}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1 J241 H266" xr:uid="{00000000-0002-0000-1600-000012000000}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1" xr:uid="{00000000-0002-0000-1600-000013000000}">
      <formula1>"a"</formula1>
    </dataValidation>
    <dataValidation allowBlank="1" sqref="S68:S73 S36:S41 S84:S89 S52:S57 Z99:Z105 AN99:AN105" xr:uid="{00000000-0002-0000-1600-000014000000}"/>
    <dataValidation type="list" allowBlank="1" showInputMessage="1" showErrorMessage="1" errorTitle="Ошибка" error="Выберите значение из списка" prompt="Выберите значение из списка" sqref="E241" xr:uid="{00000000-0002-0000-1600-000015000000}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6" xr:uid="{00000000-0002-0000-1600-000016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309 J321" xr:uid="{00000000-0002-0000-1600-000017000000}">
      <formula1>kind_of_control_method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4" customWidth="1"/>
    <col min="2" max="2" width="9.140625" style="130"/>
    <col min="3" max="3" width="9.140625" style="133"/>
    <col min="4" max="4" width="26.5703125" style="133" customWidth="1"/>
    <col min="5" max="6" width="26.5703125" style="1" customWidth="1"/>
    <col min="7" max="7" width="31.42578125" style="1" customWidth="1"/>
    <col min="8" max="8" width="40.85546875" style="1" customWidth="1"/>
    <col min="9" max="9" width="14.5703125" style="1" customWidth="1"/>
    <col min="10" max="10" width="26.85546875" style="1" customWidth="1"/>
    <col min="11" max="11" width="50" style="1" customWidth="1"/>
    <col min="12" max="13" width="10.7109375" style="1" customWidth="1"/>
    <col min="14" max="14" width="55.140625" style="1" customWidth="1"/>
    <col min="15" max="15" width="31.85546875" style="1" customWidth="1"/>
    <col min="16" max="16" width="23.85546875" style="1" customWidth="1"/>
    <col min="17" max="17" width="46.5703125" style="1" customWidth="1"/>
    <col min="18" max="18" width="24" style="1" bestFit="1" customWidth="1"/>
    <col min="19" max="19" width="20.5703125" style="1" customWidth="1"/>
    <col min="20" max="20" width="22" style="1" customWidth="1"/>
    <col min="21" max="22" width="26.42578125" style="1" customWidth="1"/>
    <col min="23" max="23" width="8.28515625" style="1" hidden="1" customWidth="1"/>
    <col min="24" max="24" width="59.7109375" style="1" customWidth="1"/>
    <col min="25" max="25" width="49.140625" style="1" customWidth="1"/>
    <col min="26" max="26" width="11.140625" style="1" customWidth="1"/>
    <col min="27" max="30" width="29" style="1" customWidth="1"/>
    <col min="31" max="31" width="9.140625" style="1"/>
    <col min="32" max="32" width="34.7109375" style="1" customWidth="1"/>
    <col min="33" max="33" width="9.140625" style="1"/>
    <col min="34" max="35" width="34.42578125" style="1" customWidth="1"/>
    <col min="36" max="36" width="9.140625" style="1"/>
    <col min="37" max="37" width="24.5703125" style="1" customWidth="1"/>
    <col min="38" max="38" width="9.140625" style="1"/>
    <col min="39" max="39" width="26.140625" style="1" customWidth="1"/>
    <col min="40" max="40" width="1.7109375" style="1" customWidth="1"/>
    <col min="41" max="41" width="9.140625" style="1"/>
    <col min="42" max="42" width="27.28515625" style="1" customWidth="1"/>
    <col min="43" max="43" width="29.7109375" style="1" customWidth="1"/>
    <col min="44" max="44" width="1.7109375" style="1" customWidth="1"/>
    <col min="45" max="45" width="21.42578125" style="1" customWidth="1"/>
    <col min="46" max="46" width="1.7109375" style="1" customWidth="1"/>
    <col min="47" max="47" width="31.28515625" style="1" bestFit="1" customWidth="1"/>
    <col min="48" max="48" width="1.7109375" style="1" customWidth="1"/>
    <col min="49" max="51" width="9.140625" style="1"/>
    <col min="52" max="52" width="20" style="1" customWidth="1"/>
    <col min="53" max="53" width="42.85546875" style="1" bestFit="1" customWidth="1"/>
    <col min="54" max="16384" width="9.140625" style="1"/>
  </cols>
  <sheetData>
    <row r="1" spans="1:53" s="129" customFormat="1" ht="43.5" customHeight="1">
      <c r="A1" s="138" t="s">
        <v>62</v>
      </c>
      <c r="B1" s="138" t="s">
        <v>342</v>
      </c>
      <c r="C1" s="138" t="s">
        <v>76</v>
      </c>
      <c r="D1" s="138" t="s">
        <v>73</v>
      </c>
      <c r="E1" s="138" t="s">
        <v>171</v>
      </c>
      <c r="F1" s="138" t="s">
        <v>209</v>
      </c>
      <c r="G1" s="138" t="s">
        <v>187</v>
      </c>
      <c r="H1" s="138" t="s">
        <v>191</v>
      </c>
      <c r="I1" s="138" t="s">
        <v>208</v>
      </c>
      <c r="J1" s="138" t="s">
        <v>225</v>
      </c>
      <c r="K1" s="138" t="s">
        <v>229</v>
      </c>
      <c r="L1" s="138"/>
      <c r="M1" s="138"/>
      <c r="N1" s="87" t="s">
        <v>263</v>
      </c>
      <c r="O1" s="138" t="s">
        <v>255</v>
      </c>
      <c r="P1" s="138" t="s">
        <v>278</v>
      </c>
      <c r="Q1" s="138" t="s">
        <v>318</v>
      </c>
      <c r="R1" s="138" t="s">
        <v>22</v>
      </c>
      <c r="S1" s="138" t="s">
        <v>30</v>
      </c>
      <c r="T1" s="173" t="s">
        <v>36</v>
      </c>
      <c r="U1" s="173" t="s">
        <v>41</v>
      </c>
      <c r="V1" s="492"/>
      <c r="W1" s="493" t="s">
        <v>307</v>
      </c>
      <c r="X1" s="436" t="s">
        <v>276</v>
      </c>
      <c r="Y1" s="436" t="s">
        <v>290</v>
      </c>
      <c r="Z1" s="138"/>
      <c r="AA1" s="255" t="s">
        <v>343</v>
      </c>
      <c r="AB1" s="255"/>
      <c r="AC1" s="255" t="s">
        <v>344</v>
      </c>
      <c r="AD1" s="255"/>
      <c r="AF1" s="173" t="s">
        <v>315</v>
      </c>
      <c r="AH1" s="138" t="s">
        <v>316</v>
      </c>
      <c r="AI1" s="138" t="s">
        <v>317</v>
      </c>
      <c r="AK1" s="138" t="s">
        <v>334</v>
      </c>
      <c r="AM1" s="138" t="s">
        <v>335</v>
      </c>
      <c r="AP1" s="138" t="s">
        <v>355</v>
      </c>
      <c r="AQ1" s="138" t="s">
        <v>354</v>
      </c>
      <c r="AS1" s="436" t="s">
        <v>360</v>
      </c>
      <c r="AU1" s="173" t="s">
        <v>381</v>
      </c>
      <c r="AW1" s="438" t="s">
        <v>511</v>
      </c>
      <c r="AX1" s="438" t="s">
        <v>512</v>
      </c>
      <c r="AZ1" s="806" t="s">
        <v>543</v>
      </c>
      <c r="BA1" s="806"/>
    </row>
    <row r="2" spans="1:53" ht="66.75" customHeight="1">
      <c r="A2" s="3" t="s">
        <v>91</v>
      </c>
      <c r="B2" s="38">
        <v>2000</v>
      </c>
      <c r="C2" s="38">
        <v>2013</v>
      </c>
      <c r="D2" s="38" t="s">
        <v>74</v>
      </c>
      <c r="E2" s="131" t="s">
        <v>172</v>
      </c>
      <c r="F2" s="131" t="s">
        <v>210</v>
      </c>
      <c r="G2" s="131" t="s">
        <v>185</v>
      </c>
      <c r="H2" s="131" t="s">
        <v>189</v>
      </c>
      <c r="I2" s="131" t="s">
        <v>83</v>
      </c>
      <c r="J2" s="131" t="s">
        <v>226</v>
      </c>
      <c r="K2" s="132" t="s">
        <v>230</v>
      </c>
      <c r="L2" s="204" t="s">
        <v>230</v>
      </c>
      <c r="M2" s="132">
        <v>1</v>
      </c>
      <c r="N2" s="88" t="s">
        <v>267</v>
      </c>
      <c r="O2" s="132" t="s">
        <v>348</v>
      </c>
      <c r="P2" s="205" t="s">
        <v>42</v>
      </c>
      <c r="Q2" s="207" t="s">
        <v>3</v>
      </c>
      <c r="R2" s="208" t="s">
        <v>25</v>
      </c>
      <c r="S2" s="208" t="s">
        <v>27</v>
      </c>
      <c r="T2" s="209" t="s">
        <v>31</v>
      </c>
      <c r="U2" s="204" t="s">
        <v>37</v>
      </c>
      <c r="V2" s="494">
        <v>1</v>
      </c>
      <c r="W2" s="495"/>
      <c r="X2" s="496">
        <v>111</v>
      </c>
      <c r="Y2" s="38"/>
      <c r="Z2" s="169"/>
      <c r="AA2" s="38" t="s">
        <v>363</v>
      </c>
      <c r="AB2" s="257" t="s">
        <v>363</v>
      </c>
      <c r="AC2" s="38" t="s">
        <v>292</v>
      </c>
      <c r="AD2" s="257" t="s">
        <v>292</v>
      </c>
      <c r="AF2" s="39" t="s">
        <v>37</v>
      </c>
      <c r="AH2" s="131" t="s">
        <v>320</v>
      </c>
      <c r="AI2" s="131" t="s">
        <v>320</v>
      </c>
      <c r="AK2" s="131" t="s">
        <v>326</v>
      </c>
      <c r="AM2" s="131" t="s">
        <v>336</v>
      </c>
      <c r="AP2" s="585" t="s">
        <v>564</v>
      </c>
      <c r="AQ2" s="38" t="s">
        <v>563</v>
      </c>
      <c r="AS2" s="38" t="s">
        <v>358</v>
      </c>
      <c r="AU2" s="39" t="s">
        <v>374</v>
      </c>
      <c r="AW2" s="439" t="s">
        <v>513</v>
      </c>
      <c r="AX2" s="439" t="s">
        <v>513</v>
      </c>
      <c r="AZ2" s="483" t="s">
        <v>544</v>
      </c>
      <c r="BA2" s="484" t="s">
        <v>545</v>
      </c>
    </row>
    <row r="3" spans="1:53" ht="66.75" customHeight="1">
      <c r="A3" s="3" t="s">
        <v>92</v>
      </c>
      <c r="B3" s="38">
        <v>2001</v>
      </c>
      <c r="C3" s="38">
        <v>2014</v>
      </c>
      <c r="D3" s="38" t="s">
        <v>75</v>
      </c>
      <c r="E3" s="131" t="s">
        <v>173</v>
      </c>
      <c r="F3" s="131" t="s">
        <v>211</v>
      </c>
      <c r="G3" s="131" t="s">
        <v>186</v>
      </c>
      <c r="H3" s="131" t="s">
        <v>190</v>
      </c>
      <c r="I3" s="131" t="s">
        <v>49</v>
      </c>
      <c r="J3" s="131" t="s">
        <v>264</v>
      </c>
      <c r="K3" s="132" t="s">
        <v>232</v>
      </c>
      <c r="L3" s="132" t="s">
        <v>232</v>
      </c>
      <c r="M3" s="132">
        <v>2</v>
      </c>
      <c r="N3" s="88" t="s">
        <v>242</v>
      </c>
      <c r="O3" s="204" t="s">
        <v>349</v>
      </c>
      <c r="P3" s="205" t="s">
        <v>43</v>
      </c>
      <c r="Q3" s="207" t="s">
        <v>283</v>
      </c>
      <c r="R3" s="206" t="s">
        <v>285</v>
      </c>
      <c r="S3" s="208" t="s">
        <v>28</v>
      </c>
      <c r="T3" s="209" t="s">
        <v>32</v>
      </c>
      <c r="U3" s="204" t="s">
        <v>38</v>
      </c>
      <c r="V3" s="494">
        <v>2</v>
      </c>
      <c r="W3" s="495"/>
      <c r="X3" s="496" t="s">
        <v>563</v>
      </c>
      <c r="Y3" s="38" t="s">
        <v>567</v>
      </c>
      <c r="Z3" s="169"/>
      <c r="AA3" s="38" t="s">
        <v>362</v>
      </c>
      <c r="AB3" s="257" t="s">
        <v>362</v>
      </c>
      <c r="AC3" s="38" t="s">
        <v>293</v>
      </c>
      <c r="AD3" s="257" t="s">
        <v>293</v>
      </c>
      <c r="AF3" s="39" t="s">
        <v>38</v>
      </c>
      <c r="AH3" s="131" t="s">
        <v>345</v>
      </c>
      <c r="AI3" s="131" t="s">
        <v>324</v>
      </c>
      <c r="AK3" s="131" t="s">
        <v>327</v>
      </c>
      <c r="AM3" s="131" t="s">
        <v>337</v>
      </c>
      <c r="AP3" s="585" t="s">
        <v>563</v>
      </c>
      <c r="AQ3" s="38" t="s">
        <v>566</v>
      </c>
      <c r="AS3" s="38" t="s">
        <v>359</v>
      </c>
      <c r="AU3" s="39" t="s">
        <v>375</v>
      </c>
      <c r="AW3" s="439" t="s">
        <v>514</v>
      </c>
      <c r="AX3" s="439" t="s">
        <v>514</v>
      </c>
      <c r="AZ3" s="134" t="s">
        <v>611</v>
      </c>
      <c r="BA3" s="206" t="s">
        <v>610</v>
      </c>
    </row>
    <row r="4" spans="1:53" ht="66.75" customHeight="1">
      <c r="A4" s="3" t="s">
        <v>93</v>
      </c>
      <c r="B4" s="38">
        <v>2002</v>
      </c>
      <c r="C4" s="38">
        <v>2015</v>
      </c>
      <c r="E4" s="131" t="s">
        <v>174</v>
      </c>
      <c r="F4" s="131" t="s">
        <v>212</v>
      </c>
      <c r="H4" s="131" t="s">
        <v>2</v>
      </c>
      <c r="I4" s="131" t="s">
        <v>50</v>
      </c>
      <c r="J4" s="131" t="s">
        <v>265</v>
      </c>
      <c r="K4" s="132" t="s">
        <v>233</v>
      </c>
      <c r="L4" s="132" t="s">
        <v>233</v>
      </c>
      <c r="M4" s="132">
        <v>3</v>
      </c>
      <c r="N4" s="88" t="s">
        <v>268</v>
      </c>
      <c r="O4" s="204" t="s">
        <v>350</v>
      </c>
      <c r="Q4" s="207" t="s">
        <v>24</v>
      </c>
      <c r="R4" s="206" t="s">
        <v>706</v>
      </c>
      <c r="S4" s="208" t="s">
        <v>29</v>
      </c>
      <c r="T4" s="209" t="s">
        <v>33</v>
      </c>
      <c r="U4" s="204" t="s">
        <v>39</v>
      </c>
      <c r="V4" s="494">
        <v>3</v>
      </c>
      <c r="W4" s="495"/>
      <c r="X4" s="496">
        <v>222</v>
      </c>
      <c r="Y4" s="38"/>
      <c r="Z4" s="256"/>
      <c r="AA4" s="269" t="s">
        <v>361</v>
      </c>
      <c r="AB4" s="1" t="s">
        <v>361</v>
      </c>
      <c r="AC4" s="38" t="s">
        <v>294</v>
      </c>
      <c r="AD4" s="257" t="s">
        <v>294</v>
      </c>
      <c r="AF4" s="39" t="s">
        <v>39</v>
      </c>
      <c r="AH4" s="39" t="s">
        <v>351</v>
      </c>
      <c r="AK4" s="131" t="s">
        <v>328</v>
      </c>
      <c r="AM4" s="131" t="s">
        <v>338</v>
      </c>
      <c r="AP4" s="585" t="s">
        <v>566</v>
      </c>
      <c r="AQ4" s="38" t="s">
        <v>565</v>
      </c>
      <c r="AS4" s="38" t="s">
        <v>325</v>
      </c>
      <c r="AU4" s="39" t="s">
        <v>376</v>
      </c>
      <c r="AW4" s="439" t="s">
        <v>515</v>
      </c>
      <c r="AX4" s="439" t="s">
        <v>515</v>
      </c>
      <c r="AZ4" s="134" t="s">
        <v>613</v>
      </c>
      <c r="BA4" s="206" t="s">
        <v>612</v>
      </c>
    </row>
    <row r="5" spans="1:53" ht="66.75" customHeight="1">
      <c r="A5" s="3" t="s">
        <v>94</v>
      </c>
      <c r="B5" s="38">
        <v>2003</v>
      </c>
      <c r="C5" s="38">
        <v>2016</v>
      </c>
      <c r="E5" s="131" t="s">
        <v>175</v>
      </c>
      <c r="F5" s="131" t="s">
        <v>213</v>
      </c>
      <c r="I5" s="131" t="s">
        <v>51</v>
      </c>
      <c r="K5" s="132" t="s">
        <v>231</v>
      </c>
      <c r="L5" s="132" t="s">
        <v>231</v>
      </c>
      <c r="M5" s="132">
        <v>4</v>
      </c>
      <c r="N5" s="134" t="s">
        <v>269</v>
      </c>
      <c r="O5" s="131" t="s">
        <v>320</v>
      </c>
      <c r="Q5" s="207" t="s">
        <v>284</v>
      </c>
      <c r="R5" s="206" t="s">
        <v>286</v>
      </c>
      <c r="T5" s="39" t="s">
        <v>34</v>
      </c>
      <c r="U5" s="204" t="s">
        <v>40</v>
      </c>
      <c r="V5" s="494">
        <v>4</v>
      </c>
      <c r="W5" s="495"/>
      <c r="X5" s="496">
        <v>333</v>
      </c>
      <c r="Y5" s="38"/>
      <c r="Z5" s="256">
        <v>1</v>
      </c>
      <c r="AA5" s="269" t="s">
        <v>364</v>
      </c>
      <c r="AB5" s="1" t="s">
        <v>364</v>
      </c>
      <c r="AF5" s="39" t="s">
        <v>309</v>
      </c>
      <c r="AH5" s="131" t="s">
        <v>346</v>
      </c>
      <c r="AK5" s="131" t="s">
        <v>329</v>
      </c>
      <c r="AM5" s="131" t="s">
        <v>339</v>
      </c>
      <c r="AP5" s="585" t="s">
        <v>565</v>
      </c>
      <c r="AQ5" s="38"/>
      <c r="AU5" s="39" t="s">
        <v>377</v>
      </c>
      <c r="AW5" s="439" t="s">
        <v>516</v>
      </c>
      <c r="AX5" s="439" t="s">
        <v>516</v>
      </c>
      <c r="AZ5" s="134" t="s">
        <v>624</v>
      </c>
      <c r="BA5" s="206" t="s">
        <v>623</v>
      </c>
    </row>
    <row r="6" spans="1:53" ht="66.75" customHeight="1">
      <c r="A6" s="3" t="s">
        <v>95</v>
      </c>
      <c r="B6" s="38">
        <v>2004</v>
      </c>
      <c r="C6" s="38">
        <v>2017</v>
      </c>
      <c r="E6" s="131" t="s">
        <v>176</v>
      </c>
      <c r="F6" s="135"/>
      <c r="G6" s="138" t="s">
        <v>273</v>
      </c>
      <c r="H6" s="138" t="s">
        <v>241</v>
      </c>
      <c r="I6" s="131" t="s">
        <v>63</v>
      </c>
      <c r="J6" s="138" t="s">
        <v>247</v>
      </c>
      <c r="N6" s="134" t="s">
        <v>270</v>
      </c>
      <c r="O6" s="131" t="s">
        <v>324</v>
      </c>
      <c r="R6" s="206" t="s">
        <v>3</v>
      </c>
      <c r="T6" s="39" t="s">
        <v>35</v>
      </c>
      <c r="U6" s="204" t="s">
        <v>309</v>
      </c>
      <c r="V6" s="494">
        <v>5</v>
      </c>
      <c r="W6" s="495"/>
      <c r="X6" s="38" t="s">
        <v>564</v>
      </c>
      <c r="Y6" s="38" t="s">
        <v>567</v>
      </c>
      <c r="Z6" s="256"/>
      <c r="AA6" s="269"/>
      <c r="AH6" s="131" t="s">
        <v>347</v>
      </c>
      <c r="AK6" s="131" t="s">
        <v>330</v>
      </c>
      <c r="AM6" s="131" t="s">
        <v>340</v>
      </c>
      <c r="AP6" s="437"/>
      <c r="AQ6" s="38"/>
      <c r="AU6" s="134" t="s">
        <v>378</v>
      </c>
      <c r="AW6" s="439" t="s">
        <v>517</v>
      </c>
      <c r="AX6" s="439" t="s">
        <v>517</v>
      </c>
      <c r="AZ6" s="134" t="s">
        <v>625</v>
      </c>
      <c r="BA6" s="206" t="s">
        <v>626</v>
      </c>
    </row>
    <row r="7" spans="1:53" ht="66.75" customHeight="1">
      <c r="A7" s="3" t="s">
        <v>96</v>
      </c>
      <c r="B7" s="38">
        <v>2005</v>
      </c>
      <c r="E7" s="131" t="s">
        <v>177</v>
      </c>
      <c r="F7" s="135"/>
      <c r="G7" s="131" t="s">
        <v>238</v>
      </c>
      <c r="H7" s="131" t="s">
        <v>240</v>
      </c>
      <c r="I7" s="131" t="s">
        <v>64</v>
      </c>
      <c r="J7" s="131" t="s">
        <v>266</v>
      </c>
      <c r="N7" s="136" t="s">
        <v>271</v>
      </c>
      <c r="O7" s="131" t="s">
        <v>345</v>
      </c>
      <c r="U7" s="204" t="s">
        <v>75</v>
      </c>
      <c r="V7" s="497" t="s">
        <v>64</v>
      </c>
      <c r="W7" s="495"/>
      <c r="X7" s="38">
        <v>66666</v>
      </c>
      <c r="Y7" s="38"/>
      <c r="Z7" s="256"/>
      <c r="AA7" s="269"/>
      <c r="AH7" s="131" t="s">
        <v>321</v>
      </c>
      <c r="AK7" s="131" t="s">
        <v>331</v>
      </c>
      <c r="AM7" s="131" t="s">
        <v>341</v>
      </c>
      <c r="AP7" s="437"/>
      <c r="AQ7" s="38"/>
      <c r="AU7" s="134" t="s">
        <v>379</v>
      </c>
      <c r="AW7" s="439" t="s">
        <v>518</v>
      </c>
      <c r="AX7" s="439" t="s">
        <v>518</v>
      </c>
    </row>
    <row r="8" spans="1:53" ht="66.75" customHeight="1">
      <c r="A8" s="3" t="s">
        <v>97</v>
      </c>
      <c r="B8" s="38">
        <v>2006</v>
      </c>
      <c r="E8" s="131" t="s">
        <v>178</v>
      </c>
      <c r="F8" s="135"/>
      <c r="G8" s="131" t="s">
        <v>239</v>
      </c>
      <c r="H8" s="131" t="s">
        <v>246</v>
      </c>
      <c r="I8" s="131" t="s">
        <v>169</v>
      </c>
      <c r="J8" s="131" t="s">
        <v>262</v>
      </c>
      <c r="N8" s="137" t="s">
        <v>272</v>
      </c>
      <c r="O8" s="131" t="s">
        <v>351</v>
      </c>
      <c r="V8" s="497" t="s">
        <v>169</v>
      </c>
      <c r="W8" s="495"/>
      <c r="X8" s="38">
        <v>77777</v>
      </c>
      <c r="Y8" s="38"/>
      <c r="Z8" s="256"/>
      <c r="AA8" s="269"/>
      <c r="AK8" s="131" t="s">
        <v>332</v>
      </c>
      <c r="AP8" s="211"/>
      <c r="AU8" s="134" t="s">
        <v>380</v>
      </c>
      <c r="AW8" s="439" t="s">
        <v>519</v>
      </c>
      <c r="AX8" s="439" t="s">
        <v>519</v>
      </c>
    </row>
    <row r="9" spans="1:53" ht="66.75" customHeight="1">
      <c r="A9" s="3" t="s">
        <v>98</v>
      </c>
      <c r="B9" s="38">
        <v>2007</v>
      </c>
      <c r="E9" s="131" t="s">
        <v>179</v>
      </c>
      <c r="F9" s="135"/>
      <c r="G9" s="131" t="s">
        <v>246</v>
      </c>
      <c r="I9" s="131" t="s">
        <v>170</v>
      </c>
      <c r="O9" s="131" t="s">
        <v>346</v>
      </c>
      <c r="V9" s="497" t="s">
        <v>170</v>
      </c>
      <c r="W9" s="495"/>
      <c r="X9" s="38">
        <v>8888</v>
      </c>
      <c r="Y9" s="38"/>
      <c r="Z9" s="256">
        <v>1</v>
      </c>
      <c r="AA9" s="269"/>
      <c r="AK9" s="131" t="s">
        <v>333</v>
      </c>
      <c r="AP9" s="211"/>
      <c r="AW9" s="439" t="s">
        <v>520</v>
      </c>
      <c r="AX9" s="439" t="s">
        <v>520</v>
      </c>
    </row>
    <row r="10" spans="1:53" ht="66.75" customHeight="1">
      <c r="A10" s="3" t="s">
        <v>99</v>
      </c>
      <c r="B10" s="38">
        <v>2008</v>
      </c>
      <c r="E10" s="131" t="s">
        <v>180</v>
      </c>
      <c r="F10" s="135"/>
      <c r="I10" s="131" t="s">
        <v>193</v>
      </c>
      <c r="O10" s="131" t="s">
        <v>347</v>
      </c>
      <c r="V10" s="497" t="s">
        <v>193</v>
      </c>
      <c r="W10" s="495"/>
      <c r="X10" s="496" t="s">
        <v>565</v>
      </c>
      <c r="Y10" s="38" t="s">
        <v>562</v>
      </c>
      <c r="Z10" s="256"/>
      <c r="AP10" s="211"/>
      <c r="AW10" s="439" t="s">
        <v>521</v>
      </c>
      <c r="AX10" s="439" t="s">
        <v>521</v>
      </c>
    </row>
    <row r="11" spans="1:53" ht="66.75" customHeight="1">
      <c r="A11" s="3" t="s">
        <v>100</v>
      </c>
      <c r="B11" s="38">
        <v>2009</v>
      </c>
      <c r="E11" s="131" t="s">
        <v>181</v>
      </c>
      <c r="F11" s="135"/>
      <c r="I11" s="131" t="s">
        <v>194</v>
      </c>
      <c r="O11" s="131" t="s">
        <v>321</v>
      </c>
      <c r="V11" s="497" t="s">
        <v>194</v>
      </c>
      <c r="W11" s="497"/>
      <c r="X11" s="496" t="s">
        <v>566</v>
      </c>
      <c r="Y11" s="38" t="s">
        <v>562</v>
      </c>
      <c r="Z11" s="256"/>
      <c r="AP11" s="211"/>
      <c r="AW11" s="439" t="s">
        <v>522</v>
      </c>
      <c r="AX11" s="439" t="s">
        <v>522</v>
      </c>
    </row>
    <row r="12" spans="1:53" ht="33.75">
      <c r="A12" s="3" t="s">
        <v>60</v>
      </c>
      <c r="B12" s="38">
        <v>2010</v>
      </c>
      <c r="E12" s="131" t="s">
        <v>182</v>
      </c>
      <c r="F12" s="135"/>
      <c r="G12" s="138" t="s">
        <v>274</v>
      </c>
      <c r="H12" s="138" t="s">
        <v>243</v>
      </c>
      <c r="I12" s="131" t="s">
        <v>195</v>
      </c>
      <c r="O12" s="139" t="s">
        <v>352</v>
      </c>
      <c r="AW12" s="439" t="s">
        <v>194</v>
      </c>
      <c r="AX12" s="439" t="s">
        <v>194</v>
      </c>
    </row>
    <row r="13" spans="1:53" ht="22.5">
      <c r="A13" s="3" t="s">
        <v>101</v>
      </c>
      <c r="B13" s="38">
        <v>2011</v>
      </c>
      <c r="E13" s="131" t="s">
        <v>183</v>
      </c>
      <c r="F13" s="135"/>
      <c r="G13" s="131" t="s">
        <v>244</v>
      </c>
      <c r="H13" s="131" t="s">
        <v>245</v>
      </c>
      <c r="I13" s="131" t="s">
        <v>196</v>
      </c>
      <c r="O13" s="139" t="s">
        <v>333</v>
      </c>
      <c r="AW13" s="439" t="s">
        <v>195</v>
      </c>
      <c r="AX13" s="439" t="s">
        <v>195</v>
      </c>
    </row>
    <row r="14" spans="1:53" ht="21" customHeight="1">
      <c r="A14" s="3" t="s">
        <v>61</v>
      </c>
      <c r="B14" s="38">
        <v>2012</v>
      </c>
      <c r="G14" s="131" t="s">
        <v>246</v>
      </c>
      <c r="H14" s="131" t="s">
        <v>246</v>
      </c>
      <c r="I14" s="131" t="s">
        <v>197</v>
      </c>
      <c r="N14" s="87" t="s">
        <v>298</v>
      </c>
      <c r="AW14" s="439" t="s">
        <v>196</v>
      </c>
      <c r="AX14" s="439" t="s">
        <v>196</v>
      </c>
    </row>
    <row r="15" spans="1:53" ht="21" customHeight="1">
      <c r="A15" s="3" t="s">
        <v>423</v>
      </c>
      <c r="B15" s="38">
        <v>2013</v>
      </c>
      <c r="I15" s="131" t="s">
        <v>198</v>
      </c>
      <c r="N15" s="203" t="s">
        <v>306</v>
      </c>
      <c r="AW15" s="439" t="s">
        <v>197</v>
      </c>
      <c r="AX15" s="439" t="s">
        <v>197</v>
      </c>
    </row>
    <row r="16" spans="1:53" ht="21" customHeight="1">
      <c r="A16" s="3" t="s">
        <v>102</v>
      </c>
      <c r="B16" s="38">
        <v>2014</v>
      </c>
      <c r="I16" s="131" t="s">
        <v>199</v>
      </c>
      <c r="N16" s="203" t="s">
        <v>305</v>
      </c>
      <c r="AW16" s="439" t="s">
        <v>198</v>
      </c>
      <c r="AX16" s="439" t="s">
        <v>198</v>
      </c>
    </row>
    <row r="17" spans="1:50" ht="21" customHeight="1">
      <c r="A17" s="3" t="s">
        <v>103</v>
      </c>
      <c r="B17" s="38">
        <v>2015</v>
      </c>
      <c r="I17" s="131" t="s">
        <v>200</v>
      </c>
      <c r="N17" s="203" t="s">
        <v>304</v>
      </c>
      <c r="X17" s="268"/>
      <c r="AW17" s="439" t="s">
        <v>199</v>
      </c>
      <c r="AX17" s="439" t="s">
        <v>199</v>
      </c>
    </row>
    <row r="18" spans="1:50" ht="21" customHeight="1">
      <c r="A18" s="3" t="s">
        <v>104</v>
      </c>
      <c r="B18" s="38">
        <v>2016</v>
      </c>
      <c r="I18" s="131" t="s">
        <v>201</v>
      </c>
      <c r="N18" s="203" t="s">
        <v>303</v>
      </c>
      <c r="X18" s="268"/>
      <c r="AW18" s="439" t="s">
        <v>200</v>
      </c>
      <c r="AX18" s="439" t="s">
        <v>200</v>
      </c>
    </row>
    <row r="19" spans="1:50" ht="21" customHeight="1">
      <c r="A19" s="3" t="s">
        <v>105</v>
      </c>
      <c r="B19" s="38">
        <v>2017</v>
      </c>
      <c r="I19" s="131" t="s">
        <v>202</v>
      </c>
      <c r="N19" s="203" t="s">
        <v>302</v>
      </c>
      <c r="X19" s="268"/>
      <c r="AW19" s="439" t="s">
        <v>201</v>
      </c>
      <c r="AX19" s="439" t="s">
        <v>201</v>
      </c>
    </row>
    <row r="20" spans="1:50" ht="21" customHeight="1">
      <c r="A20" s="3" t="s">
        <v>106</v>
      </c>
      <c r="B20" s="38">
        <v>2018</v>
      </c>
      <c r="I20" s="131" t="s">
        <v>203</v>
      </c>
      <c r="N20" s="203" t="s">
        <v>301</v>
      </c>
      <c r="AW20" s="439" t="s">
        <v>202</v>
      </c>
      <c r="AX20" s="439" t="s">
        <v>202</v>
      </c>
    </row>
    <row r="21" spans="1:50" ht="21" customHeight="1">
      <c r="A21" s="3" t="s">
        <v>107</v>
      </c>
      <c r="B21" s="38">
        <v>2019</v>
      </c>
      <c r="I21" s="131" t="s">
        <v>204</v>
      </c>
      <c r="N21" s="203" t="s">
        <v>300</v>
      </c>
      <c r="AW21" s="439" t="s">
        <v>203</v>
      </c>
      <c r="AX21" s="439" t="s">
        <v>203</v>
      </c>
    </row>
    <row r="22" spans="1:50" ht="21" customHeight="1">
      <c r="A22" s="3" t="s">
        <v>108</v>
      </c>
      <c r="B22" s="38">
        <v>2020</v>
      </c>
      <c r="N22" s="203" t="s">
        <v>299</v>
      </c>
      <c r="AW22" s="439" t="s">
        <v>204</v>
      </c>
      <c r="AX22" s="439" t="s">
        <v>204</v>
      </c>
    </row>
    <row r="23" spans="1:50" ht="21" customHeight="1">
      <c r="A23" s="3" t="s">
        <v>109</v>
      </c>
      <c r="B23" s="38">
        <v>2021</v>
      </c>
      <c r="AW23" s="439" t="s">
        <v>523</v>
      </c>
      <c r="AX23" s="439" t="s">
        <v>523</v>
      </c>
    </row>
    <row r="24" spans="1:50" ht="21" customHeight="1">
      <c r="A24" s="3" t="s">
        <v>110</v>
      </c>
      <c r="B24" s="38">
        <v>2022</v>
      </c>
      <c r="AW24" s="439" t="s">
        <v>524</v>
      </c>
      <c r="AX24" s="439" t="s">
        <v>524</v>
      </c>
    </row>
    <row r="25" spans="1:50">
      <c r="A25" s="3" t="s">
        <v>111</v>
      </c>
      <c r="B25" s="38">
        <v>2023</v>
      </c>
      <c r="AW25" s="439" t="s">
        <v>525</v>
      </c>
      <c r="AX25" s="439" t="s">
        <v>525</v>
      </c>
    </row>
    <row r="26" spans="1:50">
      <c r="A26" s="3" t="s">
        <v>112</v>
      </c>
      <c r="B26" s="38">
        <v>2024</v>
      </c>
      <c r="AX26" s="439" t="s">
        <v>526</v>
      </c>
    </row>
    <row r="27" spans="1:50">
      <c r="A27" s="3" t="s">
        <v>113</v>
      </c>
      <c r="B27" s="38">
        <v>2025</v>
      </c>
      <c r="AX27" s="439" t="s">
        <v>527</v>
      </c>
    </row>
    <row r="28" spans="1:50">
      <c r="A28" s="3" t="s">
        <v>114</v>
      </c>
      <c r="D28" s="1"/>
      <c r="E28" s="321"/>
      <c r="F28" s="321"/>
      <c r="H28" s="322" t="s">
        <v>412</v>
      </c>
      <c r="AX28" s="439" t="s">
        <v>528</v>
      </c>
    </row>
    <row r="29" spans="1:50">
      <c r="A29" s="3" t="s">
        <v>115</v>
      </c>
      <c r="D29" s="323" t="s">
        <v>413</v>
      </c>
      <c r="E29" s="324" t="str">
        <f>IF(periodStart = "","", periodStart)</f>
        <v>01.01.2023</v>
      </c>
      <c r="F29" s="324" t="str">
        <f>IF(periodEnd = "","", periodEnd)</f>
        <v>31.12.2025</v>
      </c>
      <c r="H29" s="325" t="s">
        <v>1378</v>
      </c>
      <c r="AX29" s="439" t="s">
        <v>529</v>
      </c>
    </row>
    <row r="30" spans="1:50">
      <c r="A30" s="3" t="s">
        <v>116</v>
      </c>
      <c r="D30" s="326"/>
      <c r="E30" s="327"/>
      <c r="F30" s="327"/>
      <c r="AX30" s="439" t="s">
        <v>530</v>
      </c>
    </row>
    <row r="31" spans="1:50" ht="12.75">
      <c r="A31" s="3" t="s">
        <v>117</v>
      </c>
      <c r="D31" s="1"/>
      <c r="E31" s="321"/>
      <c r="F31" s="321"/>
      <c r="H31" s="328"/>
      <c r="AX31" s="439" t="s">
        <v>531</v>
      </c>
    </row>
    <row r="32" spans="1:50">
      <c r="A32" s="3" t="s">
        <v>118</v>
      </c>
      <c r="D32" s="323" t="s">
        <v>414</v>
      </c>
      <c r="E32" s="329"/>
      <c r="F32" s="329"/>
      <c r="H32" s="330" t="s">
        <v>415</v>
      </c>
      <c r="AX32" s="439" t="s">
        <v>532</v>
      </c>
    </row>
    <row r="33" spans="1:50">
      <c r="A33" s="3" t="s">
        <v>119</v>
      </c>
      <c r="AX33" s="439" t="s">
        <v>533</v>
      </c>
    </row>
    <row r="34" spans="1:50">
      <c r="A34" s="3" t="s">
        <v>120</v>
      </c>
      <c r="AX34" s="439" t="s">
        <v>534</v>
      </c>
    </row>
    <row r="35" spans="1:50">
      <c r="A35" s="3" t="s">
        <v>121</v>
      </c>
      <c r="AX35" s="439" t="s">
        <v>535</v>
      </c>
    </row>
    <row r="36" spans="1:50">
      <c r="A36" s="3" t="s">
        <v>85</v>
      </c>
      <c r="AX36" s="439" t="s">
        <v>536</v>
      </c>
    </row>
    <row r="37" spans="1:50">
      <c r="A37" s="3" t="s">
        <v>86</v>
      </c>
      <c r="AX37" s="439" t="s">
        <v>537</v>
      </c>
    </row>
    <row r="38" spans="1:50">
      <c r="A38" s="3" t="s">
        <v>87</v>
      </c>
      <c r="AX38" s="439" t="s">
        <v>538</v>
      </c>
    </row>
    <row r="39" spans="1:50">
      <c r="A39" s="3" t="s">
        <v>88</v>
      </c>
      <c r="AX39" s="439" t="s">
        <v>486</v>
      </c>
    </row>
    <row r="40" spans="1:50">
      <c r="A40" s="3" t="s">
        <v>89</v>
      </c>
      <c r="AX40" s="439" t="s">
        <v>487</v>
      </c>
    </row>
    <row r="41" spans="1:50">
      <c r="A41" s="3" t="s">
        <v>90</v>
      </c>
      <c r="AX41" s="439" t="s">
        <v>488</v>
      </c>
    </row>
    <row r="42" spans="1:50">
      <c r="A42" s="3" t="s">
        <v>122</v>
      </c>
      <c r="AX42" s="439" t="s">
        <v>489</v>
      </c>
    </row>
    <row r="43" spans="1:50">
      <c r="A43" s="3" t="s">
        <v>123</v>
      </c>
      <c r="AX43" s="439" t="s">
        <v>490</v>
      </c>
    </row>
    <row r="44" spans="1:50">
      <c r="A44" s="3" t="s">
        <v>124</v>
      </c>
      <c r="AX44" s="439" t="s">
        <v>491</v>
      </c>
    </row>
    <row r="45" spans="1:50">
      <c r="A45" s="3" t="s">
        <v>125</v>
      </c>
      <c r="AX45" s="439" t="s">
        <v>492</v>
      </c>
    </row>
    <row r="46" spans="1:50">
      <c r="A46" s="3" t="s">
        <v>126</v>
      </c>
      <c r="AX46" s="439" t="s">
        <v>493</v>
      </c>
    </row>
    <row r="47" spans="1:50">
      <c r="A47" s="3" t="s">
        <v>147</v>
      </c>
      <c r="AX47" s="439" t="s">
        <v>494</v>
      </c>
    </row>
    <row r="48" spans="1:50">
      <c r="A48" s="3" t="s">
        <v>148</v>
      </c>
      <c r="AX48" s="439" t="s">
        <v>495</v>
      </c>
    </row>
    <row r="49" spans="1:50">
      <c r="A49" s="3" t="s">
        <v>149</v>
      </c>
      <c r="AX49" s="439" t="s">
        <v>496</v>
      </c>
    </row>
    <row r="50" spans="1:50">
      <c r="A50" s="3" t="s">
        <v>127</v>
      </c>
      <c r="AX50" s="439" t="s">
        <v>497</v>
      </c>
    </row>
    <row r="51" spans="1:50">
      <c r="A51" s="3" t="s">
        <v>128</v>
      </c>
      <c r="AX51" s="439" t="s">
        <v>498</v>
      </c>
    </row>
    <row r="52" spans="1:50">
      <c r="A52" s="3" t="s">
        <v>129</v>
      </c>
      <c r="AX52" s="439" t="s">
        <v>499</v>
      </c>
    </row>
    <row r="53" spans="1:50">
      <c r="A53" s="3" t="s">
        <v>130</v>
      </c>
      <c r="AX53" s="439" t="s">
        <v>500</v>
      </c>
    </row>
    <row r="54" spans="1:50">
      <c r="A54" s="3" t="s">
        <v>131</v>
      </c>
      <c r="AX54" s="439" t="s">
        <v>501</v>
      </c>
    </row>
    <row r="55" spans="1:50">
      <c r="A55" s="3" t="s">
        <v>132</v>
      </c>
      <c r="AX55" s="439" t="s">
        <v>502</v>
      </c>
    </row>
    <row r="56" spans="1:50">
      <c r="A56" s="3" t="s">
        <v>133</v>
      </c>
      <c r="AX56" s="439" t="s">
        <v>503</v>
      </c>
    </row>
    <row r="57" spans="1:50">
      <c r="A57" s="3" t="s">
        <v>382</v>
      </c>
      <c r="AX57" s="439" t="s">
        <v>504</v>
      </c>
    </row>
    <row r="58" spans="1:50">
      <c r="A58" s="3" t="s">
        <v>134</v>
      </c>
      <c r="AX58" s="439" t="s">
        <v>505</v>
      </c>
    </row>
    <row r="59" spans="1:50">
      <c r="A59" s="3" t="s">
        <v>135</v>
      </c>
      <c r="AX59" s="439" t="s">
        <v>506</v>
      </c>
    </row>
    <row r="60" spans="1:50">
      <c r="A60" s="3" t="s">
        <v>136</v>
      </c>
      <c r="AX60" s="439" t="s">
        <v>507</v>
      </c>
    </row>
    <row r="61" spans="1:50">
      <c r="A61" s="3" t="s">
        <v>137</v>
      </c>
      <c r="AX61" s="439" t="s">
        <v>508</v>
      </c>
    </row>
    <row r="62" spans="1:50">
      <c r="A62" s="3" t="s">
        <v>80</v>
      </c>
    </row>
    <row r="63" spans="1:50">
      <c r="A63" s="3" t="s">
        <v>138</v>
      </c>
    </row>
    <row r="64" spans="1:50">
      <c r="A64" s="3" t="s">
        <v>139</v>
      </c>
    </row>
    <row r="65" spans="1:1">
      <c r="A65" s="3" t="s">
        <v>140</v>
      </c>
    </row>
    <row r="66" spans="1:1">
      <c r="A66" s="3" t="s">
        <v>141</v>
      </c>
    </row>
    <row r="67" spans="1:1">
      <c r="A67" s="3" t="s">
        <v>142</v>
      </c>
    </row>
    <row r="68" spans="1:1">
      <c r="A68" s="3" t="s">
        <v>143</v>
      </c>
    </row>
    <row r="69" spans="1:1">
      <c r="A69" s="3" t="s">
        <v>144</v>
      </c>
    </row>
    <row r="70" spans="1:1">
      <c r="A70" s="3" t="s">
        <v>145</v>
      </c>
    </row>
    <row r="71" spans="1:1">
      <c r="A71" s="3" t="s">
        <v>146</v>
      </c>
    </row>
    <row r="72" spans="1:1">
      <c r="A72" s="3" t="s">
        <v>150</v>
      </c>
    </row>
    <row r="73" spans="1:1">
      <c r="A73" s="3" t="s">
        <v>151</v>
      </c>
    </row>
    <row r="74" spans="1:1">
      <c r="A74" s="3" t="s">
        <v>152</v>
      </c>
    </row>
    <row r="75" spans="1:1">
      <c r="A75" s="3" t="s">
        <v>153</v>
      </c>
    </row>
    <row r="76" spans="1:1">
      <c r="A76" s="3" t="s">
        <v>154</v>
      </c>
    </row>
    <row r="77" spans="1:1">
      <c r="A77" s="3" t="s">
        <v>155</v>
      </c>
    </row>
    <row r="78" spans="1:1">
      <c r="A78" s="3" t="s">
        <v>156</v>
      </c>
    </row>
    <row r="79" spans="1:1">
      <c r="A79" s="3" t="s">
        <v>84</v>
      </c>
    </row>
    <row r="80" spans="1:1">
      <c r="A80" s="3" t="s">
        <v>157</v>
      </c>
    </row>
    <row r="81" spans="1:1">
      <c r="A81" s="3" t="s">
        <v>158</v>
      </c>
    </row>
    <row r="82" spans="1:1">
      <c r="A82" s="3" t="s">
        <v>159</v>
      </c>
    </row>
    <row r="83" spans="1:1">
      <c r="A83" s="3" t="s">
        <v>44</v>
      </c>
    </row>
    <row r="84" spans="1:1">
      <c r="A84" s="3" t="s">
        <v>45</v>
      </c>
    </row>
    <row r="85" spans="1:1">
      <c r="A85" s="3" t="s">
        <v>46</v>
      </c>
    </row>
    <row r="86" spans="1:1">
      <c r="A86" s="3" t="s">
        <v>47</v>
      </c>
    </row>
    <row r="87" spans="1:1">
      <c r="A87" s="3" t="s">
        <v>48</v>
      </c>
    </row>
  </sheetData>
  <sheetProtection formatColumns="0" formatRows="0"/>
  <mergeCells count="1">
    <mergeCell ref="AZ1:BA1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odCheckCyan">
    <tabColor indexed="47"/>
  </sheetPr>
  <dimension ref="A1:A117"/>
  <sheetViews>
    <sheetView showGridLines="0" workbookViewId="0"/>
  </sheetViews>
  <sheetFormatPr defaultRowHeight="11.25"/>
  <sheetData>
    <row r="1" spans="1:1">
      <c r="A1" s="211">
        <f>IF('Форма 1.10'!$F$10="",1,0)</f>
        <v>0</v>
      </c>
    </row>
    <row r="2" spans="1:1">
      <c r="A2" s="211">
        <f>IF('Форма 1.10'!$G$10="",1,0)</f>
        <v>0</v>
      </c>
    </row>
    <row r="3" spans="1:1">
      <c r="A3" s="211">
        <f>IF('Форма 1.10'!$F$11="",1,0)</f>
        <v>0</v>
      </c>
    </row>
    <row r="4" spans="1:1">
      <c r="A4" s="211">
        <f>IF('Форма 1.10'!$G$11="",1,0)</f>
        <v>0</v>
      </c>
    </row>
    <row r="5" spans="1:1">
      <c r="A5" s="211">
        <f>IF('Форма 1.10'!$F$12="",1,0)</f>
        <v>0</v>
      </c>
    </row>
    <row r="6" spans="1:1">
      <c r="A6" s="211">
        <f>IF('Форма 1.10'!$G$12="",1,0)</f>
        <v>0</v>
      </c>
    </row>
    <row r="7" spans="1:1">
      <c r="A7" s="211">
        <f>IF('Форма 1.10'!$F$13="",1,0)</f>
        <v>0</v>
      </c>
    </row>
    <row r="8" spans="1:1">
      <c r="A8" s="211">
        <f>IF('Форма 1.10'!$G$13="",1,0)</f>
        <v>0</v>
      </c>
    </row>
    <row r="9" spans="1:1">
      <c r="A9" s="211">
        <f>IF('Форма 1.11.1'!$J$15="",1,0)</f>
        <v>0</v>
      </c>
    </row>
    <row r="10" spans="1:1">
      <c r="A10" s="211">
        <f>IF('Форма 1.11.1'!$H$17="",1,0)</f>
        <v>0</v>
      </c>
    </row>
    <row r="11" spans="1:1">
      <c r="A11" s="211">
        <f>IF('Форма 1.11.1'!$I$17="",1,0)</f>
        <v>0</v>
      </c>
    </row>
    <row r="12" spans="1:1">
      <c r="A12" s="211">
        <f>IF('Форма 1.11.1'!$J$17="",1,0)</f>
        <v>0</v>
      </c>
    </row>
    <row r="13" spans="1:1">
      <c r="A13" s="211">
        <f>IF('Форма 1.11.1'!$H$22="",1,0)</f>
        <v>0</v>
      </c>
    </row>
    <row r="14" spans="1:1">
      <c r="A14" s="211">
        <f>IF('Форма 1.11.1'!$I$22="",1,0)</f>
        <v>0</v>
      </c>
    </row>
    <row r="15" spans="1:1">
      <c r="A15" s="211">
        <f>IF('Форма 1.11.1'!$J$22="",1,0)</f>
        <v>0</v>
      </c>
    </row>
    <row r="16" spans="1:1">
      <c r="A16" s="211">
        <f>IF('Форма 1.11.1'!$H$25="",1,0)</f>
        <v>0</v>
      </c>
    </row>
    <row r="17" spans="1:1">
      <c r="A17" s="211">
        <f>IF('Форма 1.11.1'!$I$25="",1,0)</f>
        <v>0</v>
      </c>
    </row>
    <row r="18" spans="1:1">
      <c r="A18" s="211">
        <f>IF('Форма 1.11.1'!$J$25="",1,0)</f>
        <v>0</v>
      </c>
    </row>
    <row r="19" spans="1:1">
      <c r="A19" s="211">
        <f>IF('Форма 1.11.1'!$H$28="",1,0)</f>
        <v>0</v>
      </c>
    </row>
    <row r="20" spans="1:1">
      <c r="A20" s="211">
        <f>IF('Форма 1.11.1'!$I$28="",1,0)</f>
        <v>0</v>
      </c>
    </row>
    <row r="21" spans="1:1">
      <c r="A21" s="211">
        <f>IF('Форма 1.11.1'!$J$28="",1,0)</f>
        <v>0</v>
      </c>
    </row>
    <row r="22" spans="1:1">
      <c r="A22" s="211">
        <f>IF('Форма 1.11.1'!$H$31="",1,0)</f>
        <v>0</v>
      </c>
    </row>
    <row r="23" spans="1:1">
      <c r="A23" s="211">
        <f>IF('Форма 1.11.1'!$I$31="",1,0)</f>
        <v>0</v>
      </c>
    </row>
    <row r="24" spans="1:1">
      <c r="A24" s="211">
        <f>IF('Форма 1.11.1'!$J$31="",1,0)</f>
        <v>0</v>
      </c>
    </row>
    <row r="25" spans="1:1">
      <c r="A25" s="211">
        <f>IF('Форма 1.11.2 | Т-транс'!$O$22="",1,0)</f>
        <v>1</v>
      </c>
    </row>
    <row r="26" spans="1:1">
      <c r="A26" s="211">
        <f>IF('Форма 1.11.2 | Т-транс'!$R$23="",1,0)</f>
        <v>1</v>
      </c>
    </row>
    <row r="27" spans="1:1">
      <c r="A27" s="211">
        <f>IF('Форма 1.11.2 | Т-транс'!$T$23="",1,0)</f>
        <v>1</v>
      </c>
    </row>
    <row r="28" spans="1:1">
      <c r="A28" s="211">
        <f>IF('Форма 1.11.2 | Т-транс'!$S$23="",1,0)</f>
        <v>0</v>
      </c>
    </row>
    <row r="29" spans="1:1">
      <c r="A29" s="211">
        <f>IF('Форма 1.11.2 | Т-транс'!$U$23="",1,0)</f>
        <v>0</v>
      </c>
    </row>
    <row r="30" spans="1:1">
      <c r="A30" s="211">
        <f>IF('Форма 1.11.2 | Т-гор.вода'!$O$22="",1,0)</f>
        <v>0</v>
      </c>
    </row>
    <row r="31" spans="1:1">
      <c r="A31" s="211">
        <f>IF('Форма 1.11.2 | Т-гор.вода'!$Y$23="",1,0)</f>
        <v>0</v>
      </c>
    </row>
    <row r="32" spans="1:1">
      <c r="A32" s="211">
        <f>IF('Форма 1.11.2 | Т-гор.вода'!$AA$23="",1,0)</f>
        <v>0</v>
      </c>
    </row>
    <row r="33" spans="1:1">
      <c r="A33" s="211">
        <f>IF('Форма 1.11.2 | Т-гор.вода'!$Z$23="",1,0)</f>
        <v>0</v>
      </c>
    </row>
    <row r="34" spans="1:1">
      <c r="A34" s="211">
        <f>IF('Форма 1.11.2 | Т-гор.вода'!$AB$23="",1,0)</f>
        <v>0</v>
      </c>
    </row>
    <row r="35" spans="1:1">
      <c r="A35" s="211">
        <f>IF('Форма 1.11.3 | Т-подкл(инд)'!$M$22="",1,0)</f>
        <v>1</v>
      </c>
    </row>
    <row r="36" spans="1:1">
      <c r="A36" s="211">
        <f>IF('Форма 1.11.3 | Т-подкл(инд)'!$Q$22="",1,0)</f>
        <v>1</v>
      </c>
    </row>
    <row r="37" spans="1:1">
      <c r="A37" s="211">
        <f>IF('Форма 1.11.3 | Т-подкл(инд)'!$AD$22="",1,0)</f>
        <v>1</v>
      </c>
    </row>
    <row r="38" spans="1:1">
      <c r="A38" s="211">
        <f>IF('Форма 1.11.3 | Т-подкл(инд)'!$AE$22="",1,0)</f>
        <v>1</v>
      </c>
    </row>
    <row r="39" spans="1:1">
      <c r="A39" s="211">
        <f>IF('Форма 1.11.3 | Т-подкл(инд)'!$AF$22="",1,0)</f>
        <v>1</v>
      </c>
    </row>
    <row r="40" spans="1:1">
      <c r="A40" s="211">
        <f>IF('Форма 1.11.3 | Т-подкл(инд)'!$AG$22="",1,0)</f>
        <v>1</v>
      </c>
    </row>
    <row r="41" spans="1:1">
      <c r="A41" s="211">
        <f>IF('Форма 1.11.3 | Т-подкл(инд)'!$AH$22="",1,0)</f>
        <v>1</v>
      </c>
    </row>
    <row r="42" spans="1:1">
      <c r="A42" s="211">
        <f>IF('Форма 1.11.3 | Т-подкл(инд)'!$AJ$22="",1,0)</f>
        <v>1</v>
      </c>
    </row>
    <row r="43" spans="1:1">
      <c r="A43" s="211">
        <f>IF('Форма 1.11.3 | Т-подкл(инд)'!$N$22="",1,0)</f>
        <v>0</v>
      </c>
    </row>
    <row r="44" spans="1:1">
      <c r="A44" s="211">
        <f>IF('Форма 1.11.3 | Т-подкл(инд)'!$R$22="",1,0)</f>
        <v>0</v>
      </c>
    </row>
    <row r="45" spans="1:1">
      <c r="A45" s="211">
        <f>IF('Форма 1.11.3 | Т-подкл(инд)'!$V$22="",1,0)</f>
        <v>0</v>
      </c>
    </row>
    <row r="46" spans="1:1">
      <c r="A46" s="211">
        <f>IF('Форма 1.11.3 | Т-подкл(инд)'!$Z$22="",1,0)</f>
        <v>0</v>
      </c>
    </row>
    <row r="47" spans="1:1">
      <c r="A47" s="211">
        <f>IF('Форма 1.11.3 | Т-подкл(инд)'!$AI$22="",1,0)</f>
        <v>0</v>
      </c>
    </row>
    <row r="48" spans="1:1">
      <c r="A48" s="211">
        <f>IF('Форма 1.11.3 | Т-подкл(инд)'!$AK$22="",1,0)</f>
        <v>0</v>
      </c>
    </row>
    <row r="49" spans="1:1">
      <c r="A49" s="211">
        <f>IF('Форма 1.11.3 | Т-подкл'!$P$22="",1,0)</f>
        <v>1</v>
      </c>
    </row>
    <row r="50" spans="1:1">
      <c r="A50" s="211">
        <f>IF('Форма 1.11.3 | Т-подкл'!$AC$22="",1,0)</f>
        <v>1</v>
      </c>
    </row>
    <row r="51" spans="1:1">
      <c r="A51" s="211">
        <f>IF('Форма 1.11.3 | Т-подкл'!$AD$22="",1,0)</f>
        <v>1</v>
      </c>
    </row>
    <row r="52" spans="1:1">
      <c r="A52" s="211">
        <f>IF('Форма 1.11.3 | Т-подкл'!$AE$22="",1,0)</f>
        <v>1</v>
      </c>
    </row>
    <row r="53" spans="1:1">
      <c r="A53" s="211">
        <f>IF('Форма 1.11.3 | Т-подкл'!$AF$22="",1,0)</f>
        <v>1</v>
      </c>
    </row>
    <row r="54" spans="1:1">
      <c r="A54" s="211">
        <f>IF('Форма 1.11.3 | Т-подкл'!$AG$22="",1,0)</f>
        <v>1</v>
      </c>
    </row>
    <row r="55" spans="1:1">
      <c r="A55" s="211">
        <f>IF('Форма 1.11.3 | Т-подкл'!$AI$22="",1,0)</f>
        <v>1</v>
      </c>
    </row>
    <row r="56" spans="1:1">
      <c r="A56" s="211">
        <f>IF('Форма 1.11.3 | Т-подкл'!$Q$22="",1,0)</f>
        <v>0</v>
      </c>
    </row>
    <row r="57" spans="1:1">
      <c r="A57" s="211">
        <f>IF('Форма 1.11.3 | Т-подкл'!$U$22="",1,0)</f>
        <v>0</v>
      </c>
    </row>
    <row r="58" spans="1:1">
      <c r="A58" s="211">
        <f>IF('Форма 1.11.3 | Т-подкл'!$Y$22="",1,0)</f>
        <v>0</v>
      </c>
    </row>
    <row r="59" spans="1:1">
      <c r="A59" s="211">
        <f>IF('Форма 1.11.3 | Т-подкл'!$AH$22="",1,0)</f>
        <v>0</v>
      </c>
    </row>
    <row r="60" spans="1:1">
      <c r="A60" s="211">
        <f>IF('Форма 1.11.3 | Т-подкл'!$AJ$22="",1,0)</f>
        <v>0</v>
      </c>
    </row>
    <row r="61" spans="1:1">
      <c r="A61" s="211">
        <f>IF('Форма 1.0.2'!$E$12="",1,0)</f>
        <v>1</v>
      </c>
    </row>
    <row r="62" spans="1:1">
      <c r="A62" s="211">
        <f>IF('Форма 1.0.2'!$F$12="",1,0)</f>
        <v>1</v>
      </c>
    </row>
    <row r="63" spans="1:1">
      <c r="A63" s="211">
        <f>IF('Форма 1.0.2'!$G$12="",1,0)</f>
        <v>1</v>
      </c>
    </row>
    <row r="64" spans="1:1">
      <c r="A64" s="211">
        <f>IF('Форма 1.0.2'!$H$12="",1,0)</f>
        <v>1</v>
      </c>
    </row>
    <row r="65" spans="1:1">
      <c r="A65" s="211">
        <f>IF('Форма 1.0.2'!$I$12="",1,0)</f>
        <v>1</v>
      </c>
    </row>
    <row r="66" spans="1:1">
      <c r="A66" s="211">
        <f>IF('Форма 1.0.2'!$J$12="",1,0)</f>
        <v>1</v>
      </c>
    </row>
    <row r="67" spans="1:1">
      <c r="A67" s="211">
        <f>IF('Сведения об изменении'!$E$12="",1,0)</f>
        <v>0</v>
      </c>
    </row>
    <row r="68" spans="1:1">
      <c r="A68" s="211">
        <f>IF(Территории!$E$12="",1,0)</f>
        <v>0</v>
      </c>
    </row>
    <row r="69" spans="1:1">
      <c r="A69" s="211">
        <f>IF('Перечень тарифов'!$E$21="",1,0)</f>
        <v>0</v>
      </c>
    </row>
    <row r="70" spans="1:1">
      <c r="A70" s="211">
        <f>IF('Перечень тарифов'!$F$21="",1,0)</f>
        <v>0</v>
      </c>
    </row>
    <row r="71" spans="1:1">
      <c r="A71" s="211">
        <f>IF('Перечень тарифов'!$K$21="",1,0)</f>
        <v>0</v>
      </c>
    </row>
    <row r="72" spans="1:1">
      <c r="A72" s="211">
        <f>IF('Перечень тарифов'!$O$21="",1,0)</f>
        <v>0</v>
      </c>
    </row>
    <row r="73" spans="1:1">
      <c r="A73" s="211">
        <f>IF('Перечень тарифов'!$G$21="",1,0)</f>
        <v>0</v>
      </c>
    </row>
    <row r="74" spans="1:1">
      <c r="A74" s="211">
        <f>IF('Перечень тарифов'!$G$11="",1,0)</f>
        <v>0</v>
      </c>
    </row>
    <row r="75" spans="1:1">
      <c r="A75" s="211">
        <f>IF('Перечень тарифов'!$N$21="",1,0)</f>
        <v>0</v>
      </c>
    </row>
    <row r="76" spans="1:1">
      <c r="A76" s="211">
        <f>IF('Форма 1.11.1'!$K$15="",1,0)</f>
        <v>0</v>
      </c>
    </row>
    <row r="77" spans="1:1">
      <c r="A77" s="211">
        <f>IF('Форма 1.11.1'!$K$20="",1,0)</f>
        <v>0</v>
      </c>
    </row>
    <row r="78" spans="1:1">
      <c r="A78" s="211">
        <f>IF('Форма 1.11.2 | Т-гор.вода'!$AD$23="",1,0)</f>
        <v>0</v>
      </c>
    </row>
    <row r="79" spans="1:1">
      <c r="A79" s="211">
        <f>IF('Форма 1.11.2 | Т-гор.вода'!$AE$23="",1,0)</f>
        <v>0</v>
      </c>
    </row>
    <row r="80" spans="1:1">
      <c r="A80" s="211">
        <f>IF('Форма 1.11.2 | Т-гор.вода'!$AF$23="",1,0)</f>
        <v>0</v>
      </c>
    </row>
    <row r="81" spans="1:1">
      <c r="A81" s="211">
        <f>IF('Форма 1.11.2 | Т-гор.вода'!$AM$23="",1,0)</f>
        <v>0</v>
      </c>
    </row>
    <row r="82" spans="1:1">
      <c r="A82" s="211">
        <f>IF('Форма 1.11.2 | Т-гор.вода'!$AO$23="",1,0)</f>
        <v>0</v>
      </c>
    </row>
    <row r="83" spans="1:1">
      <c r="A83" s="211">
        <f>IF('Форма 1.11.2 | Т-гор.вода'!$AN$23="",1,0)</f>
        <v>0</v>
      </c>
    </row>
    <row r="84" spans="1:1">
      <c r="A84" s="211">
        <f>IF('Форма 1.11.2 | Т-гор.вода'!$AP$23="",1,0)</f>
        <v>0</v>
      </c>
    </row>
    <row r="85" spans="1:1">
      <c r="A85" s="211">
        <f>IF('Форма 1.11.2 | Т-гор.вода'!$Q$23="",1,0)</f>
        <v>0</v>
      </c>
    </row>
    <row r="86" spans="1:1">
      <c r="A86" s="211">
        <f>IF('Форма 1.11.2 | Т-гор.вода'!$R$23="",1,0)</f>
        <v>0</v>
      </c>
    </row>
    <row r="87" spans="1:1">
      <c r="A87" s="211">
        <f>IF('Форма 1.11.2 | Т-гор.вода'!$P$23="",1,0)</f>
        <v>0</v>
      </c>
    </row>
    <row r="88" spans="1:1">
      <c r="A88" s="211">
        <f>IF('Форма 1.11.2 | Т-гор.вода'!$O$27="",1,0)</f>
        <v>0</v>
      </c>
    </row>
    <row r="89" spans="1:1">
      <c r="A89" s="211">
        <f>IF('Форма 1.11.2 | Т-гор.вода'!$Y$28="",1,0)</f>
        <v>0</v>
      </c>
    </row>
    <row r="90" spans="1:1">
      <c r="A90" s="211">
        <f>IF('Форма 1.11.2 | Т-гор.вода'!$AA$28="",1,0)</f>
        <v>0</v>
      </c>
    </row>
    <row r="91" spans="1:1">
      <c r="A91" s="211">
        <f>IF('Форма 1.11.2 | Т-гор.вода'!$AD$28="",1,0)</f>
        <v>0</v>
      </c>
    </row>
    <row r="92" spans="1:1">
      <c r="A92" s="211">
        <f>IF('Форма 1.11.2 | Т-гор.вода'!$AE$28="",1,0)</f>
        <v>0</v>
      </c>
    </row>
    <row r="93" spans="1:1">
      <c r="A93" s="211">
        <f>IF('Форма 1.11.2 | Т-гор.вода'!$AF$28="",1,0)</f>
        <v>0</v>
      </c>
    </row>
    <row r="94" spans="1:1">
      <c r="A94" s="211">
        <f>IF('Форма 1.11.2 | Т-гор.вода'!$AM$28="",1,0)</f>
        <v>0</v>
      </c>
    </row>
    <row r="95" spans="1:1">
      <c r="A95" s="211">
        <f>IF('Форма 1.11.2 | Т-гор.вода'!$AO$28="",1,0)</f>
        <v>0</v>
      </c>
    </row>
    <row r="96" spans="1:1">
      <c r="A96" s="211">
        <f>IF('Форма 1.11.2 | Т-гор.вода'!$Z$28="",1,0)</f>
        <v>0</v>
      </c>
    </row>
    <row r="97" spans="1:1">
      <c r="A97" s="211">
        <f>IF('Форма 1.11.2 | Т-гор.вода'!$AB$28="",1,0)</f>
        <v>0</v>
      </c>
    </row>
    <row r="98" spans="1:1">
      <c r="A98" s="211">
        <f>IF('Форма 1.11.2 | Т-гор.вода'!$AN$28="",1,0)</f>
        <v>0</v>
      </c>
    </row>
    <row r="99" spans="1:1">
      <c r="A99" s="211">
        <f>IF('Форма 1.11.2 | Т-гор.вода'!$AP$28="",1,0)</f>
        <v>0</v>
      </c>
    </row>
    <row r="100" spans="1:1">
      <c r="A100" s="211">
        <f>IF('Форма 1.11.2 | Т-гор.вода'!$Q$28="",1,0)</f>
        <v>0</v>
      </c>
    </row>
    <row r="101" spans="1:1">
      <c r="A101" s="211">
        <f>IF('Форма 1.11.2 | Т-гор.вода'!$R$28="",1,0)</f>
        <v>0</v>
      </c>
    </row>
    <row r="102" spans="1:1">
      <c r="A102" s="211">
        <f>IF('Форма 1.11.2 | Т-гор.вода'!$P$28="",1,0)</f>
        <v>0</v>
      </c>
    </row>
    <row r="103" spans="1:1">
      <c r="A103" s="211">
        <f>IF('Форма 1.11.2 | Т-гор.вода'!$O$32="",1,0)</f>
        <v>0</v>
      </c>
    </row>
    <row r="104" spans="1:1">
      <c r="A104" s="211">
        <f>IF('Форма 1.11.2 | Т-гор.вода'!$Y$33="",1,0)</f>
        <v>0</v>
      </c>
    </row>
    <row r="105" spans="1:1">
      <c r="A105" s="211">
        <f>IF('Форма 1.11.2 | Т-гор.вода'!$AA$33="",1,0)</f>
        <v>0</v>
      </c>
    </row>
    <row r="106" spans="1:1">
      <c r="A106" s="211">
        <f>IF('Форма 1.11.2 | Т-гор.вода'!$AD$33="",1,0)</f>
        <v>0</v>
      </c>
    </row>
    <row r="107" spans="1:1">
      <c r="A107" s="211">
        <f>IF('Форма 1.11.2 | Т-гор.вода'!$AE$33="",1,0)</f>
        <v>0</v>
      </c>
    </row>
    <row r="108" spans="1:1">
      <c r="A108" s="211">
        <f>IF('Форма 1.11.2 | Т-гор.вода'!$AF$33="",1,0)</f>
        <v>0</v>
      </c>
    </row>
    <row r="109" spans="1:1">
      <c r="A109" s="211">
        <f>IF('Форма 1.11.2 | Т-гор.вода'!$AM$33="",1,0)</f>
        <v>0</v>
      </c>
    </row>
    <row r="110" spans="1:1">
      <c r="A110" s="211">
        <f>IF('Форма 1.11.2 | Т-гор.вода'!$AO$33="",1,0)</f>
        <v>0</v>
      </c>
    </row>
    <row r="111" spans="1:1">
      <c r="A111" s="211">
        <f>IF('Форма 1.11.2 | Т-гор.вода'!$Z$33="",1,0)</f>
        <v>0</v>
      </c>
    </row>
    <row r="112" spans="1:1">
      <c r="A112" s="211">
        <f>IF('Форма 1.11.2 | Т-гор.вода'!$AB$33="",1,0)</f>
        <v>0</v>
      </c>
    </row>
    <row r="113" spans="1:1">
      <c r="A113" s="211">
        <f>IF('Форма 1.11.2 | Т-гор.вода'!$AN$33="",1,0)</f>
        <v>0</v>
      </c>
    </row>
    <row r="114" spans="1:1">
      <c r="A114" s="211">
        <f>IF('Форма 1.11.2 | Т-гор.вода'!$AP$33="",1,0)</f>
        <v>0</v>
      </c>
    </row>
    <row r="115" spans="1:1">
      <c r="A115" s="211">
        <f>IF('Форма 1.11.2 | Т-гор.вода'!$Q$33="",1,0)</f>
        <v>0</v>
      </c>
    </row>
    <row r="116" spans="1:1">
      <c r="A116" s="211">
        <f>IF('Форма 1.11.2 | Т-гор.вода'!$R$33="",1,0)</f>
        <v>0</v>
      </c>
    </row>
    <row r="117" spans="1:1">
      <c r="A117" s="211">
        <f>IF('Форма 1.11.2 | Т-гор.вода'!$P$33="",1,0)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585"/>
  </cols>
  <sheetData>
    <row r="1" spans="1:3">
      <c r="A1" s="585" t="s">
        <v>475</v>
      </c>
      <c r="B1" s="585" t="s">
        <v>476</v>
      </c>
      <c r="C1" s="585" t="s">
        <v>62</v>
      </c>
    </row>
    <row r="2" spans="1:3">
      <c r="A2" s="585">
        <v>4189678</v>
      </c>
      <c r="B2" s="585" t="s">
        <v>1200</v>
      </c>
      <c r="C2" s="585" t="s">
        <v>1201</v>
      </c>
    </row>
    <row r="3" spans="1:3">
      <c r="A3" s="585">
        <v>4190415</v>
      </c>
      <c r="B3" s="585" t="s">
        <v>1202</v>
      </c>
      <c r="C3" s="585" t="s">
        <v>1201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15"/>
    <col min="2" max="2" width="66" style="315" customWidth="1"/>
    <col min="3" max="16384" width="9.140625" style="315"/>
  </cols>
  <sheetData>
    <row r="3" spans="2:2">
      <c r="B3" s="389" t="s">
        <v>1363</v>
      </c>
    </row>
    <row r="4" spans="2:2">
      <c r="B4" s="389" t="s">
        <v>479</v>
      </c>
    </row>
    <row r="5" spans="2:2">
      <c r="B5" s="389" t="s">
        <v>480</v>
      </c>
    </row>
    <row r="6" spans="2:2">
      <c r="B6" s="389" t="s">
        <v>481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2" customWidth="1"/>
  </cols>
  <sheetData>
    <row r="1" spans="1:27" ht="3" customHeight="1">
      <c r="AA1" s="72" t="s">
        <v>223</v>
      </c>
    </row>
    <row r="2" spans="1:27" ht="16.5" customHeight="1">
      <c r="B2" s="591" t="str">
        <f>"Код отчёта: " &amp; GetCode()</f>
        <v>Код отчёта: FAS.JKH.OPEN.INFO.REQUEST.GVS</v>
      </c>
      <c r="C2" s="591"/>
      <c r="D2" s="591"/>
      <c r="E2" s="591"/>
      <c r="F2" s="591"/>
      <c r="G2" s="591"/>
      <c r="Q2" s="37"/>
      <c r="R2" s="37"/>
      <c r="S2" s="37"/>
      <c r="T2" s="37"/>
      <c r="U2" s="37"/>
      <c r="V2" s="37"/>
      <c r="W2" s="37"/>
    </row>
    <row r="3" spans="1:27" ht="18" customHeight="1">
      <c r="B3" s="592" t="str">
        <f>"Версия " &amp; GetVersion()</f>
        <v>Версия 1.0.2</v>
      </c>
      <c r="C3" s="592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X3" s="37"/>
      <c r="Y3" s="37"/>
    </row>
    <row r="4" spans="1:27" ht="3" customHeight="1"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7" ht="42.75" customHeight="1">
      <c r="B5" s="596" t="s">
        <v>557</v>
      </c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  <c r="V5" s="597"/>
      <c r="W5" s="597"/>
      <c r="X5" s="597"/>
      <c r="Y5" s="597"/>
    </row>
    <row r="6" spans="1:27" ht="9.75" customHeight="1">
      <c r="A6" s="37"/>
      <c r="B6" s="71"/>
      <c r="C6" s="70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2"/>
    </row>
    <row r="7" spans="1:27" ht="15" customHeight="1">
      <c r="A7" s="37"/>
      <c r="B7" s="71"/>
      <c r="C7" s="70"/>
      <c r="D7" s="53"/>
      <c r="E7" s="593" t="s">
        <v>550</v>
      </c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2"/>
    </row>
    <row r="8" spans="1:27" ht="15" customHeight="1">
      <c r="A8" s="37"/>
      <c r="B8" s="71"/>
      <c r="C8" s="70"/>
      <c r="D8" s="53"/>
      <c r="E8" s="593"/>
      <c r="F8" s="593"/>
      <c r="G8" s="593"/>
      <c r="H8" s="593"/>
      <c r="I8" s="593"/>
      <c r="J8" s="593"/>
      <c r="K8" s="593"/>
      <c r="L8" s="593"/>
      <c r="M8" s="593"/>
      <c r="N8" s="593"/>
      <c r="O8" s="593"/>
      <c r="P8" s="593"/>
      <c r="Q8" s="593"/>
      <c r="R8" s="593"/>
      <c r="S8" s="593"/>
      <c r="T8" s="593"/>
      <c r="U8" s="593"/>
      <c r="V8" s="593"/>
      <c r="W8" s="593"/>
      <c r="X8" s="593"/>
      <c r="Y8" s="52"/>
    </row>
    <row r="9" spans="1:27" ht="15" customHeight="1">
      <c r="A9" s="37"/>
      <c r="B9" s="71"/>
      <c r="C9" s="70"/>
      <c r="D9" s="53"/>
      <c r="E9" s="593"/>
      <c r="F9" s="593"/>
      <c r="G9" s="593"/>
      <c r="H9" s="593"/>
      <c r="I9" s="593"/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93"/>
      <c r="W9" s="593"/>
      <c r="X9" s="593"/>
      <c r="Y9" s="52"/>
    </row>
    <row r="10" spans="1:27" ht="10.5" customHeight="1">
      <c r="A10" s="37"/>
      <c r="B10" s="71"/>
      <c r="C10" s="70"/>
      <c r="D10" s="5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2"/>
    </row>
    <row r="11" spans="1:27" ht="27" customHeight="1">
      <c r="A11" s="37"/>
      <c r="B11" s="71"/>
      <c r="C11" s="70"/>
      <c r="D11" s="5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2"/>
    </row>
    <row r="12" spans="1:27" ht="12" customHeight="1">
      <c r="A12" s="37"/>
      <c r="B12" s="71"/>
      <c r="C12" s="70"/>
      <c r="D12" s="5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2"/>
    </row>
    <row r="13" spans="1:27" ht="38.25" customHeight="1">
      <c r="A13" s="37"/>
      <c r="B13" s="71"/>
      <c r="C13" s="70"/>
      <c r="D13" s="5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66"/>
    </row>
    <row r="14" spans="1:27" ht="15" customHeight="1">
      <c r="A14" s="37"/>
      <c r="B14" s="71"/>
      <c r="C14" s="70"/>
      <c r="D14" s="53"/>
      <c r="E14" s="593"/>
      <c r="F14" s="593"/>
      <c r="G14" s="593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593"/>
      <c r="S14" s="593"/>
      <c r="T14" s="593"/>
      <c r="U14" s="593"/>
      <c r="V14" s="593"/>
      <c r="W14" s="593"/>
      <c r="X14" s="593"/>
      <c r="Y14" s="52"/>
    </row>
    <row r="15" spans="1:27" ht="15">
      <c r="A15" s="37"/>
      <c r="B15" s="71"/>
      <c r="C15" s="70"/>
      <c r="D15" s="53"/>
      <c r="E15" s="593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  <c r="U15" s="593"/>
      <c r="V15" s="593"/>
      <c r="W15" s="593"/>
      <c r="X15" s="593"/>
      <c r="Y15" s="52"/>
    </row>
    <row r="16" spans="1:27" ht="15">
      <c r="A16" s="37"/>
      <c r="B16" s="71"/>
      <c r="C16" s="70"/>
      <c r="D16" s="53"/>
      <c r="E16" s="593"/>
      <c r="F16" s="593"/>
      <c r="G16" s="593"/>
      <c r="H16" s="593"/>
      <c r="I16" s="593"/>
      <c r="J16" s="593"/>
      <c r="K16" s="593"/>
      <c r="L16" s="593"/>
      <c r="M16" s="593"/>
      <c r="N16" s="593"/>
      <c r="O16" s="593"/>
      <c r="P16" s="593"/>
      <c r="Q16" s="593"/>
      <c r="R16" s="593"/>
      <c r="S16" s="593"/>
      <c r="T16" s="593"/>
      <c r="U16" s="593"/>
      <c r="V16" s="593"/>
      <c r="W16" s="593"/>
      <c r="X16" s="593"/>
      <c r="Y16" s="52"/>
    </row>
    <row r="17" spans="1:25" ht="15" customHeight="1">
      <c r="A17" s="37"/>
      <c r="B17" s="71"/>
      <c r="C17" s="70"/>
      <c r="D17" s="5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93"/>
      <c r="V17" s="593"/>
      <c r="W17" s="593"/>
      <c r="X17" s="593"/>
      <c r="Y17" s="52"/>
    </row>
    <row r="18" spans="1:25" ht="15">
      <c r="A18" s="37"/>
      <c r="B18" s="71"/>
      <c r="C18" s="70"/>
      <c r="D18" s="53"/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3"/>
      <c r="U18" s="593"/>
      <c r="V18" s="593"/>
      <c r="W18" s="593"/>
      <c r="X18" s="593"/>
      <c r="Y18" s="52"/>
    </row>
    <row r="19" spans="1:25" ht="59.25" customHeight="1">
      <c r="A19" s="37"/>
      <c r="B19" s="71"/>
      <c r="C19" s="70"/>
      <c r="D19" s="59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2"/>
    </row>
    <row r="20" spans="1:25" ht="15" hidden="1">
      <c r="A20" s="37"/>
      <c r="B20" s="71"/>
      <c r="C20" s="70"/>
      <c r="D20" s="59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2"/>
    </row>
    <row r="21" spans="1:25" ht="14.25" hidden="1" customHeight="1">
      <c r="A21" s="37"/>
      <c r="B21" s="71"/>
      <c r="C21" s="70"/>
      <c r="D21" s="54"/>
      <c r="E21" s="65" t="s">
        <v>221</v>
      </c>
      <c r="F21" s="599" t="s">
        <v>237</v>
      </c>
      <c r="G21" s="600"/>
      <c r="H21" s="600"/>
      <c r="I21" s="600"/>
      <c r="J21" s="600"/>
      <c r="K21" s="600"/>
      <c r="L21" s="600"/>
      <c r="M21" s="600"/>
      <c r="N21" s="53"/>
      <c r="O21" s="64" t="s">
        <v>221</v>
      </c>
      <c r="P21" s="601" t="s">
        <v>222</v>
      </c>
      <c r="Q21" s="602"/>
      <c r="R21" s="602"/>
      <c r="S21" s="602"/>
      <c r="T21" s="602"/>
      <c r="U21" s="602"/>
      <c r="V21" s="602"/>
      <c r="W21" s="602"/>
      <c r="X21" s="602"/>
      <c r="Y21" s="52"/>
    </row>
    <row r="22" spans="1:25" ht="14.25" hidden="1" customHeight="1">
      <c r="A22" s="37"/>
      <c r="B22" s="71"/>
      <c r="C22" s="70"/>
      <c r="D22" s="54"/>
      <c r="E22" s="83" t="s">
        <v>221</v>
      </c>
      <c r="F22" s="599" t="s">
        <v>224</v>
      </c>
      <c r="G22" s="600"/>
      <c r="H22" s="600"/>
      <c r="I22" s="600"/>
      <c r="J22" s="600"/>
      <c r="K22" s="600"/>
      <c r="L22" s="600"/>
      <c r="M22" s="600"/>
      <c r="N22" s="53"/>
      <c r="O22" s="67" t="s">
        <v>221</v>
      </c>
      <c r="P22" s="601" t="s">
        <v>548</v>
      </c>
      <c r="Q22" s="602"/>
      <c r="R22" s="602"/>
      <c r="S22" s="602"/>
      <c r="T22" s="602"/>
      <c r="U22" s="602"/>
      <c r="V22" s="602"/>
      <c r="W22" s="602"/>
      <c r="X22" s="602"/>
      <c r="Y22" s="52"/>
    </row>
    <row r="23" spans="1:25" ht="27" hidden="1" customHeight="1">
      <c r="A23" s="37"/>
      <c r="B23" s="71"/>
      <c r="C23" s="70"/>
      <c r="D23" s="54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94"/>
      <c r="Q23" s="594"/>
      <c r="R23" s="594"/>
      <c r="S23" s="594"/>
      <c r="T23" s="594"/>
      <c r="U23" s="594"/>
      <c r="V23" s="594"/>
      <c r="W23" s="594"/>
      <c r="X23" s="53"/>
      <c r="Y23" s="52"/>
    </row>
    <row r="24" spans="1:25" ht="10.5" hidden="1" customHeight="1">
      <c r="A24" s="37"/>
      <c r="B24" s="71"/>
      <c r="C24" s="70"/>
      <c r="D24" s="54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2"/>
    </row>
    <row r="25" spans="1:25" ht="27" hidden="1" customHeight="1">
      <c r="A25" s="37"/>
      <c r="B25" s="71"/>
      <c r="C25" s="70"/>
      <c r="D25" s="54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2"/>
    </row>
    <row r="26" spans="1:25" ht="12" hidden="1" customHeight="1">
      <c r="A26" s="37"/>
      <c r="B26" s="71"/>
      <c r="C26" s="70"/>
      <c r="D26" s="54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2"/>
    </row>
    <row r="27" spans="1:25" ht="38.25" hidden="1" customHeight="1">
      <c r="A27" s="37"/>
      <c r="B27" s="71"/>
      <c r="C27" s="70"/>
      <c r="D27" s="54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2"/>
    </row>
    <row r="28" spans="1:25" ht="15" hidden="1">
      <c r="A28" s="37"/>
      <c r="B28" s="71"/>
      <c r="C28" s="70"/>
      <c r="D28" s="54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2"/>
    </row>
    <row r="29" spans="1:25" ht="15" hidden="1">
      <c r="A29" s="37"/>
      <c r="B29" s="71"/>
      <c r="C29" s="70"/>
      <c r="D29" s="54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2"/>
    </row>
    <row r="30" spans="1:25" ht="15" hidden="1">
      <c r="A30" s="37"/>
      <c r="B30" s="71"/>
      <c r="C30" s="70"/>
      <c r="D30" s="54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2"/>
    </row>
    <row r="31" spans="1:25" ht="15" hidden="1">
      <c r="A31" s="37"/>
      <c r="B31" s="71"/>
      <c r="C31" s="70"/>
      <c r="D31" s="54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2"/>
    </row>
    <row r="32" spans="1:25" ht="15" hidden="1">
      <c r="A32" s="37"/>
      <c r="B32" s="71"/>
      <c r="C32" s="70"/>
      <c r="D32" s="54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2"/>
    </row>
    <row r="33" spans="1:25" ht="18.75" hidden="1" customHeight="1">
      <c r="A33" s="37"/>
      <c r="B33" s="71"/>
      <c r="C33" s="70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2"/>
    </row>
    <row r="34" spans="1:25" ht="15" hidden="1">
      <c r="A34" s="37"/>
      <c r="B34" s="71"/>
      <c r="C34" s="70"/>
      <c r="D34" s="59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2"/>
    </row>
    <row r="35" spans="1:25" ht="24" hidden="1" customHeight="1">
      <c r="A35" s="37"/>
      <c r="B35" s="71"/>
      <c r="C35" s="70"/>
      <c r="D35" s="54"/>
      <c r="E35" s="598" t="s">
        <v>398</v>
      </c>
      <c r="F35" s="598"/>
      <c r="G35" s="598"/>
      <c r="H35" s="598"/>
      <c r="I35" s="598"/>
      <c r="J35" s="598"/>
      <c r="K35" s="598"/>
      <c r="L35" s="598"/>
      <c r="M35" s="598"/>
      <c r="N35" s="598"/>
      <c r="O35" s="598"/>
      <c r="P35" s="598"/>
      <c r="Q35" s="598"/>
      <c r="R35" s="598"/>
      <c r="S35" s="598"/>
      <c r="T35" s="598"/>
      <c r="U35" s="598"/>
      <c r="V35" s="598"/>
      <c r="W35" s="598"/>
      <c r="X35" s="598"/>
      <c r="Y35" s="52"/>
    </row>
    <row r="36" spans="1:25" ht="38.25" hidden="1" customHeight="1">
      <c r="A36" s="37"/>
      <c r="B36" s="71"/>
      <c r="C36" s="70"/>
      <c r="D36" s="54"/>
      <c r="E36" s="598"/>
      <c r="F36" s="598"/>
      <c r="G36" s="598"/>
      <c r="H36" s="598"/>
      <c r="I36" s="598"/>
      <c r="J36" s="598"/>
      <c r="K36" s="598"/>
      <c r="L36" s="598"/>
      <c r="M36" s="598"/>
      <c r="N36" s="598"/>
      <c r="O36" s="598"/>
      <c r="P36" s="598"/>
      <c r="Q36" s="598"/>
      <c r="R36" s="598"/>
      <c r="S36" s="598"/>
      <c r="T36" s="598"/>
      <c r="U36" s="598"/>
      <c r="V36" s="598"/>
      <c r="W36" s="598"/>
      <c r="X36" s="598"/>
      <c r="Y36" s="52"/>
    </row>
    <row r="37" spans="1:25" ht="9.75" hidden="1" customHeight="1">
      <c r="A37" s="37"/>
      <c r="B37" s="71"/>
      <c r="C37" s="70"/>
      <c r="D37" s="54"/>
      <c r="E37" s="598"/>
      <c r="F37" s="598"/>
      <c r="G37" s="598"/>
      <c r="H37" s="598"/>
      <c r="I37" s="598"/>
      <c r="J37" s="598"/>
      <c r="K37" s="598"/>
      <c r="L37" s="598"/>
      <c r="M37" s="598"/>
      <c r="N37" s="598"/>
      <c r="O37" s="598"/>
      <c r="P37" s="598"/>
      <c r="Q37" s="598"/>
      <c r="R37" s="598"/>
      <c r="S37" s="598"/>
      <c r="T37" s="598"/>
      <c r="U37" s="598"/>
      <c r="V37" s="598"/>
      <c r="W37" s="598"/>
      <c r="X37" s="598"/>
      <c r="Y37" s="52"/>
    </row>
    <row r="38" spans="1:25" ht="51" hidden="1" customHeight="1">
      <c r="A38" s="37"/>
      <c r="B38" s="71"/>
      <c r="C38" s="70"/>
      <c r="D38" s="54"/>
      <c r="E38" s="598"/>
      <c r="F38" s="598"/>
      <c r="G38" s="598"/>
      <c r="H38" s="598"/>
      <c r="I38" s="598"/>
      <c r="J38" s="598"/>
      <c r="K38" s="598"/>
      <c r="L38" s="598"/>
      <c r="M38" s="598"/>
      <c r="N38" s="598"/>
      <c r="O38" s="598"/>
      <c r="P38" s="598"/>
      <c r="Q38" s="598"/>
      <c r="R38" s="598"/>
      <c r="S38" s="598"/>
      <c r="T38" s="598"/>
      <c r="U38" s="598"/>
      <c r="V38" s="598"/>
      <c r="W38" s="598"/>
      <c r="X38" s="598"/>
      <c r="Y38" s="52"/>
    </row>
    <row r="39" spans="1:25" ht="15" hidden="1" customHeight="1">
      <c r="A39" s="37"/>
      <c r="B39" s="71"/>
      <c r="C39" s="70"/>
      <c r="D39" s="54"/>
      <c r="E39" s="598"/>
      <c r="F39" s="598"/>
      <c r="G39" s="598"/>
      <c r="H39" s="598"/>
      <c r="I39" s="598"/>
      <c r="J39" s="598"/>
      <c r="K39" s="598"/>
      <c r="L39" s="598"/>
      <c r="M39" s="598"/>
      <c r="N39" s="598"/>
      <c r="O39" s="598"/>
      <c r="P39" s="598"/>
      <c r="Q39" s="598"/>
      <c r="R39" s="598"/>
      <c r="S39" s="598"/>
      <c r="T39" s="598"/>
      <c r="U39" s="598"/>
      <c r="V39" s="598"/>
      <c r="W39" s="598"/>
      <c r="X39" s="598"/>
      <c r="Y39" s="52"/>
    </row>
    <row r="40" spans="1:25" ht="12" hidden="1" customHeight="1">
      <c r="A40" s="37"/>
      <c r="B40" s="71"/>
      <c r="C40" s="70"/>
      <c r="D40" s="54"/>
      <c r="E40" s="603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604"/>
      <c r="S40" s="604"/>
      <c r="T40" s="604"/>
      <c r="U40" s="604"/>
      <c r="V40" s="604"/>
      <c r="W40" s="604"/>
      <c r="X40" s="604"/>
      <c r="Y40" s="52"/>
    </row>
    <row r="41" spans="1:25" ht="38.25" hidden="1" customHeight="1">
      <c r="A41" s="37"/>
      <c r="B41" s="71"/>
      <c r="C41" s="70"/>
      <c r="D41" s="54"/>
      <c r="E41" s="598"/>
      <c r="F41" s="598"/>
      <c r="G41" s="598"/>
      <c r="H41" s="598"/>
      <c r="I41" s="598"/>
      <c r="J41" s="598"/>
      <c r="K41" s="598"/>
      <c r="L41" s="598"/>
      <c r="M41" s="598"/>
      <c r="N41" s="598"/>
      <c r="O41" s="598"/>
      <c r="P41" s="598"/>
      <c r="Q41" s="598"/>
      <c r="R41" s="598"/>
      <c r="S41" s="598"/>
      <c r="T41" s="598"/>
      <c r="U41" s="598"/>
      <c r="V41" s="598"/>
      <c r="W41" s="598"/>
      <c r="X41" s="598"/>
      <c r="Y41" s="52"/>
    </row>
    <row r="42" spans="1:25" ht="15" hidden="1">
      <c r="A42" s="37"/>
      <c r="B42" s="71"/>
      <c r="C42" s="70"/>
      <c r="D42" s="54"/>
      <c r="E42" s="598"/>
      <c r="F42" s="598"/>
      <c r="G42" s="598"/>
      <c r="H42" s="598"/>
      <c r="I42" s="598"/>
      <c r="J42" s="598"/>
      <c r="K42" s="598"/>
      <c r="L42" s="598"/>
      <c r="M42" s="598"/>
      <c r="N42" s="598"/>
      <c r="O42" s="598"/>
      <c r="P42" s="598"/>
      <c r="Q42" s="598"/>
      <c r="R42" s="598"/>
      <c r="S42" s="598"/>
      <c r="T42" s="598"/>
      <c r="U42" s="598"/>
      <c r="V42" s="598"/>
      <c r="W42" s="598"/>
      <c r="X42" s="598"/>
      <c r="Y42" s="52"/>
    </row>
    <row r="43" spans="1:25" ht="15" hidden="1">
      <c r="A43" s="37"/>
      <c r="B43" s="71"/>
      <c r="C43" s="70"/>
      <c r="D43" s="54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598"/>
      <c r="X43" s="598"/>
      <c r="Y43" s="52"/>
    </row>
    <row r="44" spans="1:25" ht="33.75" hidden="1" customHeight="1">
      <c r="A44" s="37"/>
      <c r="B44" s="71"/>
      <c r="C44" s="70"/>
      <c r="D44" s="59"/>
      <c r="E44" s="598"/>
      <c r="F44" s="598"/>
      <c r="G44" s="598"/>
      <c r="H44" s="598"/>
      <c r="I44" s="598"/>
      <c r="J44" s="598"/>
      <c r="K44" s="598"/>
      <c r="L44" s="598"/>
      <c r="M44" s="598"/>
      <c r="N44" s="598"/>
      <c r="O44" s="598"/>
      <c r="P44" s="598"/>
      <c r="Q44" s="598"/>
      <c r="R44" s="598"/>
      <c r="S44" s="598"/>
      <c r="T44" s="598"/>
      <c r="U44" s="598"/>
      <c r="V44" s="598"/>
      <c r="W44" s="598"/>
      <c r="X44" s="598"/>
      <c r="Y44" s="52"/>
    </row>
    <row r="45" spans="1:25" ht="15" hidden="1">
      <c r="A45" s="37"/>
      <c r="B45" s="71"/>
      <c r="C45" s="70"/>
      <c r="D45" s="59"/>
      <c r="E45" s="598"/>
      <c r="F45" s="598"/>
      <c r="G45" s="598"/>
      <c r="H45" s="598"/>
      <c r="I45" s="598"/>
      <c r="J45" s="598"/>
      <c r="K45" s="598"/>
      <c r="L45" s="598"/>
      <c r="M45" s="598"/>
      <c r="N45" s="598"/>
      <c r="O45" s="598"/>
      <c r="P45" s="598"/>
      <c r="Q45" s="598"/>
      <c r="R45" s="598"/>
      <c r="S45" s="598"/>
      <c r="T45" s="598"/>
      <c r="U45" s="598"/>
      <c r="V45" s="598"/>
      <c r="W45" s="598"/>
      <c r="X45" s="598"/>
      <c r="Y45" s="52"/>
    </row>
    <row r="46" spans="1:25" ht="24" hidden="1" customHeight="1">
      <c r="A46" s="37"/>
      <c r="B46" s="71"/>
      <c r="C46" s="70"/>
      <c r="D46" s="54"/>
      <c r="E46" s="593" t="s">
        <v>220</v>
      </c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/>
      <c r="U46" s="593"/>
      <c r="V46" s="593"/>
      <c r="W46" s="593"/>
      <c r="X46" s="593"/>
      <c r="Y46" s="52"/>
    </row>
    <row r="47" spans="1:25" ht="37.5" hidden="1" customHeight="1">
      <c r="A47" s="37"/>
      <c r="B47" s="71"/>
      <c r="C47" s="70"/>
      <c r="D47" s="54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2"/>
    </row>
    <row r="48" spans="1:25" ht="24" hidden="1" customHeight="1">
      <c r="A48" s="37"/>
      <c r="B48" s="71"/>
      <c r="C48" s="70"/>
      <c r="D48" s="54"/>
      <c r="E48" s="593"/>
      <c r="F48" s="593"/>
      <c r="G48" s="593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  <c r="W48" s="593"/>
      <c r="X48" s="593"/>
      <c r="Y48" s="52"/>
    </row>
    <row r="49" spans="1:25" ht="51" hidden="1" customHeight="1">
      <c r="A49" s="37"/>
      <c r="B49" s="71"/>
      <c r="C49" s="70"/>
      <c r="D49" s="54"/>
      <c r="E49" s="593"/>
      <c r="F49" s="593"/>
      <c r="G49" s="593"/>
      <c r="H49" s="593"/>
      <c r="I49" s="593"/>
      <c r="J49" s="593"/>
      <c r="K49" s="593"/>
      <c r="L49" s="593"/>
      <c r="M49" s="593"/>
      <c r="N49" s="593"/>
      <c r="O49" s="593"/>
      <c r="P49" s="593"/>
      <c r="Q49" s="593"/>
      <c r="R49" s="593"/>
      <c r="S49" s="593"/>
      <c r="T49" s="593"/>
      <c r="U49" s="593"/>
      <c r="V49" s="593"/>
      <c r="W49" s="593"/>
      <c r="X49" s="593"/>
      <c r="Y49" s="52"/>
    </row>
    <row r="50" spans="1:25" ht="15" hidden="1">
      <c r="A50" s="37"/>
      <c r="B50" s="71"/>
      <c r="C50" s="70"/>
      <c r="D50" s="54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2"/>
    </row>
    <row r="51" spans="1:25" ht="15" hidden="1">
      <c r="A51" s="37"/>
      <c r="B51" s="71"/>
      <c r="C51" s="70"/>
      <c r="D51" s="54"/>
      <c r="E51" s="593"/>
      <c r="F51" s="593"/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  <c r="W51" s="593"/>
      <c r="X51" s="593"/>
      <c r="Y51" s="52"/>
    </row>
    <row r="52" spans="1:25" ht="15" hidden="1">
      <c r="A52" s="37"/>
      <c r="B52" s="71"/>
      <c r="C52" s="70"/>
      <c r="D52" s="54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3"/>
      <c r="R52" s="593"/>
      <c r="S52" s="593"/>
      <c r="T52" s="593"/>
      <c r="U52" s="593"/>
      <c r="V52" s="593"/>
      <c r="W52" s="593"/>
      <c r="X52" s="593"/>
      <c r="Y52" s="52"/>
    </row>
    <row r="53" spans="1:25" ht="15" hidden="1">
      <c r="A53" s="37"/>
      <c r="B53" s="71"/>
      <c r="C53" s="70"/>
      <c r="D53" s="54"/>
      <c r="E53" s="593"/>
      <c r="F53" s="593"/>
      <c r="G53" s="593"/>
      <c r="H53" s="593"/>
      <c r="I53" s="593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  <c r="W53" s="593"/>
      <c r="X53" s="593"/>
      <c r="Y53" s="52"/>
    </row>
    <row r="54" spans="1:25" ht="15" hidden="1">
      <c r="A54" s="37"/>
      <c r="B54" s="71"/>
      <c r="C54" s="70"/>
      <c r="D54" s="54"/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593"/>
      <c r="Y54" s="52"/>
    </row>
    <row r="55" spans="1:25" ht="15" hidden="1">
      <c r="A55" s="37"/>
      <c r="B55" s="71"/>
      <c r="C55" s="70"/>
      <c r="D55" s="54"/>
      <c r="E55" s="593"/>
      <c r="F55" s="593"/>
      <c r="G55" s="593"/>
      <c r="H55" s="593"/>
      <c r="I55" s="593"/>
      <c r="J55" s="593"/>
      <c r="K55" s="593"/>
      <c r="L55" s="593"/>
      <c r="M55" s="593"/>
      <c r="N55" s="593"/>
      <c r="O55" s="593"/>
      <c r="P55" s="593"/>
      <c r="Q55" s="593"/>
      <c r="R55" s="593"/>
      <c r="S55" s="593"/>
      <c r="T55" s="593"/>
      <c r="U55" s="593"/>
      <c r="V55" s="593"/>
      <c r="W55" s="593"/>
      <c r="X55" s="593"/>
      <c r="Y55" s="52"/>
    </row>
    <row r="56" spans="1:25" ht="25.5" hidden="1" customHeight="1">
      <c r="A56" s="37"/>
      <c r="B56" s="71"/>
      <c r="C56" s="70"/>
      <c r="D56" s="59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  <c r="W56" s="593"/>
      <c r="X56" s="593"/>
      <c r="Y56" s="52"/>
    </row>
    <row r="57" spans="1:25" ht="15" hidden="1">
      <c r="A57" s="37"/>
      <c r="B57" s="71"/>
      <c r="C57" s="70"/>
      <c r="D57" s="59"/>
      <c r="E57" s="593"/>
      <c r="F57" s="593"/>
      <c r="G57" s="593"/>
      <c r="H57" s="593"/>
      <c r="I57" s="593"/>
      <c r="J57" s="593"/>
      <c r="K57" s="593"/>
      <c r="L57" s="593"/>
      <c r="M57" s="593"/>
      <c r="N57" s="593"/>
      <c r="O57" s="593"/>
      <c r="P57" s="593"/>
      <c r="Q57" s="593"/>
      <c r="R57" s="593"/>
      <c r="S57" s="593"/>
      <c r="T57" s="593"/>
      <c r="U57" s="593"/>
      <c r="V57" s="593"/>
      <c r="W57" s="593"/>
      <c r="X57" s="593"/>
      <c r="Y57" s="52"/>
    </row>
    <row r="58" spans="1:25" ht="15" hidden="1" customHeight="1">
      <c r="A58" s="37"/>
      <c r="B58" s="71"/>
      <c r="C58" s="70"/>
      <c r="D58" s="54"/>
      <c r="E58" s="595" t="s">
        <v>399</v>
      </c>
      <c r="F58" s="595"/>
      <c r="G58" s="595"/>
      <c r="H58" s="595"/>
      <c r="I58" s="595"/>
      <c r="J58" s="595"/>
      <c r="K58" s="595"/>
      <c r="L58" s="595"/>
      <c r="M58" s="595"/>
      <c r="N58" s="595"/>
      <c r="O58" s="595"/>
      <c r="P58" s="595"/>
      <c r="Q58" s="595"/>
      <c r="R58" s="595"/>
      <c r="S58" s="595"/>
      <c r="T58" s="595"/>
      <c r="U58" s="595"/>
      <c r="V58" s="37"/>
      <c r="W58" s="37"/>
      <c r="X58" s="37"/>
      <c r="Y58" s="52"/>
    </row>
    <row r="59" spans="1:25" ht="15" hidden="1" customHeight="1">
      <c r="A59" s="37"/>
      <c r="B59" s="71"/>
      <c r="C59" s="70"/>
      <c r="D59" s="54"/>
      <c r="E59" s="609"/>
      <c r="F59" s="609"/>
      <c r="G59" s="609"/>
      <c r="H59" s="603"/>
      <c r="I59" s="604"/>
      <c r="J59" s="604"/>
      <c r="K59" s="604"/>
      <c r="L59" s="604"/>
      <c r="M59" s="604"/>
      <c r="N59" s="604"/>
      <c r="O59" s="604"/>
      <c r="P59" s="604"/>
      <c r="Q59" s="604"/>
      <c r="R59" s="604"/>
      <c r="S59" s="604"/>
      <c r="T59" s="604"/>
      <c r="U59" s="604"/>
      <c r="V59" s="604"/>
      <c r="W59" s="604"/>
      <c r="X59" s="604"/>
      <c r="Y59" s="52"/>
    </row>
    <row r="60" spans="1:25" ht="15" hidden="1" customHeight="1">
      <c r="A60" s="37"/>
      <c r="B60" s="71"/>
      <c r="C60" s="70"/>
      <c r="D60" s="54"/>
      <c r="E60" s="606"/>
      <c r="F60" s="606"/>
      <c r="G60" s="606"/>
      <c r="H60" s="608"/>
      <c r="I60" s="608"/>
      <c r="J60" s="608"/>
      <c r="K60" s="608"/>
      <c r="L60" s="608"/>
      <c r="M60" s="608"/>
      <c r="N60" s="608"/>
      <c r="O60" s="608"/>
      <c r="P60" s="608"/>
      <c r="Q60" s="608"/>
      <c r="R60" s="608"/>
      <c r="S60" s="608"/>
      <c r="T60" s="608"/>
      <c r="U60" s="608"/>
      <c r="V60" s="608"/>
      <c r="W60" s="608"/>
      <c r="X60" s="608"/>
      <c r="Y60" s="52"/>
    </row>
    <row r="61" spans="1:25" ht="15" hidden="1">
      <c r="A61" s="37"/>
      <c r="B61" s="71"/>
      <c r="C61" s="70"/>
      <c r="D61" s="54"/>
      <c r="E61" s="63"/>
      <c r="F61" s="61"/>
      <c r="G61" s="62"/>
      <c r="H61" s="608"/>
      <c r="I61" s="608"/>
      <c r="J61" s="608"/>
      <c r="K61" s="608"/>
      <c r="L61" s="608"/>
      <c r="M61" s="608"/>
      <c r="N61" s="608"/>
      <c r="O61" s="608"/>
      <c r="P61" s="608"/>
      <c r="Q61" s="608"/>
      <c r="R61" s="608"/>
      <c r="S61" s="608"/>
      <c r="T61" s="608"/>
      <c r="U61" s="608"/>
      <c r="V61" s="608"/>
      <c r="W61" s="608"/>
      <c r="X61" s="608"/>
      <c r="Y61" s="52"/>
    </row>
    <row r="62" spans="1:25" ht="27.75" hidden="1" customHeight="1">
      <c r="A62" s="37"/>
      <c r="B62" s="71"/>
      <c r="C62" s="70"/>
      <c r="D62" s="54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2"/>
    </row>
    <row r="63" spans="1:25" ht="15" hidden="1">
      <c r="A63" s="37"/>
      <c r="B63" s="71"/>
      <c r="C63" s="70"/>
      <c r="D63" s="54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2"/>
    </row>
    <row r="64" spans="1:25" ht="15" hidden="1">
      <c r="A64" s="37"/>
      <c r="B64" s="71"/>
      <c r="C64" s="70"/>
      <c r="D64" s="54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2"/>
    </row>
    <row r="65" spans="1:25" ht="15" hidden="1">
      <c r="A65" s="37"/>
      <c r="B65" s="71"/>
      <c r="C65" s="70"/>
      <c r="D65" s="54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2"/>
    </row>
    <row r="66" spans="1:25" ht="15" hidden="1">
      <c r="A66" s="37"/>
      <c r="B66" s="71"/>
      <c r="C66" s="70"/>
      <c r="D66" s="54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2"/>
    </row>
    <row r="67" spans="1:25" ht="15" hidden="1">
      <c r="A67" s="37"/>
      <c r="B67" s="71"/>
      <c r="C67" s="70"/>
      <c r="D67" s="54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2"/>
    </row>
    <row r="68" spans="1:25" ht="89.25" hidden="1" customHeight="1">
      <c r="A68" s="37"/>
      <c r="B68" s="71"/>
      <c r="C68" s="70"/>
      <c r="D68" s="59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2"/>
    </row>
    <row r="69" spans="1:25" ht="15" hidden="1">
      <c r="A69" s="37"/>
      <c r="B69" s="71"/>
      <c r="C69" s="70"/>
      <c r="D69" s="59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2"/>
    </row>
    <row r="70" spans="1:25" ht="15" hidden="1">
      <c r="A70" s="37"/>
      <c r="B70" s="71"/>
      <c r="C70" s="70"/>
      <c r="D70" s="54"/>
      <c r="E70" s="595" t="s">
        <v>400</v>
      </c>
      <c r="F70" s="595"/>
      <c r="G70" s="595"/>
      <c r="H70" s="595"/>
      <c r="I70" s="595"/>
      <c r="J70" s="595"/>
      <c r="K70" s="595"/>
      <c r="L70" s="595"/>
      <c r="M70" s="595"/>
      <c r="N70" s="595"/>
      <c r="O70" s="595"/>
      <c r="P70" s="595"/>
      <c r="Q70" s="595"/>
      <c r="R70" s="595"/>
      <c r="S70" s="595"/>
      <c r="T70" s="595"/>
      <c r="U70" s="486"/>
      <c r="V70" s="486"/>
      <c r="W70" s="486"/>
      <c r="X70" s="486"/>
      <c r="Y70" s="52"/>
    </row>
    <row r="71" spans="1:25" ht="15" hidden="1">
      <c r="A71" s="37"/>
      <c r="B71" s="71"/>
      <c r="C71" s="70"/>
      <c r="D71" s="54"/>
      <c r="E71" s="595" t="s">
        <v>547</v>
      </c>
      <c r="F71" s="595"/>
      <c r="G71" s="595"/>
      <c r="H71" s="595"/>
      <c r="I71" s="595"/>
      <c r="J71" s="595"/>
      <c r="K71" s="595"/>
      <c r="L71" s="595"/>
      <c r="M71" s="595"/>
      <c r="N71" s="595"/>
      <c r="O71" s="595"/>
      <c r="P71" s="595"/>
      <c r="Q71" s="595"/>
      <c r="R71" s="595"/>
      <c r="S71" s="595"/>
      <c r="T71" s="595"/>
      <c r="U71" s="487"/>
      <c r="V71" s="487"/>
      <c r="W71" s="487"/>
      <c r="X71" s="487"/>
      <c r="Y71" s="52"/>
    </row>
    <row r="72" spans="1:25" ht="40.5" hidden="1" customHeight="1">
      <c r="A72" s="37"/>
      <c r="B72" s="71"/>
      <c r="C72" s="70"/>
      <c r="D72" s="54"/>
      <c r="E72" s="487"/>
      <c r="F72" s="487"/>
      <c r="G72" s="487"/>
      <c r="H72" s="487"/>
      <c r="I72" s="487"/>
      <c r="J72" s="487"/>
      <c r="K72" s="487"/>
      <c r="L72" s="487"/>
      <c r="M72" s="487"/>
      <c r="N72" s="487"/>
      <c r="O72" s="487"/>
      <c r="P72" s="487"/>
      <c r="Q72" s="487"/>
      <c r="R72" s="487"/>
      <c r="S72" s="487"/>
      <c r="T72" s="487"/>
      <c r="U72" s="487"/>
      <c r="V72" s="487"/>
      <c r="W72" s="487"/>
      <c r="X72" s="487"/>
      <c r="Y72" s="52"/>
    </row>
    <row r="73" spans="1:25" ht="63" hidden="1" customHeight="1">
      <c r="A73" s="37"/>
      <c r="B73" s="71"/>
      <c r="C73" s="70"/>
      <c r="D73" s="54"/>
      <c r="E73" s="487"/>
      <c r="F73" s="487"/>
      <c r="G73" s="487"/>
      <c r="H73" s="487"/>
      <c r="I73" s="487"/>
      <c r="J73" s="487"/>
      <c r="K73" s="487"/>
      <c r="L73" s="487"/>
      <c r="M73" s="487"/>
      <c r="N73" s="487"/>
      <c r="O73" s="487"/>
      <c r="P73" s="487"/>
      <c r="Q73" s="487"/>
      <c r="R73" s="487"/>
      <c r="S73" s="487"/>
      <c r="T73" s="487"/>
      <c r="U73" s="487"/>
      <c r="V73" s="487"/>
      <c r="W73" s="487"/>
      <c r="X73" s="487"/>
      <c r="Y73" s="52"/>
    </row>
    <row r="74" spans="1:25" ht="30" hidden="1" customHeight="1">
      <c r="A74" s="37"/>
      <c r="B74" s="71"/>
      <c r="C74" s="70"/>
      <c r="D74" s="54"/>
      <c r="E74" s="487"/>
      <c r="F74" s="487"/>
      <c r="G74" s="487"/>
      <c r="H74" s="487"/>
      <c r="I74" s="487"/>
      <c r="J74" s="487"/>
      <c r="K74" s="487"/>
      <c r="L74" s="487"/>
      <c r="M74" s="487"/>
      <c r="N74" s="487"/>
      <c r="O74" s="487"/>
      <c r="P74" s="487"/>
      <c r="Q74" s="487"/>
      <c r="R74" s="487"/>
      <c r="S74" s="487"/>
      <c r="T74" s="487"/>
      <c r="U74" s="487"/>
      <c r="V74" s="487"/>
      <c r="W74" s="487"/>
      <c r="X74" s="487"/>
      <c r="Y74" s="52"/>
    </row>
    <row r="75" spans="1:25" ht="30" hidden="1" customHeight="1">
      <c r="A75" s="37"/>
      <c r="B75" s="71"/>
      <c r="C75" s="70"/>
      <c r="D75" s="54"/>
      <c r="E75" s="487"/>
      <c r="F75" s="487"/>
      <c r="G75" s="487"/>
      <c r="H75" s="487"/>
      <c r="I75" s="487"/>
      <c r="J75" s="487"/>
      <c r="K75" s="487"/>
      <c r="L75" s="487"/>
      <c r="M75" s="487"/>
      <c r="N75" s="487"/>
      <c r="O75" s="487"/>
      <c r="P75" s="487"/>
      <c r="Q75" s="487"/>
      <c r="R75" s="487"/>
      <c r="S75" s="487"/>
      <c r="T75" s="487"/>
      <c r="U75" s="487"/>
      <c r="V75" s="487"/>
      <c r="W75" s="487"/>
      <c r="X75" s="487"/>
      <c r="Y75" s="52"/>
    </row>
    <row r="76" spans="1:25" ht="15" hidden="1">
      <c r="A76" s="37"/>
      <c r="B76" s="71"/>
      <c r="C76" s="70"/>
      <c r="D76" s="54"/>
      <c r="E76" s="487"/>
      <c r="F76" s="487"/>
      <c r="G76" s="487"/>
      <c r="H76" s="487"/>
      <c r="I76" s="487"/>
      <c r="J76" s="487"/>
      <c r="K76" s="487"/>
      <c r="L76" s="487"/>
      <c r="M76" s="487"/>
      <c r="N76" s="487"/>
      <c r="O76" s="487"/>
      <c r="P76" s="487"/>
      <c r="Q76" s="487"/>
      <c r="R76" s="487"/>
      <c r="S76" s="487"/>
      <c r="T76" s="487"/>
      <c r="U76" s="487"/>
      <c r="V76" s="487"/>
      <c r="W76" s="487"/>
      <c r="X76" s="487"/>
      <c r="Y76" s="52"/>
    </row>
    <row r="77" spans="1:25" ht="15" hidden="1">
      <c r="A77" s="37"/>
      <c r="B77" s="71"/>
      <c r="C77" s="70"/>
      <c r="D77" s="54"/>
      <c r="E77" s="487"/>
      <c r="F77" s="487"/>
      <c r="G77" s="487"/>
      <c r="H77" s="487"/>
      <c r="I77" s="487"/>
      <c r="J77" s="487"/>
      <c r="K77" s="487"/>
      <c r="L77" s="487"/>
      <c r="M77" s="487"/>
      <c r="N77" s="487"/>
      <c r="O77" s="487"/>
      <c r="P77" s="487"/>
      <c r="Q77" s="487"/>
      <c r="R77" s="487"/>
      <c r="S77" s="487"/>
      <c r="T77" s="487"/>
      <c r="U77" s="487"/>
      <c r="V77" s="487"/>
      <c r="W77" s="487"/>
      <c r="X77" s="487"/>
      <c r="Y77" s="52"/>
    </row>
    <row r="78" spans="1:25" ht="8.25" hidden="1" customHeight="1">
      <c r="A78" s="37"/>
      <c r="B78" s="71"/>
      <c r="C78" s="70"/>
      <c r="D78" s="54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52"/>
    </row>
    <row r="79" spans="1:25" ht="21" hidden="1" customHeight="1">
      <c r="A79" s="37"/>
      <c r="B79" s="71"/>
      <c r="C79" s="70"/>
      <c r="D79" s="54"/>
      <c r="E79" s="488"/>
      <c r="F79" s="488"/>
      <c r="G79" s="488"/>
      <c r="H79" s="488"/>
      <c r="I79" s="488"/>
      <c r="J79" s="488"/>
      <c r="K79" s="488"/>
      <c r="L79" s="488"/>
      <c r="M79" s="488"/>
      <c r="N79" s="488"/>
      <c r="O79" s="488"/>
      <c r="P79" s="488"/>
      <c r="Q79" s="488"/>
      <c r="R79" s="488"/>
      <c r="S79" s="488"/>
      <c r="T79" s="488"/>
      <c r="U79" s="488"/>
      <c r="V79" s="488"/>
      <c r="W79" s="488"/>
      <c r="X79" s="488"/>
      <c r="Y79" s="52"/>
    </row>
    <row r="80" spans="1:25" ht="14.25" hidden="1" customHeight="1">
      <c r="A80" s="37"/>
      <c r="B80" s="71"/>
      <c r="C80" s="70"/>
      <c r="D80" s="54"/>
      <c r="E80" s="489"/>
      <c r="F80" s="489"/>
      <c r="G80" s="489"/>
      <c r="H80" s="489"/>
      <c r="Y80" s="52"/>
    </row>
    <row r="81" spans="1:25" ht="15" hidden="1">
      <c r="A81" s="37"/>
      <c r="B81" s="71"/>
      <c r="C81" s="70"/>
      <c r="D81" s="54"/>
      <c r="E81" s="595" t="s">
        <v>399</v>
      </c>
      <c r="F81" s="595"/>
      <c r="G81" s="595"/>
      <c r="H81" s="595"/>
      <c r="I81" s="595"/>
      <c r="J81" s="595"/>
      <c r="K81" s="595"/>
      <c r="L81" s="595"/>
      <c r="M81" s="595"/>
      <c r="N81" s="595"/>
      <c r="O81" s="595"/>
      <c r="P81" s="595"/>
      <c r="Q81" s="595"/>
      <c r="R81" s="595"/>
      <c r="S81" s="595"/>
      <c r="T81" s="595"/>
      <c r="U81" s="595"/>
      <c r="V81" s="37"/>
      <c r="W81" s="37"/>
      <c r="X81" s="37"/>
      <c r="Y81" s="52"/>
    </row>
    <row r="82" spans="1:25" ht="15" hidden="1" customHeight="1">
      <c r="A82" s="37"/>
      <c r="B82" s="71"/>
      <c r="C82" s="70"/>
      <c r="D82" s="54"/>
      <c r="E82" s="606"/>
      <c r="F82" s="606"/>
      <c r="G82" s="606"/>
      <c r="H82" s="603"/>
      <c r="I82" s="604"/>
      <c r="J82" s="604"/>
      <c r="K82" s="604"/>
      <c r="L82" s="604"/>
      <c r="M82" s="604"/>
      <c r="N82" s="604"/>
      <c r="O82" s="604"/>
      <c r="P82" s="604"/>
      <c r="Q82" s="604"/>
      <c r="R82" s="604"/>
      <c r="S82" s="604"/>
      <c r="T82" s="604"/>
      <c r="U82" s="604"/>
      <c r="V82" s="604"/>
      <c r="W82" s="604"/>
      <c r="X82" s="604"/>
      <c r="Y82" s="52"/>
    </row>
    <row r="83" spans="1:25" ht="15" hidden="1" customHeight="1">
      <c r="A83" s="37"/>
      <c r="B83" s="71"/>
      <c r="C83" s="70"/>
      <c r="D83" s="54"/>
      <c r="Y83" s="52"/>
    </row>
    <row r="84" spans="1:25" ht="15" hidden="1" customHeight="1">
      <c r="A84" s="37"/>
      <c r="B84" s="71"/>
      <c r="C84" s="70"/>
      <c r="D84" s="54"/>
      <c r="E84" s="63"/>
      <c r="F84" s="61"/>
      <c r="G84" s="62"/>
      <c r="H84" s="608"/>
      <c r="I84" s="608"/>
      <c r="J84" s="608"/>
      <c r="K84" s="608"/>
      <c r="L84" s="608"/>
      <c r="M84" s="608"/>
      <c r="N84" s="608"/>
      <c r="O84" s="608"/>
      <c r="P84" s="608"/>
      <c r="Q84" s="608"/>
      <c r="R84" s="608"/>
      <c r="S84" s="608"/>
      <c r="T84" s="608"/>
      <c r="U84" s="608"/>
      <c r="V84" s="608"/>
      <c r="W84" s="608"/>
      <c r="X84" s="608"/>
      <c r="Y84" s="52"/>
    </row>
    <row r="85" spans="1:25" ht="15" hidden="1">
      <c r="A85" s="37"/>
      <c r="B85" s="71"/>
      <c r="C85" s="70"/>
      <c r="D85" s="54"/>
      <c r="E85" s="53"/>
      <c r="F85" s="53"/>
      <c r="G85" s="53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53"/>
      <c r="X85" s="53"/>
      <c r="Y85" s="52"/>
    </row>
    <row r="86" spans="1:25" ht="15" hidden="1">
      <c r="A86" s="37"/>
      <c r="B86" s="71"/>
      <c r="C86" s="70"/>
      <c r="D86" s="54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2"/>
    </row>
    <row r="87" spans="1:25" ht="15" hidden="1">
      <c r="A87" s="37"/>
      <c r="B87" s="71"/>
      <c r="C87" s="70"/>
      <c r="D87" s="54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2"/>
    </row>
    <row r="88" spans="1:25" ht="15" hidden="1">
      <c r="A88" s="37"/>
      <c r="B88" s="71"/>
      <c r="C88" s="70"/>
      <c r="D88" s="54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2"/>
    </row>
    <row r="89" spans="1:25" ht="15" hidden="1">
      <c r="A89" s="37"/>
      <c r="B89" s="71"/>
      <c r="C89" s="70"/>
      <c r="D89" s="54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2"/>
    </row>
    <row r="90" spans="1:25" ht="15" hidden="1">
      <c r="A90" s="37"/>
      <c r="B90" s="71"/>
      <c r="C90" s="70"/>
      <c r="D90" s="54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2"/>
    </row>
    <row r="91" spans="1:25" ht="15" hidden="1">
      <c r="A91" s="37"/>
      <c r="B91" s="71"/>
      <c r="C91" s="70"/>
      <c r="D91" s="54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2"/>
    </row>
    <row r="92" spans="1:25" ht="15" hidden="1">
      <c r="A92" s="37"/>
      <c r="B92" s="71"/>
      <c r="C92" s="70"/>
      <c r="D92" s="54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2"/>
    </row>
    <row r="93" spans="1:25" ht="15" hidden="1">
      <c r="A93" s="37"/>
      <c r="B93" s="71"/>
      <c r="C93" s="70"/>
      <c r="D93" s="54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2"/>
    </row>
    <row r="94" spans="1:25" ht="15" hidden="1">
      <c r="A94" s="37"/>
      <c r="B94" s="71"/>
      <c r="C94" s="70"/>
      <c r="D94" s="54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2"/>
    </row>
    <row r="95" spans="1:25" ht="15" hidden="1">
      <c r="A95" s="37"/>
      <c r="B95" s="71"/>
      <c r="C95" s="70"/>
      <c r="D95" s="54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2"/>
    </row>
    <row r="96" spans="1:25" ht="27" hidden="1" customHeight="1">
      <c r="A96" s="37"/>
      <c r="B96" s="71"/>
      <c r="C96" s="70"/>
      <c r="D96" s="59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2"/>
    </row>
    <row r="97" spans="1:27" ht="15" hidden="1">
      <c r="A97" s="37"/>
      <c r="B97" s="71"/>
      <c r="C97" s="70"/>
      <c r="D97" s="59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2"/>
    </row>
    <row r="98" spans="1:27" ht="25.5" hidden="1" customHeight="1">
      <c r="A98" s="37"/>
      <c r="B98" s="71"/>
      <c r="C98" s="70"/>
      <c r="D98" s="54"/>
      <c r="E98" s="607" t="s">
        <v>219</v>
      </c>
      <c r="F98" s="607"/>
      <c r="G98" s="607"/>
      <c r="H98" s="607"/>
      <c r="I98" s="607"/>
      <c r="J98" s="607"/>
      <c r="K98" s="607"/>
      <c r="L98" s="607"/>
      <c r="M98" s="607"/>
      <c r="N98" s="607"/>
      <c r="O98" s="607"/>
      <c r="P98" s="607"/>
      <c r="Q98" s="607"/>
      <c r="R98" s="607"/>
      <c r="S98" s="607"/>
      <c r="T98" s="607"/>
      <c r="U98" s="607"/>
      <c r="V98" s="607"/>
      <c r="W98" s="607"/>
      <c r="X98" s="607"/>
      <c r="Y98" s="52"/>
    </row>
    <row r="99" spans="1:27" ht="15" hidden="1" customHeight="1">
      <c r="A99" s="37"/>
      <c r="B99" s="71"/>
      <c r="C99" s="70"/>
      <c r="D99" s="54"/>
      <c r="E99" s="53"/>
      <c r="F99" s="53"/>
      <c r="G99" s="53"/>
      <c r="H99" s="56"/>
      <c r="I99" s="56"/>
      <c r="J99" s="56"/>
      <c r="K99" s="56"/>
      <c r="L99" s="56"/>
      <c r="M99" s="56"/>
      <c r="N99" s="56"/>
      <c r="O99" s="55"/>
      <c r="P99" s="55"/>
      <c r="Q99" s="55"/>
      <c r="R99" s="55"/>
      <c r="S99" s="55"/>
      <c r="T99" s="55"/>
      <c r="U99" s="53"/>
      <c r="V99" s="53"/>
      <c r="W99" s="53"/>
      <c r="X99" s="53"/>
      <c r="Y99" s="52"/>
    </row>
    <row r="100" spans="1:27" ht="15" hidden="1" customHeight="1">
      <c r="A100" s="37"/>
      <c r="B100" s="71"/>
      <c r="C100" s="70"/>
      <c r="D100" s="54"/>
      <c r="E100" s="57"/>
      <c r="F100" s="605" t="s">
        <v>218</v>
      </c>
      <c r="G100" s="605"/>
      <c r="H100" s="605"/>
      <c r="I100" s="605"/>
      <c r="J100" s="605"/>
      <c r="K100" s="605"/>
      <c r="L100" s="605"/>
      <c r="M100" s="605"/>
      <c r="N100" s="605"/>
      <c r="O100" s="605"/>
      <c r="P100" s="605"/>
      <c r="Q100" s="605"/>
      <c r="R100" s="605"/>
      <c r="S100" s="605"/>
      <c r="T100" s="55"/>
      <c r="U100" s="53"/>
      <c r="V100" s="53"/>
      <c r="W100" s="53"/>
      <c r="X100" s="53"/>
      <c r="Y100" s="52"/>
      <c r="AA100" s="72" t="s">
        <v>216</v>
      </c>
    </row>
    <row r="101" spans="1:27" ht="15" hidden="1" customHeight="1">
      <c r="A101" s="37"/>
      <c r="B101" s="71"/>
      <c r="C101" s="70"/>
      <c r="D101" s="54"/>
      <c r="E101" s="53"/>
      <c r="F101" s="53"/>
      <c r="G101" s="53"/>
      <c r="H101" s="56"/>
      <c r="I101" s="56"/>
      <c r="J101" s="56"/>
      <c r="K101" s="56"/>
      <c r="L101" s="56"/>
      <c r="M101" s="56"/>
      <c r="N101" s="56"/>
      <c r="O101" s="55"/>
      <c r="P101" s="55"/>
      <c r="Q101" s="55"/>
      <c r="R101" s="55"/>
      <c r="S101" s="55"/>
      <c r="T101" s="55"/>
      <c r="U101" s="53"/>
      <c r="V101" s="53"/>
      <c r="W101" s="53"/>
      <c r="X101" s="53"/>
      <c r="Y101" s="52"/>
    </row>
    <row r="102" spans="1:27" ht="15" hidden="1">
      <c r="A102" s="37"/>
      <c r="B102" s="71"/>
      <c r="C102" s="70"/>
      <c r="D102" s="54"/>
      <c r="E102" s="53"/>
      <c r="F102" s="605" t="s">
        <v>217</v>
      </c>
      <c r="G102" s="605"/>
      <c r="H102" s="605"/>
      <c r="I102" s="605"/>
      <c r="J102" s="605"/>
      <c r="K102" s="605"/>
      <c r="L102" s="605"/>
      <c r="M102" s="605"/>
      <c r="N102" s="605"/>
      <c r="O102" s="605"/>
      <c r="P102" s="605"/>
      <c r="Q102" s="605"/>
      <c r="R102" s="605"/>
      <c r="S102" s="605"/>
      <c r="T102" s="605"/>
      <c r="U102" s="605"/>
      <c r="V102" s="605"/>
      <c r="W102" s="605"/>
      <c r="X102" s="605"/>
      <c r="Y102" s="52"/>
    </row>
    <row r="103" spans="1:27" ht="15" hidden="1">
      <c r="A103" s="37"/>
      <c r="B103" s="71"/>
      <c r="C103" s="70"/>
      <c r="D103" s="54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2"/>
    </row>
    <row r="104" spans="1:27" ht="15" hidden="1">
      <c r="A104" s="37"/>
      <c r="B104" s="71"/>
      <c r="C104" s="70"/>
      <c r="D104" s="54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2"/>
    </row>
    <row r="105" spans="1:27" ht="15" hidden="1">
      <c r="A105" s="37"/>
      <c r="B105" s="71"/>
      <c r="C105" s="70"/>
      <c r="D105" s="54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2"/>
    </row>
    <row r="106" spans="1:27" ht="15" hidden="1">
      <c r="A106" s="37"/>
      <c r="B106" s="71"/>
      <c r="C106" s="70"/>
      <c r="D106" s="54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2"/>
    </row>
    <row r="107" spans="1:27" ht="15" hidden="1">
      <c r="A107" s="37"/>
      <c r="B107" s="71"/>
      <c r="C107" s="70"/>
      <c r="D107" s="54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2"/>
    </row>
    <row r="108" spans="1:27" ht="15" hidden="1">
      <c r="A108" s="37"/>
      <c r="B108" s="71"/>
      <c r="C108" s="70"/>
      <c r="D108" s="54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2"/>
    </row>
    <row r="109" spans="1:27" ht="15" hidden="1">
      <c r="A109" s="37"/>
      <c r="B109" s="71"/>
      <c r="C109" s="70"/>
      <c r="D109" s="54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2"/>
    </row>
    <row r="110" spans="1:27" ht="15" hidden="1">
      <c r="A110" s="37"/>
      <c r="B110" s="71"/>
      <c r="C110" s="70"/>
      <c r="D110" s="54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2"/>
    </row>
    <row r="111" spans="1:27" ht="30" hidden="1" customHeight="1">
      <c r="A111" s="37"/>
      <c r="B111" s="71"/>
      <c r="C111" s="70"/>
      <c r="D111" s="54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2"/>
    </row>
    <row r="112" spans="1:27" ht="31.5" hidden="1" customHeight="1">
      <c r="A112" s="37"/>
      <c r="B112" s="71"/>
      <c r="C112" s="70"/>
      <c r="D112" s="54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2"/>
    </row>
    <row r="113" spans="1:25" ht="15" customHeight="1">
      <c r="A113" s="37"/>
      <c r="B113" s="69"/>
      <c r="C113" s="68"/>
      <c r="D113" s="51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49"/>
    </row>
  </sheetData>
  <sheetProtection algorithmName="SHA-512" hashValue="emt+tTYVhW3MwbR1tiM8VJ61xXl1bvtY9kmvlvwzFEMr3MQ+5PXpubZwqVlhS08ucVxZhnuSSMcgVebdagjWaw==" saltValue="gzUJQfXU0z3i4MgnhzAu1A==" spinCount="100000" sheet="1" objects="1" scenarios="1" formatColumns="0" formatRows="0"/>
  <dataConsolidate link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8" type="noConversion"/>
  <hyperlinks>
    <hyperlink ref="E81:U81" location="Инструкция!A1" tooltip="http://sp.eias.ru/index.php?a=add&amp;catid=76" display="Обратиться за помощью в службу технической поддержки" xr:uid="{00000000-0004-0000-0200-000000000000}"/>
    <hyperlink ref="E58:U58" location="Инструкция!A1" tooltip="http://sp.eias.ru/index.php?a=add&amp;catid=76" display="Обратиться за помощью в службу технической поддержки" xr:uid="{00000000-0004-0000-0200-000001000000}"/>
    <hyperlink ref="E70:T70" location="Инструкция!A1" tooltip="http://support.eias.ru/knowledgebase.php?article=28" display="Инструкция по загрузке сопроводительных материалов" xr:uid="{00000000-0004-0000-0200-000002000000}"/>
    <hyperlink ref="E71:T71" location="Инструкция!A1" tooltip="http://eias.ru/files/shablon/FAS_JKH_OPEN_INFO_REQUEST_GVS.pdf" display="Инструкция по работе с отчетной формой" xr:uid="{00000000-0004-0000-0200-000003000000}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6384" width="9.140625" style="201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287" customWidth="1"/>
    <col min="2" max="16384" width="9.140625" style="287"/>
  </cols>
  <sheetData>
    <row r="1" spans="1:5">
      <c r="A1" s="288" t="s">
        <v>396</v>
      </c>
      <c r="B1" s="288" t="s">
        <v>397</v>
      </c>
      <c r="C1" s="288"/>
      <c r="D1" s="288"/>
      <c r="E1" s="288"/>
    </row>
    <row r="2" spans="1:5">
      <c r="A2" s="288"/>
      <c r="B2" s="288"/>
      <c r="C2" s="288"/>
      <c r="D2" s="288"/>
      <c r="E2" s="288"/>
    </row>
    <row r="3" spans="1:5">
      <c r="A3" s="288"/>
      <c r="B3" s="288"/>
      <c r="C3" s="288"/>
      <c r="D3" s="288"/>
      <c r="E3" s="288"/>
    </row>
    <row r="4" spans="1:5">
      <c r="A4" s="288"/>
      <c r="B4" s="288"/>
      <c r="C4" s="288"/>
      <c r="D4" s="288"/>
      <c r="E4" s="288"/>
    </row>
    <row r="5" spans="1:5">
      <c r="A5" s="288"/>
      <c r="B5" s="288"/>
      <c r="C5" s="288"/>
      <c r="D5" s="288"/>
      <c r="E5" s="288"/>
    </row>
    <row r="6" spans="1:5">
      <c r="A6" s="288"/>
      <c r="B6" s="288"/>
      <c r="C6" s="288"/>
      <c r="D6" s="288"/>
      <c r="E6" s="288"/>
    </row>
    <row r="7" spans="1:5">
      <c r="A7" s="288"/>
      <c r="B7" s="288"/>
      <c r="C7" s="288"/>
      <c r="D7" s="288"/>
      <c r="E7" s="288"/>
    </row>
    <row r="8" spans="1:5">
      <c r="A8" s="288"/>
      <c r="B8" s="288"/>
      <c r="C8" s="288"/>
      <c r="D8" s="288"/>
      <c r="E8" s="288"/>
    </row>
  </sheetData>
  <sheetProtection formatColumns="0" formatRows="0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REESTR_VT">
    <tabColor indexed="47"/>
  </sheetPr>
  <dimension ref="A1:B5"/>
  <sheetViews>
    <sheetView showGridLines="0" zoomScaleNormal="100" workbookViewId="0"/>
  </sheetViews>
  <sheetFormatPr defaultRowHeight="11.25"/>
  <cols>
    <col min="1" max="1" width="9.140625" style="585"/>
    <col min="2" max="2" width="65.28515625" style="585" customWidth="1"/>
    <col min="3" max="3" width="41" style="585" customWidth="1"/>
    <col min="4" max="16384" width="9.140625" style="585"/>
  </cols>
  <sheetData>
    <row r="1" spans="1:2">
      <c r="A1" s="585" t="s">
        <v>311</v>
      </c>
      <c r="B1" s="585" t="s">
        <v>312</v>
      </c>
    </row>
    <row r="2" spans="1:2">
      <c r="A2" s="585">
        <v>4213767</v>
      </c>
      <c r="B2" s="585" t="s">
        <v>564</v>
      </c>
    </row>
    <row r="3" spans="1:2">
      <c r="A3" s="585">
        <v>4213768</v>
      </c>
      <c r="B3" s="585" t="s">
        <v>563</v>
      </c>
    </row>
    <row r="4" spans="1:2">
      <c r="A4" s="585">
        <v>4213769</v>
      </c>
      <c r="B4" s="585" t="s">
        <v>566</v>
      </c>
    </row>
    <row r="5" spans="1:2">
      <c r="A5" s="585">
        <v>4213770</v>
      </c>
      <c r="B5" s="585" t="s">
        <v>565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REESTR_VED">
    <tabColor indexed="47"/>
  </sheetPr>
  <dimension ref="A1:B4"/>
  <sheetViews>
    <sheetView showGridLines="0" zoomScaleNormal="100" workbookViewId="0"/>
  </sheetViews>
  <sheetFormatPr defaultRowHeight="11.25"/>
  <cols>
    <col min="1" max="1" width="9.140625" style="585"/>
    <col min="2" max="2" width="65.28515625" style="585" customWidth="1"/>
    <col min="3" max="3" width="41" style="585" customWidth="1"/>
    <col min="4" max="16384" width="9.140625" style="585"/>
  </cols>
  <sheetData>
    <row r="1" spans="1:2">
      <c r="A1" s="585" t="s">
        <v>311</v>
      </c>
      <c r="B1" s="585" t="s">
        <v>313</v>
      </c>
    </row>
    <row r="2" spans="1:2">
      <c r="A2" s="585">
        <v>4189706</v>
      </c>
      <c r="B2" s="585" t="s">
        <v>702</v>
      </c>
    </row>
    <row r="3" spans="1:2">
      <c r="A3" s="585">
        <v>4189705</v>
      </c>
      <c r="B3" s="585" t="s">
        <v>703</v>
      </c>
    </row>
    <row r="4" spans="1:2">
      <c r="A4" s="585">
        <v>4189707</v>
      </c>
      <c r="B4" s="585" t="s">
        <v>704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47"/>
  </cols>
  <sheetData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llSheetsInThisWorkbook">
    <tabColor indexed="47"/>
  </sheetPr>
  <dimension ref="A1:B42"/>
  <sheetViews>
    <sheetView showGridLines="0" zoomScaleNormal="100" workbookViewId="0"/>
  </sheetViews>
  <sheetFormatPr defaultRowHeight="11.25"/>
  <cols>
    <col min="1" max="1" width="36.28515625" customWidth="1"/>
    <col min="2" max="2" width="21.140625" customWidth="1"/>
    <col min="3" max="16384" width="9.140625" style="1"/>
  </cols>
  <sheetData>
    <row r="1" spans="1:2">
      <c r="A1" s="2" t="s">
        <v>57</v>
      </c>
      <c r="B1" s="2" t="s">
        <v>58</v>
      </c>
    </row>
    <row r="2" spans="1:2">
      <c r="A2" t="s">
        <v>635</v>
      </c>
      <c r="B2" t="s">
        <v>684</v>
      </c>
    </row>
    <row r="3" spans="1:2">
      <c r="A3" t="s">
        <v>636</v>
      </c>
      <c r="B3" t="s">
        <v>676</v>
      </c>
    </row>
    <row r="4" spans="1:2">
      <c r="A4" t="s">
        <v>637</v>
      </c>
      <c r="B4" t="s">
        <v>655</v>
      </c>
    </row>
    <row r="5" spans="1:2">
      <c r="A5" t="s">
        <v>638</v>
      </c>
      <c r="B5" t="s">
        <v>656</v>
      </c>
    </row>
    <row r="6" spans="1:2">
      <c r="A6" t="s">
        <v>639</v>
      </c>
      <c r="B6" t="s">
        <v>657</v>
      </c>
    </row>
    <row r="7" spans="1:2">
      <c r="A7" t="s">
        <v>640</v>
      </c>
      <c r="B7" t="s">
        <v>658</v>
      </c>
    </row>
    <row r="8" spans="1:2">
      <c r="A8" t="s">
        <v>641</v>
      </c>
      <c r="B8" t="s">
        <v>659</v>
      </c>
    </row>
    <row r="9" spans="1:2">
      <c r="A9" t="s">
        <v>642</v>
      </c>
      <c r="B9" t="s">
        <v>660</v>
      </c>
    </row>
    <row r="10" spans="1:2">
      <c r="A10" t="s">
        <v>643</v>
      </c>
      <c r="B10" t="s">
        <v>661</v>
      </c>
    </row>
    <row r="11" spans="1:2">
      <c r="A11" t="s">
        <v>644</v>
      </c>
      <c r="B11" t="s">
        <v>662</v>
      </c>
    </row>
    <row r="12" spans="1:2">
      <c r="A12" t="s">
        <v>645</v>
      </c>
      <c r="B12" t="s">
        <v>663</v>
      </c>
    </row>
    <row r="13" spans="1:2">
      <c r="A13" t="s">
        <v>646</v>
      </c>
      <c r="B13" t="s">
        <v>664</v>
      </c>
    </row>
    <row r="14" spans="1:2">
      <c r="A14" t="s">
        <v>647</v>
      </c>
      <c r="B14" t="s">
        <v>665</v>
      </c>
    </row>
    <row r="15" spans="1:2">
      <c r="A15" t="s">
        <v>648</v>
      </c>
      <c r="B15" t="s">
        <v>666</v>
      </c>
    </row>
    <row r="16" spans="1:2">
      <c r="A16" t="s">
        <v>649</v>
      </c>
      <c r="B16" t="s">
        <v>667</v>
      </c>
    </row>
    <row r="17" spans="1:2">
      <c r="A17" t="s">
        <v>650</v>
      </c>
      <c r="B17" t="s">
        <v>668</v>
      </c>
    </row>
    <row r="18" spans="1:2">
      <c r="A18" t="s">
        <v>651</v>
      </c>
      <c r="B18" t="s">
        <v>669</v>
      </c>
    </row>
    <row r="19" spans="1:2">
      <c r="A19" t="s">
        <v>652</v>
      </c>
      <c r="B19" t="s">
        <v>670</v>
      </c>
    </row>
    <row r="20" spans="1:2">
      <c r="A20" t="s">
        <v>653</v>
      </c>
      <c r="B20" t="s">
        <v>671</v>
      </c>
    </row>
    <row r="21" spans="1:2">
      <c r="A21" t="s">
        <v>654</v>
      </c>
      <c r="B21" t="s">
        <v>672</v>
      </c>
    </row>
    <row r="22" spans="1:2">
      <c r="B22" t="s">
        <v>673</v>
      </c>
    </row>
    <row r="23" spans="1:2">
      <c r="B23" t="s">
        <v>674</v>
      </c>
    </row>
    <row r="24" spans="1:2">
      <c r="B24" t="s">
        <v>675</v>
      </c>
    </row>
    <row r="25" spans="1:2">
      <c r="B25" t="s">
        <v>677</v>
      </c>
    </row>
    <row r="26" spans="1:2">
      <c r="B26" t="s">
        <v>678</v>
      </c>
    </row>
    <row r="27" spans="1:2">
      <c r="B27" t="s">
        <v>679</v>
      </c>
    </row>
    <row r="28" spans="1:2">
      <c r="B28" t="s">
        <v>680</v>
      </c>
    </row>
    <row r="29" spans="1:2">
      <c r="B29" t="s">
        <v>681</v>
      </c>
    </row>
    <row r="30" spans="1:2">
      <c r="B30" t="s">
        <v>682</v>
      </c>
    </row>
    <row r="31" spans="1:2">
      <c r="B31" t="s">
        <v>683</v>
      </c>
    </row>
    <row r="32" spans="1:2">
      <c r="B32" t="s">
        <v>685</v>
      </c>
    </row>
    <row r="33" spans="2:2">
      <c r="B33" t="s">
        <v>686</v>
      </c>
    </row>
    <row r="34" spans="2:2">
      <c r="B34" t="s">
        <v>687</v>
      </c>
    </row>
    <row r="35" spans="2:2">
      <c r="B35" t="s">
        <v>688</v>
      </c>
    </row>
    <row r="36" spans="2:2">
      <c r="B36" t="s">
        <v>689</v>
      </c>
    </row>
    <row r="37" spans="2:2">
      <c r="B37" t="s">
        <v>690</v>
      </c>
    </row>
    <row r="38" spans="2:2">
      <c r="B38" t="s">
        <v>691</v>
      </c>
    </row>
    <row r="39" spans="2:2">
      <c r="B39" t="s">
        <v>692</v>
      </c>
    </row>
    <row r="40" spans="2:2">
      <c r="B40" t="s">
        <v>693</v>
      </c>
    </row>
    <row r="41" spans="2:2">
      <c r="B41" t="s">
        <v>694</v>
      </c>
    </row>
    <row r="42" spans="2:2">
      <c r="B42" t="s">
        <v>695</v>
      </c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SH_et_union_vert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odRegion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odUpdTemplLogger">
    <tabColor indexed="24"/>
  </sheetPr>
  <dimension ref="A1:D11"/>
  <sheetViews>
    <sheetView showGridLines="0" zoomScaleNormal="100" workbookViewId="0"/>
  </sheetViews>
  <sheetFormatPr defaultRowHeight="11.25"/>
  <cols>
    <col min="1" max="1" width="30.7109375" style="9" customWidth="1"/>
    <col min="2" max="2" width="80.7109375" style="9" customWidth="1"/>
    <col min="3" max="3" width="30.7109375" style="9" customWidth="1"/>
    <col min="4" max="16384" width="9.140625" style="8"/>
  </cols>
  <sheetData>
    <row r="1" spans="1:4" ht="24" customHeight="1">
      <c r="A1" s="105" t="s">
        <v>65</v>
      </c>
      <c r="B1" s="105" t="s">
        <v>66</v>
      </c>
      <c r="C1" s="105" t="s">
        <v>67</v>
      </c>
      <c r="D1" s="7"/>
    </row>
    <row r="2" spans="1:4">
      <c r="A2" s="579">
        <v>45044.357002314813</v>
      </c>
      <c r="B2" s="9" t="s">
        <v>707</v>
      </c>
      <c r="C2" s="9" t="s">
        <v>424</v>
      </c>
    </row>
    <row r="3" spans="1:4">
      <c r="A3" s="579">
        <v>45044.35701388889</v>
      </c>
      <c r="B3" s="9" t="s">
        <v>708</v>
      </c>
      <c r="C3" s="9" t="s">
        <v>424</v>
      </c>
    </row>
    <row r="4" spans="1:4">
      <c r="A4" s="579">
        <v>45044.357141203705</v>
      </c>
      <c r="B4" s="9" t="s">
        <v>707</v>
      </c>
      <c r="C4" s="9" t="s">
        <v>424</v>
      </c>
    </row>
    <row r="5" spans="1:4">
      <c r="A5" s="579">
        <v>45044.357152777775</v>
      </c>
      <c r="B5" s="9" t="s">
        <v>708</v>
      </c>
      <c r="C5" s="9" t="s">
        <v>424</v>
      </c>
    </row>
    <row r="6" spans="1:4">
      <c r="A6" s="579">
        <v>45044.372499999998</v>
      </c>
      <c r="B6" s="9" t="s">
        <v>707</v>
      </c>
      <c r="C6" s="9" t="s">
        <v>424</v>
      </c>
    </row>
    <row r="7" spans="1:4">
      <c r="A7" s="579">
        <v>45044.372511574074</v>
      </c>
      <c r="B7" s="9" t="s">
        <v>708</v>
      </c>
      <c r="C7" s="9" t="s">
        <v>424</v>
      </c>
    </row>
    <row r="8" spans="1:4">
      <c r="A8" s="579">
        <v>45044.391412037039</v>
      </c>
      <c r="B8" s="9" t="s">
        <v>707</v>
      </c>
      <c r="C8" s="9" t="s">
        <v>424</v>
      </c>
    </row>
    <row r="9" spans="1:4">
      <c r="A9" s="579">
        <v>45044.391423611109</v>
      </c>
      <c r="B9" s="9" t="s">
        <v>708</v>
      </c>
      <c r="C9" s="9" t="s">
        <v>424</v>
      </c>
    </row>
    <row r="10" spans="1:4">
      <c r="A10" s="579">
        <v>45049.356134259258</v>
      </c>
      <c r="B10" s="9" t="s">
        <v>707</v>
      </c>
      <c r="C10" s="9" t="s">
        <v>424</v>
      </c>
    </row>
    <row r="11" spans="1:4">
      <c r="A11" s="579">
        <v>45049.356157407405</v>
      </c>
      <c r="B11" s="9" t="s">
        <v>708</v>
      </c>
      <c r="C11" s="9" t="s">
        <v>424</v>
      </c>
    </row>
  </sheetData>
  <sheetProtection algorithmName="SHA-512" hashValue="ZS2e1AnZnB8ntKKwXNFWh/f+AM3MrwGmM/Akb9PMXb8ttutZBvDls/59HWT/pzlaohQcCwx5yBYHiawaJKI+Hg==" saltValue="7SyKrnEnKs/eRWcKM0nVdQ==" spinCount="100000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2"/>
    </row>
    <row r="2" spans="1:1" ht="12">
      <c r="A2" s="12"/>
    </row>
    <row r="3" spans="1:1" ht="12">
      <c r="A3" s="12"/>
    </row>
    <row r="4" spans="1:1" ht="12">
      <c r="A4" s="12"/>
    </row>
    <row r="5" spans="1:1" ht="12">
      <c r="A5" s="12"/>
    </row>
    <row r="6" spans="1:1" ht="12">
      <c r="A6" s="12"/>
    </row>
    <row r="7" spans="1:1" ht="12">
      <c r="A7" s="12"/>
    </row>
    <row r="8" spans="1:1" ht="12">
      <c r="A8" s="12"/>
    </row>
    <row r="9" spans="1:1" ht="12">
      <c r="A9" s="12"/>
    </row>
    <row r="10" spans="1:1" ht="12">
      <c r="A10" s="12"/>
    </row>
    <row r="11" spans="1:1" ht="12">
      <c r="A11" s="12"/>
    </row>
    <row r="12" spans="1:1" ht="12">
      <c r="A12" s="12"/>
    </row>
    <row r="13" spans="1:1" ht="12">
      <c r="A13" s="12"/>
    </row>
    <row r="14" spans="1:1" ht="12">
      <c r="A14" s="12"/>
    </row>
    <row r="15" spans="1:1" ht="12">
      <c r="A15" s="12"/>
    </row>
    <row r="16" spans="1:1" ht="12">
      <c r="A16" s="12"/>
    </row>
    <row r="17" spans="1:1" ht="12">
      <c r="A17" s="12"/>
    </row>
    <row r="18" spans="1:1" ht="12">
      <c r="A18" s="12"/>
    </row>
    <row r="19" spans="1:1" ht="12">
      <c r="A19" s="12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3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5"/>
    <col min="27" max="36" width="9.140625" style="6"/>
    <col min="37" max="16384" width="9.140625" style="5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SH_REESTR_ORG">
    <tabColor indexed="47"/>
  </sheetPr>
  <dimension ref="A1:J39"/>
  <sheetViews>
    <sheetView showGridLines="0" zoomScaleNormal="100" workbookViewId="0"/>
  </sheetViews>
  <sheetFormatPr defaultRowHeight="11.25"/>
  <cols>
    <col min="3" max="3" width="20.7109375" customWidth="1"/>
    <col min="4" max="4" width="25.140625" customWidth="1"/>
  </cols>
  <sheetData>
    <row r="1" spans="1:10">
      <c r="A1" s="586" t="s">
        <v>1199</v>
      </c>
      <c r="B1" s="586" t="s">
        <v>1205</v>
      </c>
      <c r="C1" s="586" t="s">
        <v>1206</v>
      </c>
      <c r="D1" s="586" t="s">
        <v>1207</v>
      </c>
      <c r="E1" s="586" t="s">
        <v>1208</v>
      </c>
      <c r="F1" s="586" t="s">
        <v>1209</v>
      </c>
      <c r="G1" s="586" t="s">
        <v>1210</v>
      </c>
      <c r="H1" s="586" t="s">
        <v>1211</v>
      </c>
      <c r="I1" s="586" t="s">
        <v>1212</v>
      </c>
    </row>
    <row r="2" spans="1:10">
      <c r="A2" s="586">
        <v>1</v>
      </c>
      <c r="B2" s="586" t="s">
        <v>1213</v>
      </c>
      <c r="C2" s="586" t="s">
        <v>123</v>
      </c>
      <c r="D2" s="586" t="s">
        <v>1214</v>
      </c>
      <c r="E2" s="586" t="s">
        <v>1215</v>
      </c>
      <c r="F2" s="586" t="s">
        <v>1216</v>
      </c>
      <c r="G2" s="586" t="s">
        <v>1217</v>
      </c>
      <c r="H2" s="586"/>
      <c r="I2" s="586"/>
      <c r="J2" t="s">
        <v>1351</v>
      </c>
    </row>
    <row r="3" spans="1:10">
      <c r="A3" s="586">
        <v>2</v>
      </c>
      <c r="B3" s="586" t="s">
        <v>1213</v>
      </c>
      <c r="C3" s="586" t="s">
        <v>123</v>
      </c>
      <c r="D3" s="586" t="s">
        <v>1218</v>
      </c>
      <c r="E3" s="586" t="s">
        <v>1219</v>
      </c>
      <c r="F3" s="586" t="s">
        <v>1220</v>
      </c>
      <c r="G3" s="586" t="s">
        <v>1221</v>
      </c>
      <c r="H3" s="586"/>
      <c r="I3" s="586"/>
      <c r="J3" t="s">
        <v>1351</v>
      </c>
    </row>
    <row r="4" spans="1:10">
      <c r="A4" s="586">
        <v>3</v>
      </c>
      <c r="B4" s="586" t="s">
        <v>1213</v>
      </c>
      <c r="C4" s="586" t="s">
        <v>123</v>
      </c>
      <c r="D4" s="586" t="s">
        <v>1222</v>
      </c>
      <c r="E4" s="586" t="s">
        <v>1223</v>
      </c>
      <c r="F4" s="586" t="s">
        <v>1224</v>
      </c>
      <c r="G4" s="586" t="s">
        <v>1225</v>
      </c>
      <c r="H4" s="586"/>
      <c r="I4" s="586"/>
      <c r="J4" t="s">
        <v>1351</v>
      </c>
    </row>
    <row r="5" spans="1:10">
      <c r="A5" s="586">
        <v>4</v>
      </c>
      <c r="B5" s="586" t="s">
        <v>1213</v>
      </c>
      <c r="C5" s="586" t="s">
        <v>123</v>
      </c>
      <c r="D5" s="586" t="s">
        <v>1226</v>
      </c>
      <c r="E5" s="586" t="s">
        <v>1227</v>
      </c>
      <c r="F5" s="586" t="s">
        <v>1228</v>
      </c>
      <c r="G5" s="586" t="s">
        <v>1229</v>
      </c>
      <c r="H5" s="586"/>
      <c r="I5" s="586"/>
      <c r="J5" t="s">
        <v>1351</v>
      </c>
    </row>
    <row r="6" spans="1:10">
      <c r="A6" s="586">
        <v>5</v>
      </c>
      <c r="B6" s="586" t="s">
        <v>1213</v>
      </c>
      <c r="C6" s="586" t="s">
        <v>123</v>
      </c>
      <c r="D6" s="586" t="s">
        <v>1230</v>
      </c>
      <c r="E6" s="586" t="s">
        <v>1231</v>
      </c>
      <c r="F6" s="586" t="s">
        <v>1232</v>
      </c>
      <c r="G6" s="586" t="s">
        <v>1233</v>
      </c>
      <c r="H6" s="586"/>
      <c r="I6" s="586"/>
      <c r="J6" t="s">
        <v>1351</v>
      </c>
    </row>
    <row r="7" spans="1:10">
      <c r="A7" s="586">
        <v>6</v>
      </c>
      <c r="B7" s="586" t="s">
        <v>1213</v>
      </c>
      <c r="C7" s="586" t="s">
        <v>123</v>
      </c>
      <c r="D7" s="586" t="s">
        <v>1234</v>
      </c>
      <c r="E7" s="586" t="s">
        <v>1235</v>
      </c>
      <c r="F7" s="586" t="s">
        <v>1236</v>
      </c>
      <c r="G7" s="586" t="s">
        <v>1237</v>
      </c>
      <c r="H7" s="586"/>
      <c r="I7" s="586"/>
      <c r="J7" t="s">
        <v>1351</v>
      </c>
    </row>
    <row r="8" spans="1:10">
      <c r="A8" s="586">
        <v>7</v>
      </c>
      <c r="B8" s="586" t="s">
        <v>1213</v>
      </c>
      <c r="C8" s="586" t="s">
        <v>123</v>
      </c>
      <c r="D8" s="586" t="s">
        <v>1238</v>
      </c>
      <c r="E8" s="586" t="s">
        <v>1239</v>
      </c>
      <c r="F8" s="586" t="s">
        <v>1240</v>
      </c>
      <c r="G8" s="586" t="s">
        <v>1241</v>
      </c>
      <c r="H8" s="586"/>
      <c r="I8" s="586"/>
      <c r="J8" t="s">
        <v>1351</v>
      </c>
    </row>
    <row r="9" spans="1:10">
      <c r="A9" s="586">
        <v>8</v>
      </c>
      <c r="B9" s="586" t="s">
        <v>1213</v>
      </c>
      <c r="C9" s="586" t="s">
        <v>123</v>
      </c>
      <c r="D9" s="586" t="s">
        <v>1242</v>
      </c>
      <c r="E9" s="586" t="s">
        <v>1243</v>
      </c>
      <c r="F9" s="586" t="s">
        <v>1244</v>
      </c>
      <c r="G9" s="586" t="s">
        <v>1245</v>
      </c>
      <c r="H9" s="586"/>
      <c r="I9" s="586"/>
      <c r="J9" t="s">
        <v>1351</v>
      </c>
    </row>
    <row r="10" spans="1:10">
      <c r="A10" s="586">
        <v>9</v>
      </c>
      <c r="B10" s="586" t="s">
        <v>1213</v>
      </c>
      <c r="C10" s="586" t="s">
        <v>123</v>
      </c>
      <c r="D10" s="586" t="s">
        <v>1246</v>
      </c>
      <c r="E10" s="586" t="s">
        <v>1247</v>
      </c>
      <c r="F10" s="586" t="s">
        <v>1248</v>
      </c>
      <c r="G10" s="586" t="s">
        <v>1249</v>
      </c>
      <c r="H10" s="586"/>
      <c r="I10" s="586"/>
      <c r="J10" t="s">
        <v>1351</v>
      </c>
    </row>
    <row r="11" spans="1:10">
      <c r="A11" s="586">
        <v>10</v>
      </c>
      <c r="B11" s="586" t="s">
        <v>1213</v>
      </c>
      <c r="C11" s="586" t="s">
        <v>123</v>
      </c>
      <c r="D11" s="586" t="s">
        <v>1250</v>
      </c>
      <c r="E11" s="586" t="s">
        <v>1251</v>
      </c>
      <c r="F11" s="586" t="s">
        <v>1252</v>
      </c>
      <c r="G11" s="586" t="s">
        <v>1237</v>
      </c>
      <c r="H11" s="586"/>
      <c r="I11" s="586"/>
      <c r="J11" t="s">
        <v>1351</v>
      </c>
    </row>
    <row r="12" spans="1:10">
      <c r="A12" s="586">
        <v>11</v>
      </c>
      <c r="B12" s="586" t="s">
        <v>1213</v>
      </c>
      <c r="C12" s="586" t="s">
        <v>123</v>
      </c>
      <c r="D12" s="586" t="s">
        <v>1253</v>
      </c>
      <c r="E12" s="586" t="s">
        <v>1254</v>
      </c>
      <c r="F12" s="586" t="s">
        <v>1255</v>
      </c>
      <c r="G12" s="586" t="s">
        <v>1256</v>
      </c>
      <c r="H12" s="586"/>
      <c r="I12" s="586"/>
      <c r="J12" t="s">
        <v>1351</v>
      </c>
    </row>
    <row r="13" spans="1:10">
      <c r="A13" s="586">
        <v>12</v>
      </c>
      <c r="B13" s="586" t="s">
        <v>1213</v>
      </c>
      <c r="C13" s="586" t="s">
        <v>123</v>
      </c>
      <c r="D13" s="586" t="s">
        <v>1257</v>
      </c>
      <c r="E13" s="586" t="s">
        <v>1258</v>
      </c>
      <c r="F13" s="586" t="s">
        <v>1259</v>
      </c>
      <c r="G13" s="586" t="s">
        <v>1237</v>
      </c>
      <c r="H13" s="586"/>
      <c r="I13" s="586"/>
      <c r="J13" t="s">
        <v>1351</v>
      </c>
    </row>
    <row r="14" spans="1:10">
      <c r="A14" s="586">
        <v>13</v>
      </c>
      <c r="B14" s="586" t="s">
        <v>1213</v>
      </c>
      <c r="C14" s="586" t="s">
        <v>123</v>
      </c>
      <c r="D14" s="586" t="s">
        <v>1260</v>
      </c>
      <c r="E14" s="586" t="s">
        <v>1261</v>
      </c>
      <c r="F14" s="586" t="s">
        <v>1262</v>
      </c>
      <c r="G14" s="586" t="s">
        <v>1221</v>
      </c>
      <c r="H14" s="586"/>
      <c r="I14" s="586"/>
      <c r="J14" t="s">
        <v>1351</v>
      </c>
    </row>
    <row r="15" spans="1:10">
      <c r="A15" s="586">
        <v>14</v>
      </c>
      <c r="B15" s="586" t="s">
        <v>1213</v>
      </c>
      <c r="C15" s="586" t="s">
        <v>123</v>
      </c>
      <c r="D15" s="586" t="s">
        <v>1263</v>
      </c>
      <c r="E15" s="586" t="s">
        <v>1264</v>
      </c>
      <c r="F15" s="586" t="s">
        <v>1265</v>
      </c>
      <c r="G15" s="586" t="s">
        <v>1266</v>
      </c>
      <c r="H15" s="586"/>
      <c r="I15" s="586"/>
      <c r="J15" t="s">
        <v>1351</v>
      </c>
    </row>
    <row r="16" spans="1:10">
      <c r="A16" s="586">
        <v>15</v>
      </c>
      <c r="B16" s="586" t="s">
        <v>1213</v>
      </c>
      <c r="C16" s="586" t="s">
        <v>123</v>
      </c>
      <c r="D16" s="586" t="s">
        <v>1267</v>
      </c>
      <c r="E16" s="586" t="s">
        <v>1268</v>
      </c>
      <c r="F16" s="586" t="s">
        <v>1269</v>
      </c>
      <c r="G16" s="586" t="s">
        <v>1237</v>
      </c>
      <c r="H16" s="586"/>
      <c r="I16" s="586"/>
      <c r="J16" t="s">
        <v>1351</v>
      </c>
    </row>
    <row r="17" spans="1:10">
      <c r="A17" s="586">
        <v>16</v>
      </c>
      <c r="B17" s="586" t="s">
        <v>1213</v>
      </c>
      <c r="C17" s="586" t="s">
        <v>123</v>
      </c>
      <c r="D17" s="586" t="s">
        <v>1270</v>
      </c>
      <c r="E17" s="586" t="s">
        <v>1271</v>
      </c>
      <c r="F17" s="586" t="s">
        <v>1272</v>
      </c>
      <c r="G17" s="586" t="s">
        <v>1249</v>
      </c>
      <c r="H17" s="586"/>
      <c r="I17" s="586"/>
      <c r="J17" t="s">
        <v>1351</v>
      </c>
    </row>
    <row r="18" spans="1:10">
      <c r="A18" s="586">
        <v>17</v>
      </c>
      <c r="B18" s="586" t="s">
        <v>1213</v>
      </c>
      <c r="C18" s="586" t="s">
        <v>123</v>
      </c>
      <c r="D18" s="586" t="s">
        <v>1273</v>
      </c>
      <c r="E18" s="586" t="s">
        <v>1274</v>
      </c>
      <c r="F18" s="586" t="s">
        <v>1275</v>
      </c>
      <c r="G18" s="586" t="s">
        <v>1237</v>
      </c>
      <c r="H18" s="586"/>
      <c r="I18" s="586"/>
      <c r="J18" t="s">
        <v>1351</v>
      </c>
    </row>
    <row r="19" spans="1:10">
      <c r="A19" s="586">
        <v>18</v>
      </c>
      <c r="B19" s="586" t="s">
        <v>1213</v>
      </c>
      <c r="C19" s="586" t="s">
        <v>123</v>
      </c>
      <c r="D19" s="586" t="s">
        <v>1276</v>
      </c>
      <c r="E19" s="586" t="s">
        <v>1277</v>
      </c>
      <c r="F19" s="586" t="s">
        <v>1278</v>
      </c>
      <c r="G19" s="586" t="s">
        <v>1279</v>
      </c>
      <c r="H19" s="586" t="s">
        <v>1280</v>
      </c>
      <c r="I19" s="586"/>
      <c r="J19" t="s">
        <v>1351</v>
      </c>
    </row>
    <row r="20" spans="1:10">
      <c r="A20" s="586">
        <v>19</v>
      </c>
      <c r="B20" s="586" t="s">
        <v>1213</v>
      </c>
      <c r="C20" s="586" t="s">
        <v>123</v>
      </c>
      <c r="D20" s="586" t="s">
        <v>1281</v>
      </c>
      <c r="E20" s="586" t="s">
        <v>1282</v>
      </c>
      <c r="F20" s="586" t="s">
        <v>1283</v>
      </c>
      <c r="G20" s="586" t="s">
        <v>1284</v>
      </c>
      <c r="H20" s="586"/>
      <c r="I20" s="586"/>
      <c r="J20" t="s">
        <v>1351</v>
      </c>
    </row>
    <row r="21" spans="1:10">
      <c r="A21" s="586">
        <v>20</v>
      </c>
      <c r="B21" s="586" t="s">
        <v>1213</v>
      </c>
      <c r="C21" s="586" t="s">
        <v>123</v>
      </c>
      <c r="D21" s="586" t="s">
        <v>1285</v>
      </c>
      <c r="E21" s="586" t="s">
        <v>1286</v>
      </c>
      <c r="F21" s="586" t="s">
        <v>1287</v>
      </c>
      <c r="G21" s="586" t="s">
        <v>1288</v>
      </c>
      <c r="H21" s="586"/>
      <c r="I21" s="586"/>
      <c r="J21" t="s">
        <v>1351</v>
      </c>
    </row>
    <row r="22" spans="1:10">
      <c r="A22" s="586">
        <v>21</v>
      </c>
      <c r="B22" s="586" t="s">
        <v>1213</v>
      </c>
      <c r="C22" s="586" t="s">
        <v>123</v>
      </c>
      <c r="D22" s="586" t="s">
        <v>1289</v>
      </c>
      <c r="E22" s="586" t="s">
        <v>1290</v>
      </c>
      <c r="F22" s="586" t="s">
        <v>1291</v>
      </c>
      <c r="G22" s="586" t="s">
        <v>1292</v>
      </c>
      <c r="H22" s="586"/>
      <c r="I22" s="586"/>
      <c r="J22" t="s">
        <v>1351</v>
      </c>
    </row>
    <row r="23" spans="1:10">
      <c r="A23" s="586">
        <v>22</v>
      </c>
      <c r="B23" s="586" t="s">
        <v>1213</v>
      </c>
      <c r="C23" s="586" t="s">
        <v>123</v>
      </c>
      <c r="D23" s="586" t="s">
        <v>1293</v>
      </c>
      <c r="E23" s="586" t="s">
        <v>1294</v>
      </c>
      <c r="F23" s="586" t="s">
        <v>1295</v>
      </c>
      <c r="G23" s="586" t="s">
        <v>1296</v>
      </c>
      <c r="H23" s="586"/>
      <c r="I23" s="586"/>
      <c r="J23" t="s">
        <v>1351</v>
      </c>
    </row>
    <row r="24" spans="1:10">
      <c r="A24" s="586">
        <v>23</v>
      </c>
      <c r="B24" s="586" t="s">
        <v>1213</v>
      </c>
      <c r="C24" s="586" t="s">
        <v>123</v>
      </c>
      <c r="D24" s="586" t="s">
        <v>1297</v>
      </c>
      <c r="E24" s="586" t="s">
        <v>1298</v>
      </c>
      <c r="F24" s="586" t="s">
        <v>1299</v>
      </c>
      <c r="G24" s="586" t="s">
        <v>1288</v>
      </c>
      <c r="H24" s="586"/>
      <c r="I24" s="586"/>
      <c r="J24" t="s">
        <v>1351</v>
      </c>
    </row>
    <row r="25" spans="1:10">
      <c r="A25" s="586">
        <v>24</v>
      </c>
      <c r="B25" s="586" t="s">
        <v>1213</v>
      </c>
      <c r="C25" s="586" t="s">
        <v>123</v>
      </c>
      <c r="D25" s="586" t="s">
        <v>1300</v>
      </c>
      <c r="E25" s="586" t="s">
        <v>1301</v>
      </c>
      <c r="F25" s="586" t="s">
        <v>1302</v>
      </c>
      <c r="G25" s="586" t="s">
        <v>1292</v>
      </c>
      <c r="H25" s="586" t="s">
        <v>1303</v>
      </c>
      <c r="I25" s="586"/>
      <c r="J25" t="s">
        <v>1351</v>
      </c>
    </row>
    <row r="26" spans="1:10">
      <c r="A26" s="586">
        <v>25</v>
      </c>
      <c r="B26" s="586" t="s">
        <v>1213</v>
      </c>
      <c r="C26" s="586" t="s">
        <v>123</v>
      </c>
      <c r="D26" s="586" t="s">
        <v>1304</v>
      </c>
      <c r="E26" s="586" t="s">
        <v>1305</v>
      </c>
      <c r="F26" s="586" t="s">
        <v>1306</v>
      </c>
      <c r="G26" s="586" t="s">
        <v>1237</v>
      </c>
      <c r="H26" s="586"/>
      <c r="I26" s="586"/>
      <c r="J26" t="s">
        <v>1351</v>
      </c>
    </row>
    <row r="27" spans="1:10">
      <c r="A27" s="586">
        <v>26</v>
      </c>
      <c r="B27" s="586" t="s">
        <v>1213</v>
      </c>
      <c r="C27" s="586" t="s">
        <v>123</v>
      </c>
      <c r="D27" s="586" t="s">
        <v>1307</v>
      </c>
      <c r="E27" s="586" t="s">
        <v>1308</v>
      </c>
      <c r="F27" s="586" t="s">
        <v>1309</v>
      </c>
      <c r="G27" s="586" t="s">
        <v>1245</v>
      </c>
      <c r="H27" s="586"/>
      <c r="I27" s="586"/>
      <c r="J27" t="s">
        <v>1351</v>
      </c>
    </row>
    <row r="28" spans="1:10">
      <c r="A28" s="586">
        <v>27</v>
      </c>
      <c r="B28" s="586" t="s">
        <v>1213</v>
      </c>
      <c r="C28" s="586" t="s">
        <v>123</v>
      </c>
      <c r="D28" s="586" t="s">
        <v>1310</v>
      </c>
      <c r="E28" s="586" t="s">
        <v>1311</v>
      </c>
      <c r="F28" s="586" t="s">
        <v>1312</v>
      </c>
      <c r="G28" s="586" t="s">
        <v>1292</v>
      </c>
      <c r="H28" s="586"/>
      <c r="I28" s="586"/>
      <c r="J28" t="s">
        <v>1351</v>
      </c>
    </row>
    <row r="29" spans="1:10">
      <c r="A29" s="586">
        <v>28</v>
      </c>
      <c r="B29" s="586" t="s">
        <v>1213</v>
      </c>
      <c r="C29" s="586" t="s">
        <v>123</v>
      </c>
      <c r="D29" s="586" t="s">
        <v>1313</v>
      </c>
      <c r="E29" s="586" t="s">
        <v>1314</v>
      </c>
      <c r="F29" s="586" t="s">
        <v>1315</v>
      </c>
      <c r="G29" s="586" t="s">
        <v>1237</v>
      </c>
      <c r="H29" s="586"/>
      <c r="I29" s="586"/>
      <c r="J29" t="s">
        <v>1351</v>
      </c>
    </row>
    <row r="30" spans="1:10">
      <c r="A30" s="586">
        <v>29</v>
      </c>
      <c r="B30" s="586" t="s">
        <v>1213</v>
      </c>
      <c r="C30" s="586" t="s">
        <v>123</v>
      </c>
      <c r="D30" s="586" t="s">
        <v>1316</v>
      </c>
      <c r="E30" s="586" t="s">
        <v>1317</v>
      </c>
      <c r="F30" s="586" t="s">
        <v>1318</v>
      </c>
      <c r="G30" s="586" t="s">
        <v>1237</v>
      </c>
      <c r="H30" s="586"/>
      <c r="I30" s="586"/>
      <c r="J30" t="s">
        <v>1351</v>
      </c>
    </row>
    <row r="31" spans="1:10">
      <c r="A31" s="586">
        <v>30</v>
      </c>
      <c r="B31" s="586" t="s">
        <v>1213</v>
      </c>
      <c r="C31" s="586" t="s">
        <v>123</v>
      </c>
      <c r="D31" s="586" t="s">
        <v>1319</v>
      </c>
      <c r="E31" s="586" t="s">
        <v>1320</v>
      </c>
      <c r="F31" s="586" t="s">
        <v>1321</v>
      </c>
      <c r="G31" s="586" t="s">
        <v>1237</v>
      </c>
      <c r="H31" s="586"/>
      <c r="I31" s="586"/>
      <c r="J31" t="s">
        <v>1351</v>
      </c>
    </row>
    <row r="32" spans="1:10">
      <c r="A32" s="586">
        <v>31</v>
      </c>
      <c r="B32" s="586" t="s">
        <v>1213</v>
      </c>
      <c r="C32" s="586" t="s">
        <v>123</v>
      </c>
      <c r="D32" s="586" t="s">
        <v>1322</v>
      </c>
      <c r="E32" s="586" t="s">
        <v>1323</v>
      </c>
      <c r="F32" s="586" t="s">
        <v>1324</v>
      </c>
      <c r="G32" s="586" t="s">
        <v>1237</v>
      </c>
      <c r="H32" s="586"/>
      <c r="I32" s="586"/>
      <c r="J32" t="s">
        <v>1351</v>
      </c>
    </row>
    <row r="33" spans="1:10">
      <c r="A33" s="586">
        <v>32</v>
      </c>
      <c r="B33" s="586" t="s">
        <v>1213</v>
      </c>
      <c r="C33" s="586" t="s">
        <v>123</v>
      </c>
      <c r="D33" s="586" t="s">
        <v>1325</v>
      </c>
      <c r="E33" s="586" t="s">
        <v>1326</v>
      </c>
      <c r="F33" s="586" t="s">
        <v>1327</v>
      </c>
      <c r="G33" s="586" t="s">
        <v>1328</v>
      </c>
      <c r="H33" s="586"/>
      <c r="I33" s="586"/>
      <c r="J33" t="s">
        <v>1351</v>
      </c>
    </row>
    <row r="34" spans="1:10">
      <c r="A34" s="586">
        <v>33</v>
      </c>
      <c r="B34" s="586" t="s">
        <v>1213</v>
      </c>
      <c r="C34" s="586" t="s">
        <v>123</v>
      </c>
      <c r="D34" s="586" t="s">
        <v>1329</v>
      </c>
      <c r="E34" s="586" t="s">
        <v>1330</v>
      </c>
      <c r="F34" s="586" t="s">
        <v>1331</v>
      </c>
      <c r="G34" s="586" t="s">
        <v>1332</v>
      </c>
      <c r="H34" s="586"/>
      <c r="I34" s="586"/>
      <c r="J34" t="s">
        <v>1351</v>
      </c>
    </row>
    <row r="35" spans="1:10">
      <c r="A35" s="586">
        <v>34</v>
      </c>
      <c r="B35" s="586" t="s">
        <v>1213</v>
      </c>
      <c r="C35" s="586" t="s">
        <v>123</v>
      </c>
      <c r="D35" s="586" t="s">
        <v>1333</v>
      </c>
      <c r="E35" s="586" t="s">
        <v>1334</v>
      </c>
      <c r="F35" s="586" t="s">
        <v>1335</v>
      </c>
      <c r="G35" s="586" t="s">
        <v>1336</v>
      </c>
      <c r="H35" s="586"/>
      <c r="I35" s="586"/>
      <c r="J35" t="s">
        <v>1351</v>
      </c>
    </row>
    <row r="36" spans="1:10">
      <c r="A36" s="586">
        <v>35</v>
      </c>
      <c r="B36" s="586" t="s">
        <v>1213</v>
      </c>
      <c r="C36" s="586" t="s">
        <v>123</v>
      </c>
      <c r="D36" s="586" t="s">
        <v>1337</v>
      </c>
      <c r="E36" s="586" t="s">
        <v>1338</v>
      </c>
      <c r="F36" s="586" t="s">
        <v>1327</v>
      </c>
      <c r="G36" s="586" t="s">
        <v>1339</v>
      </c>
      <c r="H36" s="586"/>
      <c r="I36" s="586"/>
      <c r="J36" t="s">
        <v>1351</v>
      </c>
    </row>
    <row r="37" spans="1:10">
      <c r="A37" s="586">
        <v>36</v>
      </c>
      <c r="B37" s="586" t="s">
        <v>1213</v>
      </c>
      <c r="C37" s="586" t="s">
        <v>123</v>
      </c>
      <c r="D37" s="586" t="s">
        <v>1340</v>
      </c>
      <c r="E37" s="586" t="s">
        <v>1341</v>
      </c>
      <c r="F37" s="586" t="s">
        <v>1224</v>
      </c>
      <c r="G37" s="586" t="s">
        <v>1342</v>
      </c>
      <c r="H37" s="586"/>
      <c r="I37" s="586"/>
      <c r="J37" t="s">
        <v>1351</v>
      </c>
    </row>
    <row r="38" spans="1:10">
      <c r="A38" s="586">
        <v>37</v>
      </c>
      <c r="B38" s="586" t="s">
        <v>1213</v>
      </c>
      <c r="C38" s="586" t="s">
        <v>123</v>
      </c>
      <c r="D38" s="586" t="s">
        <v>1343</v>
      </c>
      <c r="E38" s="586" t="s">
        <v>1344</v>
      </c>
      <c r="F38" s="586" t="s">
        <v>1335</v>
      </c>
      <c r="G38" s="586" t="s">
        <v>1345</v>
      </c>
      <c r="H38" s="586"/>
      <c r="I38" s="586"/>
      <c r="J38" t="s">
        <v>1351</v>
      </c>
    </row>
    <row r="39" spans="1:10">
      <c r="A39" s="586">
        <v>38</v>
      </c>
      <c r="B39" s="586" t="s">
        <v>1213</v>
      </c>
      <c r="C39" s="586" t="s">
        <v>123</v>
      </c>
      <c r="D39" s="586" t="s">
        <v>1346</v>
      </c>
      <c r="E39" s="586" t="s">
        <v>1347</v>
      </c>
      <c r="F39" s="586" t="s">
        <v>1348</v>
      </c>
      <c r="G39" s="586" t="s">
        <v>1349</v>
      </c>
      <c r="H39" s="586" t="s">
        <v>1350</v>
      </c>
      <c r="I39" s="586"/>
      <c r="J39" t="s">
        <v>1351</v>
      </c>
    </row>
  </sheetData>
  <sheetProtection formatColumns="0" formatRows="0"/>
  <phoneticPr fontId="8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modClassifierValidat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modHyp">
    <tabColor indexed="47"/>
  </sheetPr>
  <dimension ref="A1"/>
  <sheetViews>
    <sheetView showGridLines="0" zoomScaleNormal="100" workbookViewId="0"/>
  </sheetViews>
  <sheetFormatPr defaultRowHeight="11.25"/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modServiceModule">
    <tabColor indexed="47"/>
  </sheetPr>
  <dimension ref="A1"/>
  <sheetViews>
    <sheetView showGridLines="0" zoomScaleNormal="100" workbookViewId="0"/>
  </sheetViews>
  <sheetFormatPr defaultRowHeight="11.25"/>
  <sheetData/>
  <sheetProtection formatColumns="0" formatRows="0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2"/>
  </cols>
  <sheetData/>
  <sheetProtection formatColumns="0" formatRows="0"/>
  <phoneticPr fontId="2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modList01">
    <tabColor indexed="47"/>
  </sheetPr>
  <dimension ref="A12:A424"/>
  <sheetViews>
    <sheetView showGridLines="0" zoomScaleNormal="100" workbookViewId="0"/>
  </sheetViews>
  <sheetFormatPr defaultRowHeight="11.25"/>
  <sheetData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8" type="noConversion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modList02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00">
    <tabColor rgb="FFCCCCFF"/>
  </sheetPr>
  <dimension ref="A1:L52"/>
  <sheetViews>
    <sheetView showGridLines="0" tabSelected="1" topLeftCell="D4" zoomScaleNormal="100" workbookViewId="0">
      <selection activeCell="K20" sqref="K20"/>
    </sheetView>
  </sheetViews>
  <sheetFormatPr defaultRowHeight="11.25"/>
  <cols>
    <col min="1" max="1" width="10.7109375" style="244" hidden="1" customWidth="1"/>
    <col min="2" max="2" width="10.7109375" style="80" hidden="1" customWidth="1"/>
    <col min="3" max="3" width="3.7109375" style="15" hidden="1" customWidth="1"/>
    <col min="4" max="4" width="1.7109375" style="18" customWidth="1"/>
    <col min="5" max="5" width="55.28515625" style="18" customWidth="1"/>
    <col min="6" max="6" width="50.7109375" style="18" customWidth="1"/>
    <col min="7" max="7" width="3.7109375" style="17" customWidth="1"/>
    <col min="8" max="8" width="9.140625" style="18"/>
    <col min="9" max="9" width="9.140625" style="48"/>
    <col min="10" max="10" width="30" style="18" customWidth="1"/>
    <col min="11" max="16384" width="9.140625" style="18"/>
  </cols>
  <sheetData>
    <row r="1" spans="1:12" s="420" customFormat="1" ht="3" customHeight="1">
      <c r="A1" s="418"/>
      <c r="B1" s="419"/>
      <c r="F1" s="420">
        <v>31616395</v>
      </c>
      <c r="G1" s="421"/>
      <c r="I1" s="421"/>
    </row>
    <row r="2" spans="1:12" s="14" customFormat="1" ht="14.25">
      <c r="A2" s="244"/>
      <c r="B2" s="80"/>
      <c r="E2" s="425" t="str">
        <f>"Код шаблона: " &amp; GetCode()</f>
        <v>Код шаблона: FAS.JKH.OPEN.INFO.REQUEST.GVS</v>
      </c>
      <c r="F2" s="481"/>
      <c r="G2" s="424"/>
      <c r="H2" s="424"/>
      <c r="I2" s="424"/>
      <c r="J2" s="424"/>
      <c r="K2" s="424"/>
      <c r="L2" s="424"/>
    </row>
    <row r="3" spans="1:12" ht="14.25">
      <c r="E3" s="426" t="str">
        <f>"Версия " &amp; GetVersion()</f>
        <v>Версия 1.0.2</v>
      </c>
      <c r="F3" s="481"/>
      <c r="G3" s="37"/>
      <c r="H3" s="37"/>
      <c r="I3" s="37"/>
      <c r="J3" s="37"/>
      <c r="K3" s="37"/>
      <c r="L3"/>
    </row>
    <row r="4" spans="1:12" s="405" customFormat="1" ht="6">
      <c r="A4" s="399"/>
      <c r="B4" s="400"/>
      <c r="C4" s="401"/>
      <c r="D4" s="402"/>
      <c r="F4" s="422"/>
      <c r="G4" s="423"/>
      <c r="I4" s="406"/>
    </row>
    <row r="5" spans="1:12" ht="48" customHeight="1">
      <c r="D5" s="19"/>
      <c r="E5" s="610" t="s">
        <v>557</v>
      </c>
      <c r="F5" s="611"/>
      <c r="G5" s="473"/>
      <c r="J5" s="349"/>
    </row>
    <row r="6" spans="1:12" s="405" customFormat="1" ht="6">
      <c r="A6" s="399"/>
      <c r="B6" s="400"/>
      <c r="C6" s="401"/>
      <c r="D6" s="402"/>
      <c r="E6" s="407"/>
      <c r="F6" s="408"/>
      <c r="G6" s="409"/>
      <c r="I6" s="406"/>
    </row>
    <row r="7" spans="1:12" ht="27">
      <c r="D7" s="19"/>
      <c r="E7" s="20" t="s">
        <v>52</v>
      </c>
      <c r="F7" s="371" t="s">
        <v>123</v>
      </c>
      <c r="G7" s="417"/>
    </row>
    <row r="8" spans="1:12" s="405" customFormat="1" ht="6">
      <c r="A8" s="399"/>
      <c r="B8" s="400"/>
      <c r="C8" s="401"/>
      <c r="D8" s="402"/>
      <c r="E8" s="403"/>
      <c r="F8" s="404"/>
      <c r="G8" s="402"/>
      <c r="I8" s="406"/>
    </row>
    <row r="9" spans="1:12" ht="27">
      <c r="D9" s="19"/>
      <c r="E9" s="20" t="s">
        <v>446</v>
      </c>
      <c r="F9" s="387" t="s">
        <v>75</v>
      </c>
      <c r="G9" s="416"/>
    </row>
    <row r="10" spans="1:12" s="405" customFormat="1" ht="6">
      <c r="A10" s="410"/>
      <c r="B10" s="400"/>
      <c r="C10" s="401"/>
      <c r="D10" s="411"/>
      <c r="E10" s="407"/>
      <c r="F10" s="412"/>
      <c r="G10" s="413"/>
      <c r="I10" s="406"/>
    </row>
    <row r="11" spans="1:12" ht="27">
      <c r="A11" s="246"/>
      <c r="D11" s="19"/>
      <c r="E11" s="45" t="s">
        <v>444</v>
      </c>
      <c r="F11" s="580" t="s">
        <v>1203</v>
      </c>
      <c r="G11" s="414"/>
    </row>
    <row r="12" spans="1:12" ht="27">
      <c r="D12" s="19"/>
      <c r="E12" s="45" t="s">
        <v>445</v>
      </c>
      <c r="F12" s="580" t="s">
        <v>1204</v>
      </c>
      <c r="G12" s="416"/>
    </row>
    <row r="13" spans="1:12" s="405" customFormat="1" ht="6">
      <c r="A13" s="410"/>
      <c r="B13" s="400"/>
      <c r="C13" s="401"/>
      <c r="D13" s="411"/>
      <c r="E13" s="407"/>
      <c r="F13" s="412"/>
      <c r="G13" s="413"/>
      <c r="I13" s="406"/>
    </row>
    <row r="14" spans="1:12" ht="27">
      <c r="D14" s="19"/>
      <c r="E14" s="45" t="s">
        <v>353</v>
      </c>
      <c r="F14" s="562" t="s">
        <v>43</v>
      </c>
      <c r="G14" s="416"/>
    </row>
    <row r="15" spans="1:12" ht="27">
      <c r="D15" s="19"/>
      <c r="E15" s="45" t="s">
        <v>281</v>
      </c>
      <c r="F15" s="563" t="s">
        <v>1352</v>
      </c>
      <c r="G15" s="416"/>
    </row>
    <row r="16" spans="1:12" ht="27">
      <c r="D16" s="19"/>
      <c r="E16" s="45" t="s">
        <v>583</v>
      </c>
      <c r="F16" s="563" t="s">
        <v>1353</v>
      </c>
      <c r="G16" s="416"/>
    </row>
    <row r="17" spans="1:9" ht="19.5" customHeight="1">
      <c r="A17" s="245"/>
      <c r="B17" s="568"/>
      <c r="D17" s="21"/>
      <c r="E17" s="20"/>
      <c r="F17" s="22" t="s">
        <v>705</v>
      </c>
      <c r="G17" s="22"/>
      <c r="I17" s="569"/>
    </row>
    <row r="18" spans="1:9" s="574" customFormat="1" ht="5.25" hidden="1">
      <c r="A18" s="418"/>
      <c r="B18" s="419"/>
      <c r="C18" s="570"/>
      <c r="D18" s="571"/>
      <c r="E18" s="572"/>
      <c r="F18" s="573"/>
      <c r="G18" s="571"/>
      <c r="I18" s="421"/>
    </row>
    <row r="19" spans="1:9" ht="27">
      <c r="D19" s="19"/>
      <c r="E19" s="45" t="s">
        <v>584</v>
      </c>
      <c r="F19" s="563" t="s">
        <v>1354</v>
      </c>
      <c r="G19" s="416"/>
    </row>
    <row r="20" spans="1:9" ht="27">
      <c r="D20" s="19"/>
      <c r="E20" s="45" t="s">
        <v>585</v>
      </c>
      <c r="F20" s="562" t="s">
        <v>1355</v>
      </c>
      <c r="G20" s="416"/>
    </row>
    <row r="21" spans="1:9" s="405" customFormat="1" ht="6" hidden="1">
      <c r="A21" s="399"/>
      <c r="B21" s="400"/>
      <c r="C21" s="401"/>
      <c r="D21" s="402"/>
      <c r="E21" s="403"/>
      <c r="F21" s="528"/>
      <c r="G21" s="402"/>
      <c r="I21" s="406"/>
    </row>
    <row r="22" spans="1:9" ht="19.5" customHeight="1">
      <c r="A22" s="245"/>
      <c r="B22" s="568"/>
      <c r="D22" s="21"/>
      <c r="E22" s="20"/>
      <c r="F22" s="22" t="s">
        <v>632</v>
      </c>
      <c r="G22" s="22"/>
      <c r="I22" s="569"/>
    </row>
    <row r="23" spans="1:9" s="574" customFormat="1" ht="5.25" hidden="1">
      <c r="A23" s="418"/>
      <c r="B23" s="419"/>
      <c r="C23" s="570"/>
      <c r="D23" s="571"/>
      <c r="E23" s="572"/>
      <c r="F23" s="573"/>
      <c r="G23" s="571"/>
      <c r="I23" s="421"/>
    </row>
    <row r="24" spans="1:9" ht="27">
      <c r="D24" s="19"/>
      <c r="E24" s="45" t="s">
        <v>633</v>
      </c>
      <c r="F24" s="563" t="s">
        <v>1352</v>
      </c>
      <c r="G24" s="416"/>
    </row>
    <row r="25" spans="1:9" ht="27">
      <c r="D25" s="19"/>
      <c r="E25" s="45" t="s">
        <v>634</v>
      </c>
      <c r="F25" s="562" t="s">
        <v>1356</v>
      </c>
      <c r="G25" s="416"/>
    </row>
    <row r="26" spans="1:9" s="405" customFormat="1" ht="6" hidden="1">
      <c r="A26" s="399"/>
      <c r="B26" s="400"/>
      <c r="C26" s="401"/>
      <c r="D26" s="402"/>
      <c r="E26" s="403"/>
      <c r="F26" s="528"/>
      <c r="G26" s="402"/>
      <c r="I26" s="406"/>
    </row>
    <row r="27" spans="1:9" s="405" customFormat="1" ht="35.1" customHeight="1">
      <c r="A27" s="410"/>
      <c r="B27" s="400"/>
      <c r="C27" s="401"/>
      <c r="D27" s="411"/>
      <c r="E27" s="407"/>
      <c r="F27" s="412"/>
      <c r="G27" s="413"/>
      <c r="I27" s="406"/>
    </row>
    <row r="28" spans="1:9" ht="27">
      <c r="D28" s="19"/>
      <c r="E28" s="45" t="s">
        <v>160</v>
      </c>
      <c r="F28" s="387" t="s">
        <v>75</v>
      </c>
      <c r="G28" s="416"/>
    </row>
    <row r="29" spans="1:9" ht="27">
      <c r="C29" s="23"/>
      <c r="D29" s="24"/>
      <c r="E29" s="20" t="s">
        <v>70</v>
      </c>
      <c r="F29" s="372" t="s">
        <v>1219</v>
      </c>
      <c r="G29" s="415"/>
    </row>
    <row r="30" spans="1:9" ht="27" hidden="1">
      <c r="C30" s="23"/>
      <c r="D30" s="24"/>
      <c r="E30" s="45" t="s">
        <v>188</v>
      </c>
      <c r="F30" s="373"/>
      <c r="G30" s="415"/>
    </row>
    <row r="31" spans="1:9" ht="27">
      <c r="C31" s="23"/>
      <c r="D31" s="24"/>
      <c r="E31" s="20" t="s">
        <v>53</v>
      </c>
      <c r="F31" s="372" t="s">
        <v>1220</v>
      </c>
      <c r="G31" s="415"/>
    </row>
    <row r="32" spans="1:9" ht="27">
      <c r="C32" s="23"/>
      <c r="D32" s="24"/>
      <c r="E32" s="20" t="s">
        <v>54</v>
      </c>
      <c r="F32" s="372" t="s">
        <v>1221</v>
      </c>
      <c r="G32" s="415"/>
      <c r="H32" s="25"/>
    </row>
    <row r="33" spans="1:9" s="405" customFormat="1" ht="6">
      <c r="A33" s="410"/>
      <c r="B33" s="400"/>
      <c r="C33" s="401"/>
      <c r="D33" s="411"/>
      <c r="E33" s="407"/>
      <c r="F33" s="412"/>
      <c r="G33" s="413"/>
      <c r="I33" s="406"/>
    </row>
    <row r="34" spans="1:9" ht="27">
      <c r="A34" s="245"/>
      <c r="D34" s="21"/>
      <c r="E34" s="45" t="s">
        <v>227</v>
      </c>
      <c r="F34" s="564" t="s">
        <v>189</v>
      </c>
      <c r="G34" s="414"/>
    </row>
    <row r="35" spans="1:9" s="405" customFormat="1" ht="6" hidden="1">
      <c r="A35" s="399"/>
      <c r="B35" s="400"/>
      <c r="C35" s="401"/>
      <c r="D35" s="402"/>
      <c r="E35" s="403"/>
      <c r="F35" s="404"/>
      <c r="G35" s="402"/>
      <c r="I35" s="406"/>
    </row>
    <row r="36" spans="1:9" s="405" customFormat="1" ht="6" hidden="1">
      <c r="A36" s="399"/>
      <c r="B36" s="400"/>
      <c r="C36" s="401"/>
      <c r="D36" s="402"/>
      <c r="E36" s="403"/>
      <c r="F36" s="533"/>
      <c r="G36" s="402"/>
      <c r="I36" s="406"/>
    </row>
    <row r="37" spans="1:9" s="405" customFormat="1" ht="6">
      <c r="A37" s="410"/>
      <c r="B37" s="400"/>
      <c r="C37" s="401"/>
      <c r="D37" s="411"/>
      <c r="E37" s="407"/>
      <c r="F37" s="412"/>
      <c r="G37" s="413"/>
      <c r="I37" s="406"/>
    </row>
    <row r="38" spans="1:9" ht="27">
      <c r="B38" s="81"/>
      <c r="D38" s="27"/>
      <c r="E38" s="26" t="s">
        <v>509</v>
      </c>
      <c r="F38" s="562" t="s">
        <v>1357</v>
      </c>
      <c r="G38" s="414"/>
    </row>
    <row r="39" spans="1:9" ht="27">
      <c r="B39" s="81"/>
      <c r="D39" s="27"/>
      <c r="E39" s="35" t="s">
        <v>510</v>
      </c>
      <c r="F39" s="562" t="s">
        <v>1358</v>
      </c>
      <c r="G39" s="414"/>
    </row>
    <row r="40" spans="1:9" ht="19.5">
      <c r="D40" s="19"/>
      <c r="E40" s="20"/>
      <c r="F40" s="17" t="s">
        <v>540</v>
      </c>
      <c r="G40" s="16"/>
    </row>
    <row r="41" spans="1:9" ht="27">
      <c r="D41" s="16"/>
      <c r="E41" s="482" t="s">
        <v>77</v>
      </c>
      <c r="F41" s="566" t="s">
        <v>1359</v>
      </c>
      <c r="G41" s="414"/>
    </row>
    <row r="42" spans="1:9" ht="27">
      <c r="B42" s="81"/>
      <c r="D42" s="27"/>
      <c r="E42" s="482" t="s">
        <v>78</v>
      </c>
      <c r="F42" s="566" t="s">
        <v>1360</v>
      </c>
      <c r="G42" s="414"/>
    </row>
    <row r="43" spans="1:9" ht="27">
      <c r="B43" s="81"/>
      <c r="D43" s="27"/>
      <c r="E43" s="482" t="s">
        <v>541</v>
      </c>
      <c r="F43" s="566" t="s">
        <v>1361</v>
      </c>
      <c r="G43" s="414"/>
    </row>
    <row r="44" spans="1:9" ht="27">
      <c r="D44" s="19"/>
      <c r="E44" s="482" t="s">
        <v>542</v>
      </c>
      <c r="F44" s="566" t="s">
        <v>1362</v>
      </c>
      <c r="G44" s="416"/>
    </row>
    <row r="45" spans="1:9" ht="20.100000000000001" customHeight="1">
      <c r="D45" s="16"/>
      <c r="F45" s="181"/>
      <c r="G45" s="22"/>
    </row>
    <row r="46" spans="1:9" ht="19.5">
      <c r="B46" s="81"/>
      <c r="D46" s="27"/>
      <c r="E46" s="26"/>
      <c r="F46" s="182"/>
      <c r="G46" s="22"/>
    </row>
    <row r="47" spans="1:9" ht="19.5">
      <c r="B47" s="81"/>
      <c r="D47" s="27"/>
      <c r="E47" s="26"/>
      <c r="F47" s="182"/>
      <c r="G47" s="22"/>
    </row>
    <row r="48" spans="1:9" ht="19.5">
      <c r="B48" s="81"/>
      <c r="D48" s="27"/>
      <c r="E48" s="35"/>
      <c r="F48" s="182"/>
      <c r="G48" s="22"/>
    </row>
    <row r="49" spans="2:9" ht="19.5">
      <c r="B49" s="81"/>
      <c r="D49" s="27"/>
      <c r="E49" s="26"/>
      <c r="F49" s="182"/>
      <c r="G49" s="22"/>
    </row>
    <row r="52" spans="2:9">
      <c r="E52" s="612"/>
      <c r="F52" s="612"/>
      <c r="G52" s="612"/>
      <c r="H52" s="612"/>
      <c r="I52" s="612"/>
    </row>
  </sheetData>
  <sheetProtection algorithmName="SHA-512" hashValue="UuLVYYRo2N/+VMeif+l4+PceN9E/w+ARk4JElvdxGf6/hMrrioys198mJqRdlWHw1AdDZ8zCuZRsMNaHisNyIQ==" saltValue="hWLfIDMJDBMYXCGnLycgxA==" spinCount="100000" sheet="1" objects="1" scenarios="1" formatColumns="0" formatRows="0"/>
  <dataConsolidate leftLabels="1" link="1"/>
  <mergeCells count="2">
    <mergeCell ref="E5:F5"/>
    <mergeCell ref="E52:I52"/>
  </mergeCells>
  <phoneticPr fontId="8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 xr:uid="{00000000-0002-0000-0400-000000000000}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 xr:uid="{00000000-0002-0000-0400-000001000000}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 xr:uid="{00000000-0002-0000-0400-000002000000}"/>
    <dataValidation type="list" allowBlank="1" showInputMessage="1" showErrorMessage="1" errorTitle="Ошибка" error="Выберите значение из списка" prompt="Выберите значение из списка" sqref="F14" xr:uid="{00000000-0002-0000-0400-000003000000}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" xr:uid="{00000000-0002-0000-0400-000004000000}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17"/>
  </cols>
  <sheetData/>
  <phoneticPr fontId="8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modList13">
    <tabColor indexed="47"/>
  </sheetPr>
  <dimension ref="A1"/>
  <sheetViews>
    <sheetView showGridLines="0" zoomScaleNormal="100" workbookViewId="0"/>
  </sheetViews>
  <sheetFormatPr defaultRowHeight="11.25"/>
  <sheetData/>
  <sheetProtection formatColumns="0" formatRows="0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TSH_REESTR_MO">
    <tabColor indexed="47"/>
  </sheetPr>
  <dimension ref="A1:D251"/>
  <sheetViews>
    <sheetView showGridLines="0" zoomScaleNormal="100" workbookViewId="0"/>
  </sheetViews>
  <sheetFormatPr defaultRowHeight="11.25"/>
  <sheetData>
    <row r="1" spans="1:4">
      <c r="A1" t="s">
        <v>1199</v>
      </c>
      <c r="B1" t="s">
        <v>477</v>
      </c>
      <c r="C1" t="s">
        <v>478</v>
      </c>
      <c r="D1" t="s">
        <v>1198</v>
      </c>
    </row>
    <row r="2" spans="1:4">
      <c r="A2">
        <v>1</v>
      </c>
      <c r="B2" t="s">
        <v>709</v>
      </c>
      <c r="C2" t="s">
        <v>711</v>
      </c>
      <c r="D2" t="s">
        <v>712</v>
      </c>
    </row>
    <row r="3" spans="1:4">
      <c r="A3">
        <v>2</v>
      </c>
      <c r="B3" t="s">
        <v>709</v>
      </c>
      <c r="C3" t="s">
        <v>713</v>
      </c>
      <c r="D3" t="s">
        <v>714</v>
      </c>
    </row>
    <row r="4" spans="1:4">
      <c r="A4">
        <v>3</v>
      </c>
      <c r="B4" t="s">
        <v>709</v>
      </c>
      <c r="C4" t="s">
        <v>709</v>
      </c>
      <c r="D4" t="s">
        <v>710</v>
      </c>
    </row>
    <row r="5" spans="1:4">
      <c r="A5">
        <v>4</v>
      </c>
      <c r="B5" t="s">
        <v>709</v>
      </c>
      <c r="C5" t="s">
        <v>715</v>
      </c>
      <c r="D5" t="s">
        <v>716</v>
      </c>
    </row>
    <row r="6" spans="1:4">
      <c r="A6">
        <v>5</v>
      </c>
      <c r="B6" t="s">
        <v>709</v>
      </c>
      <c r="C6" t="s">
        <v>717</v>
      </c>
      <c r="D6" t="s">
        <v>718</v>
      </c>
    </row>
    <row r="7" spans="1:4">
      <c r="A7">
        <v>6</v>
      </c>
      <c r="B7" t="s">
        <v>709</v>
      </c>
      <c r="C7" t="s">
        <v>719</v>
      </c>
      <c r="D7" t="s">
        <v>720</v>
      </c>
    </row>
    <row r="8" spans="1:4">
      <c r="A8">
        <v>7</v>
      </c>
      <c r="B8" t="s">
        <v>709</v>
      </c>
      <c r="C8" t="s">
        <v>721</v>
      </c>
      <c r="D8" t="s">
        <v>722</v>
      </c>
    </row>
    <row r="9" spans="1:4">
      <c r="A9">
        <v>8</v>
      </c>
      <c r="B9" t="s">
        <v>709</v>
      </c>
      <c r="C9" t="s">
        <v>723</v>
      </c>
      <c r="D9" t="s">
        <v>724</v>
      </c>
    </row>
    <row r="10" spans="1:4">
      <c r="A10">
        <v>9</v>
      </c>
      <c r="B10" t="s">
        <v>709</v>
      </c>
      <c r="C10" t="s">
        <v>725</v>
      </c>
      <c r="D10" t="s">
        <v>726</v>
      </c>
    </row>
    <row r="11" spans="1:4">
      <c r="A11">
        <v>10</v>
      </c>
      <c r="B11" t="s">
        <v>709</v>
      </c>
      <c r="C11" t="s">
        <v>727</v>
      </c>
      <c r="D11" t="s">
        <v>728</v>
      </c>
    </row>
    <row r="12" spans="1:4">
      <c r="A12">
        <v>11</v>
      </c>
      <c r="B12" t="s">
        <v>709</v>
      </c>
      <c r="C12" t="s">
        <v>729</v>
      </c>
      <c r="D12" t="s">
        <v>730</v>
      </c>
    </row>
    <row r="13" spans="1:4">
      <c r="A13">
        <v>12</v>
      </c>
      <c r="B13" t="s">
        <v>709</v>
      </c>
      <c r="C13" t="s">
        <v>731</v>
      </c>
      <c r="D13" t="s">
        <v>732</v>
      </c>
    </row>
    <row r="14" spans="1:4">
      <c r="A14">
        <v>13</v>
      </c>
      <c r="B14" t="s">
        <v>709</v>
      </c>
      <c r="C14" t="s">
        <v>733</v>
      </c>
      <c r="D14" t="s">
        <v>734</v>
      </c>
    </row>
    <row r="15" spans="1:4">
      <c r="A15">
        <v>14</v>
      </c>
      <c r="B15" t="s">
        <v>709</v>
      </c>
      <c r="C15" t="s">
        <v>735</v>
      </c>
      <c r="D15" t="s">
        <v>736</v>
      </c>
    </row>
    <row r="16" spans="1:4">
      <c r="A16">
        <v>15</v>
      </c>
      <c r="B16" t="s">
        <v>709</v>
      </c>
      <c r="C16" t="s">
        <v>737</v>
      </c>
      <c r="D16" t="s">
        <v>738</v>
      </c>
    </row>
    <row r="17" spans="1:4">
      <c r="A17">
        <v>16</v>
      </c>
      <c r="B17" t="s">
        <v>739</v>
      </c>
      <c r="C17" t="s">
        <v>741</v>
      </c>
      <c r="D17" t="s">
        <v>742</v>
      </c>
    </row>
    <row r="18" spans="1:4">
      <c r="A18">
        <v>17</v>
      </c>
      <c r="B18" t="s">
        <v>739</v>
      </c>
      <c r="C18" t="s">
        <v>739</v>
      </c>
      <c r="D18" t="s">
        <v>740</v>
      </c>
    </row>
    <row r="19" spans="1:4">
      <c r="A19">
        <v>18</v>
      </c>
      <c r="B19" t="s">
        <v>739</v>
      </c>
      <c r="C19" t="s">
        <v>743</v>
      </c>
      <c r="D19" t="s">
        <v>744</v>
      </c>
    </row>
    <row r="20" spans="1:4">
      <c r="A20">
        <v>19</v>
      </c>
      <c r="B20" t="s">
        <v>739</v>
      </c>
      <c r="C20" t="s">
        <v>745</v>
      </c>
      <c r="D20" t="s">
        <v>746</v>
      </c>
    </row>
    <row r="21" spans="1:4">
      <c r="A21">
        <v>20</v>
      </c>
      <c r="B21" t="s">
        <v>739</v>
      </c>
      <c r="C21" t="s">
        <v>747</v>
      </c>
      <c r="D21" t="s">
        <v>748</v>
      </c>
    </row>
    <row r="22" spans="1:4">
      <c r="A22">
        <v>21</v>
      </c>
      <c r="B22" t="s">
        <v>739</v>
      </c>
      <c r="C22" t="s">
        <v>749</v>
      </c>
      <c r="D22" t="s">
        <v>750</v>
      </c>
    </row>
    <row r="23" spans="1:4">
      <c r="A23">
        <v>22</v>
      </c>
      <c r="B23" t="s">
        <v>739</v>
      </c>
      <c r="C23" t="s">
        <v>751</v>
      </c>
      <c r="D23" t="s">
        <v>752</v>
      </c>
    </row>
    <row r="24" spans="1:4">
      <c r="A24">
        <v>23</v>
      </c>
      <c r="B24" t="s">
        <v>739</v>
      </c>
      <c r="C24" t="s">
        <v>753</v>
      </c>
      <c r="D24" t="s">
        <v>754</v>
      </c>
    </row>
    <row r="25" spans="1:4">
      <c r="A25">
        <v>24</v>
      </c>
      <c r="B25" t="s">
        <v>739</v>
      </c>
      <c r="C25" t="s">
        <v>755</v>
      </c>
      <c r="D25" t="s">
        <v>756</v>
      </c>
    </row>
    <row r="26" spans="1:4">
      <c r="A26">
        <v>25</v>
      </c>
      <c r="B26" t="s">
        <v>739</v>
      </c>
      <c r="C26" t="s">
        <v>757</v>
      </c>
      <c r="D26" t="s">
        <v>758</v>
      </c>
    </row>
    <row r="27" spans="1:4">
      <c r="A27">
        <v>26</v>
      </c>
      <c r="B27" t="s">
        <v>739</v>
      </c>
      <c r="C27" t="s">
        <v>759</v>
      </c>
      <c r="D27" t="s">
        <v>760</v>
      </c>
    </row>
    <row r="28" spans="1:4">
      <c r="A28">
        <v>27</v>
      </c>
      <c r="B28" t="s">
        <v>739</v>
      </c>
      <c r="C28" t="s">
        <v>761</v>
      </c>
      <c r="D28" t="s">
        <v>762</v>
      </c>
    </row>
    <row r="29" spans="1:4">
      <c r="A29">
        <v>28</v>
      </c>
      <c r="B29" t="s">
        <v>763</v>
      </c>
      <c r="C29" t="s">
        <v>765</v>
      </c>
      <c r="D29" t="s">
        <v>766</v>
      </c>
    </row>
    <row r="30" spans="1:4">
      <c r="A30">
        <v>29</v>
      </c>
      <c r="B30" t="s">
        <v>763</v>
      </c>
      <c r="C30" t="s">
        <v>767</v>
      </c>
      <c r="D30" t="s">
        <v>768</v>
      </c>
    </row>
    <row r="31" spans="1:4">
      <c r="A31">
        <v>30</v>
      </c>
      <c r="B31" t="s">
        <v>763</v>
      </c>
      <c r="C31" t="s">
        <v>763</v>
      </c>
      <c r="D31" t="s">
        <v>764</v>
      </c>
    </row>
    <row r="32" spans="1:4">
      <c r="A32">
        <v>31</v>
      </c>
      <c r="B32" t="s">
        <v>763</v>
      </c>
      <c r="C32" t="s">
        <v>769</v>
      </c>
      <c r="D32" t="s">
        <v>770</v>
      </c>
    </row>
    <row r="33" spans="1:4">
      <c r="A33">
        <v>32</v>
      </c>
      <c r="B33" t="s">
        <v>763</v>
      </c>
      <c r="C33" t="s">
        <v>771</v>
      </c>
      <c r="D33" t="s">
        <v>772</v>
      </c>
    </row>
    <row r="34" spans="1:4">
      <c r="A34">
        <v>33</v>
      </c>
      <c r="B34" t="s">
        <v>763</v>
      </c>
      <c r="C34" t="s">
        <v>773</v>
      </c>
      <c r="D34" t="s">
        <v>774</v>
      </c>
    </row>
    <row r="35" spans="1:4">
      <c r="A35">
        <v>34</v>
      </c>
      <c r="B35" t="s">
        <v>763</v>
      </c>
      <c r="C35" t="s">
        <v>775</v>
      </c>
      <c r="D35" t="s">
        <v>776</v>
      </c>
    </row>
    <row r="36" spans="1:4">
      <c r="A36">
        <v>35</v>
      </c>
      <c r="B36" t="s">
        <v>763</v>
      </c>
      <c r="C36" t="s">
        <v>777</v>
      </c>
      <c r="D36" t="s">
        <v>778</v>
      </c>
    </row>
    <row r="37" spans="1:4">
      <c r="A37">
        <v>36</v>
      </c>
      <c r="B37" t="s">
        <v>763</v>
      </c>
      <c r="C37" t="s">
        <v>779</v>
      </c>
      <c r="D37" t="s">
        <v>780</v>
      </c>
    </row>
    <row r="38" spans="1:4">
      <c r="A38">
        <v>37</v>
      </c>
      <c r="B38" t="s">
        <v>781</v>
      </c>
      <c r="C38" t="s">
        <v>781</v>
      </c>
      <c r="D38" t="s">
        <v>782</v>
      </c>
    </row>
    <row r="39" spans="1:4">
      <c r="A39">
        <v>38</v>
      </c>
      <c r="B39" t="s">
        <v>783</v>
      </c>
      <c r="C39" t="s">
        <v>783</v>
      </c>
      <c r="D39" t="s">
        <v>784</v>
      </c>
    </row>
    <row r="40" spans="1:4">
      <c r="A40">
        <v>39</v>
      </c>
      <c r="B40" t="s">
        <v>785</v>
      </c>
      <c r="C40" t="s">
        <v>785</v>
      </c>
      <c r="D40" t="s">
        <v>786</v>
      </c>
    </row>
    <row r="41" spans="1:4">
      <c r="A41">
        <v>40</v>
      </c>
      <c r="B41" t="s">
        <v>787</v>
      </c>
      <c r="C41" t="s">
        <v>789</v>
      </c>
      <c r="D41" t="s">
        <v>790</v>
      </c>
    </row>
    <row r="42" spans="1:4">
      <c r="A42">
        <v>41</v>
      </c>
      <c r="B42" t="s">
        <v>787</v>
      </c>
      <c r="C42" t="s">
        <v>791</v>
      </c>
      <c r="D42" t="s">
        <v>792</v>
      </c>
    </row>
    <row r="43" spans="1:4">
      <c r="A43">
        <v>42</v>
      </c>
      <c r="B43" t="s">
        <v>787</v>
      </c>
      <c r="C43" t="s">
        <v>793</v>
      </c>
      <c r="D43" t="s">
        <v>794</v>
      </c>
    </row>
    <row r="44" spans="1:4">
      <c r="A44">
        <v>43</v>
      </c>
      <c r="B44" t="s">
        <v>787</v>
      </c>
      <c r="C44" t="s">
        <v>795</v>
      </c>
      <c r="D44" t="s">
        <v>796</v>
      </c>
    </row>
    <row r="45" spans="1:4">
      <c r="A45">
        <v>44</v>
      </c>
      <c r="B45" t="s">
        <v>787</v>
      </c>
      <c r="C45" t="s">
        <v>797</v>
      </c>
      <c r="D45" t="s">
        <v>798</v>
      </c>
    </row>
    <row r="46" spans="1:4">
      <c r="A46">
        <v>45</v>
      </c>
      <c r="B46" t="s">
        <v>787</v>
      </c>
      <c r="C46" t="s">
        <v>787</v>
      </c>
      <c r="D46" t="s">
        <v>788</v>
      </c>
    </row>
    <row r="47" spans="1:4">
      <c r="A47">
        <v>46</v>
      </c>
      <c r="B47" t="s">
        <v>787</v>
      </c>
      <c r="C47" t="s">
        <v>799</v>
      </c>
      <c r="D47" t="s">
        <v>800</v>
      </c>
    </row>
    <row r="48" spans="1:4">
      <c r="A48">
        <v>47</v>
      </c>
      <c r="B48" t="s">
        <v>787</v>
      </c>
      <c r="C48" t="s">
        <v>801</v>
      </c>
      <c r="D48" t="s">
        <v>802</v>
      </c>
    </row>
    <row r="49" spans="1:4">
      <c r="A49">
        <v>48</v>
      </c>
      <c r="B49" t="s">
        <v>787</v>
      </c>
      <c r="C49" t="s">
        <v>803</v>
      </c>
      <c r="D49" t="s">
        <v>804</v>
      </c>
    </row>
    <row r="50" spans="1:4">
      <c r="A50">
        <v>49</v>
      </c>
      <c r="B50" t="s">
        <v>787</v>
      </c>
      <c r="C50" t="s">
        <v>805</v>
      </c>
      <c r="D50" t="s">
        <v>806</v>
      </c>
    </row>
    <row r="51" spans="1:4">
      <c r="A51">
        <v>50</v>
      </c>
      <c r="B51" t="s">
        <v>787</v>
      </c>
      <c r="C51" t="s">
        <v>807</v>
      </c>
      <c r="D51" t="s">
        <v>808</v>
      </c>
    </row>
    <row r="52" spans="1:4">
      <c r="A52">
        <v>51</v>
      </c>
      <c r="B52" t="s">
        <v>787</v>
      </c>
      <c r="C52" t="s">
        <v>809</v>
      </c>
      <c r="D52" t="s">
        <v>810</v>
      </c>
    </row>
    <row r="53" spans="1:4">
      <c r="A53">
        <v>52</v>
      </c>
      <c r="B53" t="s">
        <v>787</v>
      </c>
      <c r="C53" t="s">
        <v>811</v>
      </c>
      <c r="D53" t="s">
        <v>812</v>
      </c>
    </row>
    <row r="54" spans="1:4">
      <c r="A54">
        <v>53</v>
      </c>
      <c r="B54" t="s">
        <v>787</v>
      </c>
      <c r="C54" t="s">
        <v>813</v>
      </c>
      <c r="D54" t="s">
        <v>814</v>
      </c>
    </row>
    <row r="55" spans="1:4">
      <c r="A55">
        <v>54</v>
      </c>
      <c r="B55" t="s">
        <v>815</v>
      </c>
      <c r="C55" t="s">
        <v>817</v>
      </c>
      <c r="D55" t="s">
        <v>818</v>
      </c>
    </row>
    <row r="56" spans="1:4">
      <c r="A56">
        <v>55</v>
      </c>
      <c r="B56" t="s">
        <v>815</v>
      </c>
      <c r="C56" t="s">
        <v>819</v>
      </c>
      <c r="D56" t="s">
        <v>820</v>
      </c>
    </row>
    <row r="57" spans="1:4">
      <c r="A57">
        <v>56</v>
      </c>
      <c r="B57" t="s">
        <v>815</v>
      </c>
      <c r="C57" t="s">
        <v>815</v>
      </c>
      <c r="D57" t="s">
        <v>816</v>
      </c>
    </row>
    <row r="58" spans="1:4">
      <c r="A58">
        <v>57</v>
      </c>
      <c r="B58" t="s">
        <v>815</v>
      </c>
      <c r="C58" t="s">
        <v>821</v>
      </c>
      <c r="D58" t="s">
        <v>822</v>
      </c>
    </row>
    <row r="59" spans="1:4">
      <c r="A59">
        <v>58</v>
      </c>
      <c r="B59" t="s">
        <v>815</v>
      </c>
      <c r="C59" t="s">
        <v>823</v>
      </c>
      <c r="D59" t="s">
        <v>824</v>
      </c>
    </row>
    <row r="60" spans="1:4">
      <c r="A60">
        <v>59</v>
      </c>
      <c r="B60" t="s">
        <v>815</v>
      </c>
      <c r="C60" t="s">
        <v>825</v>
      </c>
      <c r="D60" t="s">
        <v>826</v>
      </c>
    </row>
    <row r="61" spans="1:4">
      <c r="A61">
        <v>60</v>
      </c>
      <c r="B61" t="s">
        <v>815</v>
      </c>
      <c r="C61" t="s">
        <v>827</v>
      </c>
      <c r="D61" t="s">
        <v>828</v>
      </c>
    </row>
    <row r="62" spans="1:4">
      <c r="A62">
        <v>61</v>
      </c>
      <c r="B62" t="s">
        <v>815</v>
      </c>
      <c r="C62" t="s">
        <v>829</v>
      </c>
      <c r="D62" t="s">
        <v>830</v>
      </c>
    </row>
    <row r="63" spans="1:4">
      <c r="A63">
        <v>62</v>
      </c>
      <c r="B63" t="s">
        <v>815</v>
      </c>
      <c r="C63" t="s">
        <v>831</v>
      </c>
      <c r="D63" t="s">
        <v>832</v>
      </c>
    </row>
    <row r="64" spans="1:4">
      <c r="A64">
        <v>63</v>
      </c>
      <c r="B64" t="s">
        <v>833</v>
      </c>
      <c r="C64" t="s">
        <v>835</v>
      </c>
      <c r="D64" t="s">
        <v>836</v>
      </c>
    </row>
    <row r="65" spans="1:4">
      <c r="A65">
        <v>64</v>
      </c>
      <c r="B65" t="s">
        <v>833</v>
      </c>
      <c r="C65" t="s">
        <v>837</v>
      </c>
      <c r="D65" t="s">
        <v>838</v>
      </c>
    </row>
    <row r="66" spans="1:4">
      <c r="A66">
        <v>65</v>
      </c>
      <c r="B66" t="s">
        <v>833</v>
      </c>
      <c r="C66" t="s">
        <v>839</v>
      </c>
      <c r="D66" t="s">
        <v>840</v>
      </c>
    </row>
    <row r="67" spans="1:4">
      <c r="A67">
        <v>66</v>
      </c>
      <c r="B67" t="s">
        <v>833</v>
      </c>
      <c r="C67" t="s">
        <v>833</v>
      </c>
      <c r="D67" t="s">
        <v>834</v>
      </c>
    </row>
    <row r="68" spans="1:4">
      <c r="A68">
        <v>67</v>
      </c>
      <c r="B68" t="s">
        <v>833</v>
      </c>
      <c r="C68" t="s">
        <v>841</v>
      </c>
      <c r="D68" t="s">
        <v>842</v>
      </c>
    </row>
    <row r="69" spans="1:4">
      <c r="A69">
        <v>68</v>
      </c>
      <c r="B69" t="s">
        <v>833</v>
      </c>
      <c r="C69" t="s">
        <v>843</v>
      </c>
      <c r="D69" t="s">
        <v>844</v>
      </c>
    </row>
    <row r="70" spans="1:4">
      <c r="A70">
        <v>69</v>
      </c>
      <c r="B70" t="s">
        <v>833</v>
      </c>
      <c r="C70" t="s">
        <v>845</v>
      </c>
      <c r="D70" t="s">
        <v>846</v>
      </c>
    </row>
    <row r="71" spans="1:4">
      <c r="A71">
        <v>70</v>
      </c>
      <c r="B71" t="s">
        <v>833</v>
      </c>
      <c r="C71" t="s">
        <v>847</v>
      </c>
      <c r="D71" t="s">
        <v>848</v>
      </c>
    </row>
    <row r="72" spans="1:4">
      <c r="A72">
        <v>71</v>
      </c>
      <c r="B72" t="s">
        <v>833</v>
      </c>
      <c r="C72" t="s">
        <v>849</v>
      </c>
      <c r="D72" t="s">
        <v>850</v>
      </c>
    </row>
    <row r="73" spans="1:4">
      <c r="A73">
        <v>72</v>
      </c>
      <c r="B73" t="s">
        <v>833</v>
      </c>
      <c r="C73" t="s">
        <v>851</v>
      </c>
      <c r="D73" t="s">
        <v>852</v>
      </c>
    </row>
    <row r="74" spans="1:4">
      <c r="A74">
        <v>73</v>
      </c>
      <c r="B74" t="s">
        <v>833</v>
      </c>
      <c r="C74" t="s">
        <v>853</v>
      </c>
      <c r="D74" t="s">
        <v>854</v>
      </c>
    </row>
    <row r="75" spans="1:4">
      <c r="A75">
        <v>74</v>
      </c>
      <c r="B75" t="s">
        <v>833</v>
      </c>
      <c r="C75" t="s">
        <v>855</v>
      </c>
      <c r="D75" t="s">
        <v>856</v>
      </c>
    </row>
    <row r="76" spans="1:4">
      <c r="A76">
        <v>75</v>
      </c>
      <c r="B76" t="s">
        <v>857</v>
      </c>
      <c r="C76" t="s">
        <v>859</v>
      </c>
      <c r="D76" t="s">
        <v>860</v>
      </c>
    </row>
    <row r="77" spans="1:4">
      <c r="A77">
        <v>76</v>
      </c>
      <c r="B77" t="s">
        <v>857</v>
      </c>
      <c r="C77" t="s">
        <v>861</v>
      </c>
      <c r="D77" t="s">
        <v>862</v>
      </c>
    </row>
    <row r="78" spans="1:4">
      <c r="A78">
        <v>77</v>
      </c>
      <c r="B78" t="s">
        <v>857</v>
      </c>
      <c r="C78" t="s">
        <v>857</v>
      </c>
      <c r="D78" t="s">
        <v>858</v>
      </c>
    </row>
    <row r="79" spans="1:4">
      <c r="A79">
        <v>78</v>
      </c>
      <c r="B79" t="s">
        <v>857</v>
      </c>
      <c r="C79" t="s">
        <v>863</v>
      </c>
      <c r="D79" t="s">
        <v>864</v>
      </c>
    </row>
    <row r="80" spans="1:4">
      <c r="A80">
        <v>79</v>
      </c>
      <c r="B80" t="s">
        <v>857</v>
      </c>
      <c r="C80" t="s">
        <v>865</v>
      </c>
      <c r="D80" t="s">
        <v>866</v>
      </c>
    </row>
    <row r="81" spans="1:4">
      <c r="A81">
        <v>80</v>
      </c>
      <c r="B81" t="s">
        <v>857</v>
      </c>
      <c r="C81" t="s">
        <v>867</v>
      </c>
      <c r="D81" t="s">
        <v>868</v>
      </c>
    </row>
    <row r="82" spans="1:4">
      <c r="A82">
        <v>81</v>
      </c>
      <c r="B82" t="s">
        <v>857</v>
      </c>
      <c r="C82" t="s">
        <v>869</v>
      </c>
      <c r="D82" t="s">
        <v>870</v>
      </c>
    </row>
    <row r="83" spans="1:4">
      <c r="A83">
        <v>82</v>
      </c>
      <c r="B83" t="s">
        <v>857</v>
      </c>
      <c r="C83" t="s">
        <v>871</v>
      </c>
      <c r="D83" t="s">
        <v>872</v>
      </c>
    </row>
    <row r="84" spans="1:4">
      <c r="A84">
        <v>83</v>
      </c>
      <c r="B84" t="s">
        <v>873</v>
      </c>
      <c r="C84" t="s">
        <v>875</v>
      </c>
      <c r="D84" t="s">
        <v>876</v>
      </c>
    </row>
    <row r="85" spans="1:4">
      <c r="A85">
        <v>84</v>
      </c>
      <c r="B85" t="s">
        <v>873</v>
      </c>
      <c r="C85" t="s">
        <v>877</v>
      </c>
      <c r="D85" t="s">
        <v>878</v>
      </c>
    </row>
    <row r="86" spans="1:4">
      <c r="A86">
        <v>85</v>
      </c>
      <c r="B86" t="s">
        <v>873</v>
      </c>
      <c r="C86" t="s">
        <v>863</v>
      </c>
      <c r="D86" t="s">
        <v>879</v>
      </c>
    </row>
    <row r="87" spans="1:4">
      <c r="A87">
        <v>86</v>
      </c>
      <c r="B87" t="s">
        <v>873</v>
      </c>
      <c r="C87" t="s">
        <v>880</v>
      </c>
      <c r="D87" t="s">
        <v>881</v>
      </c>
    </row>
    <row r="88" spans="1:4">
      <c r="A88">
        <v>87</v>
      </c>
      <c r="B88" t="s">
        <v>873</v>
      </c>
      <c r="C88" t="s">
        <v>882</v>
      </c>
      <c r="D88" t="s">
        <v>883</v>
      </c>
    </row>
    <row r="89" spans="1:4">
      <c r="A89">
        <v>88</v>
      </c>
      <c r="B89" t="s">
        <v>873</v>
      </c>
      <c r="C89" t="s">
        <v>873</v>
      </c>
      <c r="D89" t="s">
        <v>874</v>
      </c>
    </row>
    <row r="90" spans="1:4">
      <c r="A90">
        <v>89</v>
      </c>
      <c r="B90" t="s">
        <v>873</v>
      </c>
      <c r="C90" t="s">
        <v>884</v>
      </c>
      <c r="D90" t="s">
        <v>885</v>
      </c>
    </row>
    <row r="91" spans="1:4">
      <c r="A91">
        <v>90</v>
      </c>
      <c r="B91" t="s">
        <v>873</v>
      </c>
      <c r="C91" t="s">
        <v>886</v>
      </c>
      <c r="D91" t="s">
        <v>887</v>
      </c>
    </row>
    <row r="92" spans="1:4">
      <c r="A92">
        <v>91</v>
      </c>
      <c r="B92" t="s">
        <v>873</v>
      </c>
      <c r="C92" t="s">
        <v>888</v>
      </c>
      <c r="D92" t="s">
        <v>889</v>
      </c>
    </row>
    <row r="93" spans="1:4">
      <c r="A93">
        <v>92</v>
      </c>
      <c r="B93" t="s">
        <v>873</v>
      </c>
      <c r="C93" t="s">
        <v>890</v>
      </c>
      <c r="D93" t="s">
        <v>891</v>
      </c>
    </row>
    <row r="94" spans="1:4">
      <c r="A94">
        <v>93</v>
      </c>
      <c r="B94" t="s">
        <v>873</v>
      </c>
      <c r="C94" t="s">
        <v>892</v>
      </c>
      <c r="D94" t="s">
        <v>893</v>
      </c>
    </row>
    <row r="95" spans="1:4">
      <c r="A95">
        <v>94</v>
      </c>
      <c r="B95" t="s">
        <v>894</v>
      </c>
      <c r="C95" t="s">
        <v>896</v>
      </c>
      <c r="D95" t="s">
        <v>897</v>
      </c>
    </row>
    <row r="96" spans="1:4">
      <c r="A96">
        <v>95</v>
      </c>
      <c r="B96" t="s">
        <v>894</v>
      </c>
      <c r="C96" t="s">
        <v>894</v>
      </c>
      <c r="D96" t="s">
        <v>895</v>
      </c>
    </row>
    <row r="97" spans="1:4">
      <c r="A97">
        <v>96</v>
      </c>
      <c r="B97" t="s">
        <v>894</v>
      </c>
      <c r="C97" t="s">
        <v>898</v>
      </c>
      <c r="D97" t="s">
        <v>899</v>
      </c>
    </row>
    <row r="98" spans="1:4">
      <c r="A98">
        <v>97</v>
      </c>
      <c r="B98" t="s">
        <v>894</v>
      </c>
      <c r="C98" t="s">
        <v>900</v>
      </c>
      <c r="D98" t="s">
        <v>901</v>
      </c>
    </row>
    <row r="99" spans="1:4">
      <c r="A99">
        <v>98</v>
      </c>
      <c r="B99" t="s">
        <v>894</v>
      </c>
      <c r="C99" t="s">
        <v>902</v>
      </c>
      <c r="D99" t="s">
        <v>903</v>
      </c>
    </row>
    <row r="100" spans="1:4">
      <c r="A100">
        <v>99</v>
      </c>
      <c r="B100" t="s">
        <v>894</v>
      </c>
      <c r="C100" t="s">
        <v>904</v>
      </c>
      <c r="D100" t="s">
        <v>905</v>
      </c>
    </row>
    <row r="101" spans="1:4">
      <c r="A101">
        <v>100</v>
      </c>
      <c r="B101" t="s">
        <v>894</v>
      </c>
      <c r="C101" t="s">
        <v>906</v>
      </c>
      <c r="D101" t="s">
        <v>907</v>
      </c>
    </row>
    <row r="102" spans="1:4">
      <c r="A102">
        <v>101</v>
      </c>
      <c r="B102" t="s">
        <v>894</v>
      </c>
      <c r="C102" t="s">
        <v>908</v>
      </c>
      <c r="D102" t="s">
        <v>909</v>
      </c>
    </row>
    <row r="103" spans="1:4">
      <c r="A103">
        <v>102</v>
      </c>
      <c r="B103" t="s">
        <v>910</v>
      </c>
      <c r="C103" t="s">
        <v>910</v>
      </c>
      <c r="D103" t="s">
        <v>911</v>
      </c>
    </row>
    <row r="104" spans="1:4">
      <c r="A104">
        <v>103</v>
      </c>
      <c r="B104" t="s">
        <v>910</v>
      </c>
      <c r="C104" t="s">
        <v>912</v>
      </c>
      <c r="D104" t="s">
        <v>913</v>
      </c>
    </row>
    <row r="105" spans="1:4">
      <c r="A105">
        <v>104</v>
      </c>
      <c r="B105" t="s">
        <v>910</v>
      </c>
      <c r="C105" t="s">
        <v>914</v>
      </c>
      <c r="D105" t="s">
        <v>915</v>
      </c>
    </row>
    <row r="106" spans="1:4">
      <c r="A106">
        <v>105</v>
      </c>
      <c r="B106" t="s">
        <v>910</v>
      </c>
      <c r="C106" t="s">
        <v>916</v>
      </c>
      <c r="D106" t="s">
        <v>917</v>
      </c>
    </row>
    <row r="107" spans="1:4">
      <c r="A107">
        <v>106</v>
      </c>
      <c r="B107" t="s">
        <v>910</v>
      </c>
      <c r="C107" t="s">
        <v>918</v>
      </c>
      <c r="D107" t="s">
        <v>919</v>
      </c>
    </row>
    <row r="108" spans="1:4">
      <c r="A108">
        <v>107</v>
      </c>
      <c r="B108" t="s">
        <v>910</v>
      </c>
      <c r="C108" t="s">
        <v>831</v>
      </c>
      <c r="D108" t="s">
        <v>920</v>
      </c>
    </row>
    <row r="109" spans="1:4">
      <c r="A109">
        <v>108</v>
      </c>
      <c r="B109" t="s">
        <v>921</v>
      </c>
      <c r="C109" t="s">
        <v>923</v>
      </c>
      <c r="D109" t="s">
        <v>924</v>
      </c>
    </row>
    <row r="110" spans="1:4">
      <c r="A110">
        <v>109</v>
      </c>
      <c r="B110" t="s">
        <v>921</v>
      </c>
      <c r="C110" t="s">
        <v>925</v>
      </c>
      <c r="D110" t="s">
        <v>926</v>
      </c>
    </row>
    <row r="111" spans="1:4">
      <c r="A111">
        <v>110</v>
      </c>
      <c r="B111" t="s">
        <v>921</v>
      </c>
      <c r="C111" t="s">
        <v>927</v>
      </c>
      <c r="D111" t="s">
        <v>928</v>
      </c>
    </row>
    <row r="112" spans="1:4">
      <c r="A112">
        <v>111</v>
      </c>
      <c r="B112" t="s">
        <v>921</v>
      </c>
      <c r="C112" t="s">
        <v>929</v>
      </c>
      <c r="D112" t="s">
        <v>930</v>
      </c>
    </row>
    <row r="113" spans="1:4">
      <c r="A113">
        <v>112</v>
      </c>
      <c r="B113" t="s">
        <v>921</v>
      </c>
      <c r="C113" t="s">
        <v>931</v>
      </c>
      <c r="D113" t="s">
        <v>932</v>
      </c>
    </row>
    <row r="114" spans="1:4">
      <c r="A114">
        <v>113</v>
      </c>
      <c r="B114" t="s">
        <v>921</v>
      </c>
      <c r="C114" t="s">
        <v>933</v>
      </c>
      <c r="D114" t="s">
        <v>934</v>
      </c>
    </row>
    <row r="115" spans="1:4">
      <c r="A115">
        <v>114</v>
      </c>
      <c r="B115" t="s">
        <v>921</v>
      </c>
      <c r="C115" t="s">
        <v>935</v>
      </c>
      <c r="D115" t="s">
        <v>936</v>
      </c>
    </row>
    <row r="116" spans="1:4">
      <c r="A116">
        <v>115</v>
      </c>
      <c r="B116" t="s">
        <v>921</v>
      </c>
      <c r="C116" t="s">
        <v>867</v>
      </c>
      <c r="D116" t="s">
        <v>937</v>
      </c>
    </row>
    <row r="117" spans="1:4">
      <c r="A117">
        <v>116</v>
      </c>
      <c r="B117" t="s">
        <v>921</v>
      </c>
      <c r="C117" t="s">
        <v>938</v>
      </c>
      <c r="D117" t="s">
        <v>939</v>
      </c>
    </row>
    <row r="118" spans="1:4">
      <c r="A118">
        <v>117</v>
      </c>
      <c r="B118" t="s">
        <v>921</v>
      </c>
      <c r="C118" t="s">
        <v>921</v>
      </c>
      <c r="D118" t="s">
        <v>922</v>
      </c>
    </row>
    <row r="119" spans="1:4">
      <c r="A119">
        <v>118</v>
      </c>
      <c r="B119" t="s">
        <v>921</v>
      </c>
      <c r="C119" t="s">
        <v>940</v>
      </c>
      <c r="D119" t="s">
        <v>941</v>
      </c>
    </row>
    <row r="120" spans="1:4">
      <c r="A120">
        <v>119</v>
      </c>
      <c r="B120" t="s">
        <v>921</v>
      </c>
      <c r="C120" t="s">
        <v>942</v>
      </c>
      <c r="D120" t="s">
        <v>943</v>
      </c>
    </row>
    <row r="121" spans="1:4">
      <c r="A121">
        <v>120</v>
      </c>
      <c r="B121" t="s">
        <v>921</v>
      </c>
      <c r="C121" t="s">
        <v>944</v>
      </c>
      <c r="D121" t="s">
        <v>945</v>
      </c>
    </row>
    <row r="122" spans="1:4">
      <c r="A122">
        <v>121</v>
      </c>
      <c r="B122" t="s">
        <v>921</v>
      </c>
      <c r="C122" t="s">
        <v>946</v>
      </c>
      <c r="D122" t="s">
        <v>947</v>
      </c>
    </row>
    <row r="123" spans="1:4">
      <c r="A123">
        <v>122</v>
      </c>
      <c r="B123" t="s">
        <v>948</v>
      </c>
      <c r="C123" t="s">
        <v>950</v>
      </c>
      <c r="D123" t="s">
        <v>951</v>
      </c>
    </row>
    <row r="124" spans="1:4">
      <c r="A124">
        <v>123</v>
      </c>
      <c r="B124" t="s">
        <v>948</v>
      </c>
      <c r="C124" t="s">
        <v>952</v>
      </c>
      <c r="D124" t="s">
        <v>953</v>
      </c>
    </row>
    <row r="125" spans="1:4">
      <c r="A125">
        <v>124</v>
      </c>
      <c r="B125" t="s">
        <v>948</v>
      </c>
      <c r="C125" t="s">
        <v>954</v>
      </c>
      <c r="D125" t="s">
        <v>955</v>
      </c>
    </row>
    <row r="126" spans="1:4">
      <c r="A126">
        <v>125</v>
      </c>
      <c r="B126" t="s">
        <v>948</v>
      </c>
      <c r="C126" t="s">
        <v>956</v>
      </c>
      <c r="D126" t="s">
        <v>957</v>
      </c>
    </row>
    <row r="127" spans="1:4">
      <c r="A127">
        <v>126</v>
      </c>
      <c r="B127" t="s">
        <v>948</v>
      </c>
      <c r="C127" t="s">
        <v>958</v>
      </c>
      <c r="D127" t="s">
        <v>959</v>
      </c>
    </row>
    <row r="128" spans="1:4">
      <c r="A128">
        <v>127</v>
      </c>
      <c r="B128" t="s">
        <v>948</v>
      </c>
      <c r="C128" t="s">
        <v>960</v>
      </c>
      <c r="D128" t="s">
        <v>961</v>
      </c>
    </row>
    <row r="129" spans="1:4">
      <c r="A129">
        <v>128</v>
      </c>
      <c r="B129" t="s">
        <v>948</v>
      </c>
      <c r="C129" t="s">
        <v>962</v>
      </c>
      <c r="D129" t="s">
        <v>963</v>
      </c>
    </row>
    <row r="130" spans="1:4">
      <c r="A130">
        <v>129</v>
      </c>
      <c r="B130" t="s">
        <v>948</v>
      </c>
      <c r="C130" t="s">
        <v>964</v>
      </c>
      <c r="D130" t="s">
        <v>965</v>
      </c>
    </row>
    <row r="131" spans="1:4">
      <c r="A131">
        <v>130</v>
      </c>
      <c r="B131" t="s">
        <v>948</v>
      </c>
      <c r="C131" t="s">
        <v>886</v>
      </c>
      <c r="D131" t="s">
        <v>966</v>
      </c>
    </row>
    <row r="132" spans="1:4">
      <c r="A132">
        <v>131</v>
      </c>
      <c r="B132" t="s">
        <v>948</v>
      </c>
      <c r="C132" t="s">
        <v>948</v>
      </c>
      <c r="D132" t="s">
        <v>949</v>
      </c>
    </row>
    <row r="133" spans="1:4">
      <c r="A133">
        <v>132</v>
      </c>
      <c r="B133" t="s">
        <v>948</v>
      </c>
      <c r="C133" t="s">
        <v>967</v>
      </c>
      <c r="D133" t="s">
        <v>968</v>
      </c>
    </row>
    <row r="134" spans="1:4">
      <c r="A134">
        <v>133</v>
      </c>
      <c r="B134" t="s">
        <v>948</v>
      </c>
      <c r="C134" t="s">
        <v>969</v>
      </c>
      <c r="D134" t="s">
        <v>970</v>
      </c>
    </row>
    <row r="135" spans="1:4">
      <c r="A135">
        <v>134</v>
      </c>
      <c r="B135" t="s">
        <v>948</v>
      </c>
      <c r="C135" t="s">
        <v>971</v>
      </c>
      <c r="D135" t="s">
        <v>972</v>
      </c>
    </row>
    <row r="136" spans="1:4">
      <c r="A136">
        <v>135</v>
      </c>
      <c r="B136" t="s">
        <v>948</v>
      </c>
      <c r="C136" t="s">
        <v>973</v>
      </c>
      <c r="D136" t="s">
        <v>974</v>
      </c>
    </row>
    <row r="137" spans="1:4">
      <c r="A137">
        <v>136</v>
      </c>
      <c r="B137" t="s">
        <v>948</v>
      </c>
      <c r="C137" t="s">
        <v>975</v>
      </c>
      <c r="D137" t="s">
        <v>976</v>
      </c>
    </row>
    <row r="138" spans="1:4">
      <c r="A138">
        <v>137</v>
      </c>
      <c r="B138" t="s">
        <v>948</v>
      </c>
      <c r="C138" t="s">
        <v>977</v>
      </c>
      <c r="D138" t="s">
        <v>978</v>
      </c>
    </row>
    <row r="139" spans="1:4">
      <c r="A139">
        <v>138</v>
      </c>
      <c r="B139" t="s">
        <v>948</v>
      </c>
      <c r="C139" t="s">
        <v>979</v>
      </c>
      <c r="D139" t="s">
        <v>980</v>
      </c>
    </row>
    <row r="140" spans="1:4">
      <c r="A140">
        <v>139</v>
      </c>
      <c r="B140" t="s">
        <v>981</v>
      </c>
      <c r="C140" t="s">
        <v>983</v>
      </c>
      <c r="D140" t="s">
        <v>984</v>
      </c>
    </row>
    <row r="141" spans="1:4">
      <c r="A141">
        <v>140</v>
      </c>
      <c r="B141" t="s">
        <v>981</v>
      </c>
      <c r="C141" t="s">
        <v>985</v>
      </c>
      <c r="D141" t="s">
        <v>986</v>
      </c>
    </row>
    <row r="142" spans="1:4">
      <c r="A142">
        <v>141</v>
      </c>
      <c r="B142" t="s">
        <v>981</v>
      </c>
      <c r="C142" t="s">
        <v>987</v>
      </c>
      <c r="D142" t="s">
        <v>988</v>
      </c>
    </row>
    <row r="143" spans="1:4">
      <c r="A143">
        <v>142</v>
      </c>
      <c r="B143" t="s">
        <v>981</v>
      </c>
      <c r="C143" t="s">
        <v>989</v>
      </c>
      <c r="D143" t="s">
        <v>990</v>
      </c>
    </row>
    <row r="144" spans="1:4">
      <c r="A144">
        <v>143</v>
      </c>
      <c r="B144" t="s">
        <v>981</v>
      </c>
      <c r="C144" t="s">
        <v>991</v>
      </c>
      <c r="D144" t="s">
        <v>992</v>
      </c>
    </row>
    <row r="145" spans="1:4">
      <c r="A145">
        <v>144</v>
      </c>
      <c r="B145" t="s">
        <v>981</v>
      </c>
      <c r="C145" t="s">
        <v>981</v>
      </c>
      <c r="D145" t="s">
        <v>982</v>
      </c>
    </row>
    <row r="146" spans="1:4">
      <c r="A146">
        <v>145</v>
      </c>
      <c r="B146" t="s">
        <v>981</v>
      </c>
      <c r="C146" t="s">
        <v>853</v>
      </c>
      <c r="D146" t="s">
        <v>993</v>
      </c>
    </row>
    <row r="147" spans="1:4">
      <c r="A147">
        <v>146</v>
      </c>
      <c r="B147" t="s">
        <v>981</v>
      </c>
      <c r="C147" t="s">
        <v>994</v>
      </c>
      <c r="D147" t="s">
        <v>995</v>
      </c>
    </row>
    <row r="148" spans="1:4">
      <c r="A148">
        <v>147</v>
      </c>
      <c r="B148" t="s">
        <v>981</v>
      </c>
      <c r="C148" t="s">
        <v>996</v>
      </c>
      <c r="D148" t="s">
        <v>997</v>
      </c>
    </row>
    <row r="149" spans="1:4">
      <c r="A149">
        <v>148</v>
      </c>
      <c r="B149" t="s">
        <v>998</v>
      </c>
      <c r="C149" t="s">
        <v>1000</v>
      </c>
      <c r="D149" t="s">
        <v>1001</v>
      </c>
    </row>
    <row r="150" spans="1:4">
      <c r="A150">
        <v>149</v>
      </c>
      <c r="B150" t="s">
        <v>998</v>
      </c>
      <c r="C150" t="s">
        <v>1002</v>
      </c>
      <c r="D150" t="s">
        <v>1003</v>
      </c>
    </row>
    <row r="151" spans="1:4">
      <c r="A151">
        <v>150</v>
      </c>
      <c r="B151" t="s">
        <v>998</v>
      </c>
      <c r="C151" t="s">
        <v>1004</v>
      </c>
      <c r="D151" t="s">
        <v>1005</v>
      </c>
    </row>
    <row r="152" spans="1:4">
      <c r="A152">
        <v>151</v>
      </c>
      <c r="B152" t="s">
        <v>998</v>
      </c>
      <c r="C152" t="s">
        <v>1006</v>
      </c>
      <c r="D152" t="s">
        <v>1007</v>
      </c>
    </row>
    <row r="153" spans="1:4">
      <c r="A153">
        <v>152</v>
      </c>
      <c r="B153" t="s">
        <v>998</v>
      </c>
      <c r="C153" t="s">
        <v>1008</v>
      </c>
      <c r="D153" t="s">
        <v>1009</v>
      </c>
    </row>
    <row r="154" spans="1:4">
      <c r="A154">
        <v>153</v>
      </c>
      <c r="B154" t="s">
        <v>998</v>
      </c>
      <c r="C154" t="s">
        <v>1010</v>
      </c>
      <c r="D154" t="s">
        <v>1011</v>
      </c>
    </row>
    <row r="155" spans="1:4">
      <c r="A155">
        <v>154</v>
      </c>
      <c r="B155" t="s">
        <v>998</v>
      </c>
      <c r="C155" t="s">
        <v>998</v>
      </c>
      <c r="D155" t="s">
        <v>999</v>
      </c>
    </row>
    <row r="156" spans="1:4">
      <c r="A156">
        <v>155</v>
      </c>
      <c r="B156" t="s">
        <v>998</v>
      </c>
      <c r="C156" t="s">
        <v>1012</v>
      </c>
      <c r="D156" t="s">
        <v>1013</v>
      </c>
    </row>
    <row r="157" spans="1:4">
      <c r="A157">
        <v>156</v>
      </c>
      <c r="B157" t="s">
        <v>998</v>
      </c>
      <c r="C157" t="s">
        <v>1014</v>
      </c>
      <c r="D157" t="s">
        <v>1015</v>
      </c>
    </row>
    <row r="158" spans="1:4">
      <c r="A158">
        <v>157</v>
      </c>
      <c r="B158" t="s">
        <v>998</v>
      </c>
      <c r="C158" t="s">
        <v>1016</v>
      </c>
      <c r="D158" t="s">
        <v>1017</v>
      </c>
    </row>
    <row r="159" spans="1:4">
      <c r="A159">
        <v>158</v>
      </c>
      <c r="B159" t="s">
        <v>998</v>
      </c>
      <c r="C159" t="s">
        <v>1018</v>
      </c>
      <c r="D159" t="s">
        <v>1019</v>
      </c>
    </row>
    <row r="160" spans="1:4">
      <c r="A160">
        <v>159</v>
      </c>
      <c r="B160" t="s">
        <v>998</v>
      </c>
      <c r="C160" t="s">
        <v>1020</v>
      </c>
      <c r="D160" t="s">
        <v>1021</v>
      </c>
    </row>
    <row r="161" spans="1:4">
      <c r="A161">
        <v>160</v>
      </c>
      <c r="B161" t="s">
        <v>998</v>
      </c>
      <c r="C161" t="s">
        <v>1022</v>
      </c>
      <c r="D161" t="s">
        <v>1023</v>
      </c>
    </row>
    <row r="162" spans="1:4">
      <c r="A162">
        <v>161</v>
      </c>
      <c r="B162" t="s">
        <v>998</v>
      </c>
      <c r="C162" t="s">
        <v>1024</v>
      </c>
      <c r="D162" t="s">
        <v>1025</v>
      </c>
    </row>
    <row r="163" spans="1:4">
      <c r="A163">
        <v>162</v>
      </c>
      <c r="B163" t="s">
        <v>998</v>
      </c>
      <c r="C163" t="s">
        <v>1026</v>
      </c>
      <c r="D163" t="s">
        <v>1027</v>
      </c>
    </row>
    <row r="164" spans="1:4">
      <c r="A164">
        <v>163</v>
      </c>
      <c r="B164" t="s">
        <v>1028</v>
      </c>
      <c r="C164" t="s">
        <v>1030</v>
      </c>
      <c r="D164" t="s">
        <v>1031</v>
      </c>
    </row>
    <row r="165" spans="1:4">
      <c r="A165">
        <v>164</v>
      </c>
      <c r="B165" t="s">
        <v>1028</v>
      </c>
      <c r="C165" t="s">
        <v>1032</v>
      </c>
      <c r="D165" t="s">
        <v>1033</v>
      </c>
    </row>
    <row r="166" spans="1:4">
      <c r="A166">
        <v>165</v>
      </c>
      <c r="B166" t="s">
        <v>1028</v>
      </c>
      <c r="C166" t="s">
        <v>1028</v>
      </c>
      <c r="D166" t="s">
        <v>1029</v>
      </c>
    </row>
    <row r="167" spans="1:4">
      <c r="A167">
        <v>166</v>
      </c>
      <c r="B167" t="s">
        <v>1028</v>
      </c>
      <c r="C167" t="s">
        <v>1034</v>
      </c>
      <c r="D167" t="s">
        <v>1035</v>
      </c>
    </row>
    <row r="168" spans="1:4">
      <c r="A168">
        <v>167</v>
      </c>
      <c r="B168" t="s">
        <v>1028</v>
      </c>
      <c r="C168" t="s">
        <v>1036</v>
      </c>
      <c r="D168" t="s">
        <v>1037</v>
      </c>
    </row>
    <row r="169" spans="1:4">
      <c r="A169">
        <v>168</v>
      </c>
      <c r="B169" t="s">
        <v>1028</v>
      </c>
      <c r="C169" t="s">
        <v>1038</v>
      </c>
      <c r="D169" t="s">
        <v>1039</v>
      </c>
    </row>
    <row r="170" spans="1:4">
      <c r="A170">
        <v>169</v>
      </c>
      <c r="B170" t="s">
        <v>1028</v>
      </c>
      <c r="C170" t="s">
        <v>1040</v>
      </c>
      <c r="D170" t="s">
        <v>1041</v>
      </c>
    </row>
    <row r="171" spans="1:4">
      <c r="A171">
        <v>170</v>
      </c>
      <c r="B171" t="s">
        <v>1028</v>
      </c>
      <c r="C171" t="s">
        <v>1042</v>
      </c>
      <c r="D171" t="s">
        <v>1043</v>
      </c>
    </row>
    <row r="172" spans="1:4">
      <c r="A172">
        <v>171</v>
      </c>
      <c r="B172" t="s">
        <v>1028</v>
      </c>
      <c r="C172" t="s">
        <v>1044</v>
      </c>
      <c r="D172" t="s">
        <v>1045</v>
      </c>
    </row>
    <row r="173" spans="1:4">
      <c r="A173">
        <v>172</v>
      </c>
      <c r="B173" t="s">
        <v>1046</v>
      </c>
      <c r="C173" t="s">
        <v>1048</v>
      </c>
      <c r="D173" t="s">
        <v>1049</v>
      </c>
    </row>
    <row r="174" spans="1:4">
      <c r="A174">
        <v>173</v>
      </c>
      <c r="B174" t="s">
        <v>1046</v>
      </c>
      <c r="C174" t="s">
        <v>1050</v>
      </c>
      <c r="D174" t="s">
        <v>1051</v>
      </c>
    </row>
    <row r="175" spans="1:4">
      <c r="A175">
        <v>174</v>
      </c>
      <c r="B175" t="s">
        <v>1046</v>
      </c>
      <c r="C175" t="s">
        <v>1052</v>
      </c>
      <c r="D175" t="s">
        <v>1053</v>
      </c>
    </row>
    <row r="176" spans="1:4">
      <c r="A176">
        <v>175</v>
      </c>
      <c r="B176" t="s">
        <v>1046</v>
      </c>
      <c r="C176" t="s">
        <v>1054</v>
      </c>
      <c r="D176" t="s">
        <v>1055</v>
      </c>
    </row>
    <row r="177" spans="1:4">
      <c r="A177">
        <v>176</v>
      </c>
      <c r="B177" t="s">
        <v>1046</v>
      </c>
      <c r="C177" t="s">
        <v>1056</v>
      </c>
      <c r="D177" t="s">
        <v>1057</v>
      </c>
    </row>
    <row r="178" spans="1:4">
      <c r="A178">
        <v>177</v>
      </c>
      <c r="B178" t="s">
        <v>1046</v>
      </c>
      <c r="C178" t="s">
        <v>1046</v>
      </c>
      <c r="D178" t="s">
        <v>1047</v>
      </c>
    </row>
    <row r="179" spans="1:4">
      <c r="A179">
        <v>178</v>
      </c>
      <c r="B179" t="s">
        <v>1046</v>
      </c>
      <c r="C179" t="s">
        <v>1058</v>
      </c>
      <c r="D179" t="s">
        <v>1059</v>
      </c>
    </row>
    <row r="180" spans="1:4">
      <c r="A180">
        <v>179</v>
      </c>
      <c r="B180" t="s">
        <v>1046</v>
      </c>
      <c r="C180" t="s">
        <v>1060</v>
      </c>
      <c r="D180" t="s">
        <v>1061</v>
      </c>
    </row>
    <row r="181" spans="1:4">
      <c r="A181">
        <v>180</v>
      </c>
      <c r="B181" t="s">
        <v>1046</v>
      </c>
      <c r="C181" t="s">
        <v>1062</v>
      </c>
      <c r="D181" t="s">
        <v>1063</v>
      </c>
    </row>
    <row r="182" spans="1:4">
      <c r="A182">
        <v>181</v>
      </c>
      <c r="B182" t="s">
        <v>1064</v>
      </c>
      <c r="C182" t="s">
        <v>1064</v>
      </c>
      <c r="D182" t="s">
        <v>1065</v>
      </c>
    </row>
    <row r="183" spans="1:4">
      <c r="A183">
        <v>182</v>
      </c>
      <c r="B183" t="s">
        <v>1066</v>
      </c>
      <c r="C183" t="s">
        <v>791</v>
      </c>
      <c r="D183" t="s">
        <v>1068</v>
      </c>
    </row>
    <row r="184" spans="1:4">
      <c r="A184">
        <v>183</v>
      </c>
      <c r="B184" t="s">
        <v>1066</v>
      </c>
      <c r="C184" t="s">
        <v>1069</v>
      </c>
      <c r="D184" t="s">
        <v>1070</v>
      </c>
    </row>
    <row r="185" spans="1:4">
      <c r="A185">
        <v>184</v>
      </c>
      <c r="B185" t="s">
        <v>1066</v>
      </c>
      <c r="C185" t="s">
        <v>1071</v>
      </c>
      <c r="D185" t="s">
        <v>1072</v>
      </c>
    </row>
    <row r="186" spans="1:4">
      <c r="A186">
        <v>185</v>
      </c>
      <c r="B186" t="s">
        <v>1066</v>
      </c>
      <c r="C186" t="s">
        <v>1073</v>
      </c>
      <c r="D186" t="s">
        <v>1074</v>
      </c>
    </row>
    <row r="187" spans="1:4">
      <c r="A187">
        <v>186</v>
      </c>
      <c r="B187" t="s">
        <v>1066</v>
      </c>
      <c r="C187" t="s">
        <v>1075</v>
      </c>
      <c r="D187" t="s">
        <v>1076</v>
      </c>
    </row>
    <row r="188" spans="1:4">
      <c r="A188">
        <v>187</v>
      </c>
      <c r="B188" t="s">
        <v>1066</v>
      </c>
      <c r="C188" t="s">
        <v>1077</v>
      </c>
      <c r="D188" t="s">
        <v>1078</v>
      </c>
    </row>
    <row r="189" spans="1:4">
      <c r="A189">
        <v>188</v>
      </c>
      <c r="B189" t="s">
        <v>1066</v>
      </c>
      <c r="C189" t="s">
        <v>1079</v>
      </c>
      <c r="D189" t="s">
        <v>1080</v>
      </c>
    </row>
    <row r="190" spans="1:4">
      <c r="A190">
        <v>189</v>
      </c>
      <c r="B190" t="s">
        <v>1066</v>
      </c>
      <c r="C190" t="s">
        <v>1081</v>
      </c>
      <c r="D190" t="s">
        <v>1082</v>
      </c>
    </row>
    <row r="191" spans="1:4">
      <c r="A191">
        <v>190</v>
      </c>
      <c r="B191" t="s">
        <v>1066</v>
      </c>
      <c r="C191" t="s">
        <v>1083</v>
      </c>
      <c r="D191" t="s">
        <v>1084</v>
      </c>
    </row>
    <row r="192" spans="1:4">
      <c r="A192">
        <v>191</v>
      </c>
      <c r="B192" t="s">
        <v>1066</v>
      </c>
      <c r="C192" t="s">
        <v>849</v>
      </c>
      <c r="D192" t="s">
        <v>1085</v>
      </c>
    </row>
    <row r="193" spans="1:4">
      <c r="A193">
        <v>192</v>
      </c>
      <c r="B193" t="s">
        <v>1066</v>
      </c>
      <c r="C193" t="s">
        <v>1066</v>
      </c>
      <c r="D193" t="s">
        <v>1067</v>
      </c>
    </row>
    <row r="194" spans="1:4">
      <c r="A194">
        <v>193</v>
      </c>
      <c r="B194" t="s">
        <v>1066</v>
      </c>
      <c r="C194" t="s">
        <v>1086</v>
      </c>
      <c r="D194" t="s">
        <v>1087</v>
      </c>
    </row>
    <row r="195" spans="1:4">
      <c r="A195">
        <v>194</v>
      </c>
      <c r="B195" t="s">
        <v>1066</v>
      </c>
      <c r="C195" t="s">
        <v>1088</v>
      </c>
      <c r="D195" t="s">
        <v>1089</v>
      </c>
    </row>
    <row r="196" spans="1:4">
      <c r="A196">
        <v>195</v>
      </c>
      <c r="B196" t="s">
        <v>1066</v>
      </c>
      <c r="C196" t="s">
        <v>1090</v>
      </c>
      <c r="D196" t="s">
        <v>1091</v>
      </c>
    </row>
    <row r="197" spans="1:4">
      <c r="A197">
        <v>196</v>
      </c>
      <c r="B197" t="s">
        <v>1066</v>
      </c>
      <c r="C197" t="s">
        <v>1092</v>
      </c>
      <c r="D197" t="s">
        <v>1093</v>
      </c>
    </row>
    <row r="198" spans="1:4">
      <c r="A198">
        <v>197</v>
      </c>
      <c r="B198" t="s">
        <v>1094</v>
      </c>
      <c r="C198" t="s">
        <v>1096</v>
      </c>
      <c r="D198" t="s">
        <v>1097</v>
      </c>
    </row>
    <row r="199" spans="1:4">
      <c r="A199">
        <v>198</v>
      </c>
      <c r="B199" t="s">
        <v>1094</v>
      </c>
      <c r="C199" t="s">
        <v>1098</v>
      </c>
      <c r="D199" t="s">
        <v>1099</v>
      </c>
    </row>
    <row r="200" spans="1:4">
      <c r="A200">
        <v>199</v>
      </c>
      <c r="B200" t="s">
        <v>1094</v>
      </c>
      <c r="C200" t="s">
        <v>1100</v>
      </c>
      <c r="D200" t="s">
        <v>1101</v>
      </c>
    </row>
    <row r="201" spans="1:4">
      <c r="A201">
        <v>200</v>
      </c>
      <c r="B201" t="s">
        <v>1094</v>
      </c>
      <c r="C201" t="s">
        <v>1102</v>
      </c>
      <c r="D201" t="s">
        <v>1103</v>
      </c>
    </row>
    <row r="202" spans="1:4">
      <c r="A202">
        <v>201</v>
      </c>
      <c r="B202" t="s">
        <v>1094</v>
      </c>
      <c r="C202" t="s">
        <v>1104</v>
      </c>
      <c r="D202" t="s">
        <v>1105</v>
      </c>
    </row>
    <row r="203" spans="1:4">
      <c r="A203">
        <v>202</v>
      </c>
      <c r="B203" t="s">
        <v>1094</v>
      </c>
      <c r="C203" t="s">
        <v>971</v>
      </c>
      <c r="D203" t="s">
        <v>1106</v>
      </c>
    </row>
    <row r="204" spans="1:4">
      <c r="A204">
        <v>203</v>
      </c>
      <c r="B204" t="s">
        <v>1094</v>
      </c>
      <c r="C204" t="s">
        <v>1107</v>
      </c>
      <c r="D204" t="s">
        <v>1108</v>
      </c>
    </row>
    <row r="205" spans="1:4">
      <c r="A205">
        <v>204</v>
      </c>
      <c r="B205" t="s">
        <v>1094</v>
      </c>
      <c r="C205" t="s">
        <v>1094</v>
      </c>
      <c r="D205" t="s">
        <v>1095</v>
      </c>
    </row>
    <row r="206" spans="1:4">
      <c r="A206">
        <v>205</v>
      </c>
      <c r="B206" t="s">
        <v>1094</v>
      </c>
      <c r="C206" t="s">
        <v>1109</v>
      </c>
      <c r="D206" t="s">
        <v>1110</v>
      </c>
    </row>
    <row r="207" spans="1:4">
      <c r="A207">
        <v>206</v>
      </c>
      <c r="B207" t="s">
        <v>1111</v>
      </c>
      <c r="C207" t="s">
        <v>1113</v>
      </c>
      <c r="D207" t="s">
        <v>1114</v>
      </c>
    </row>
    <row r="208" spans="1:4">
      <c r="A208">
        <v>207</v>
      </c>
      <c r="B208" t="s">
        <v>1111</v>
      </c>
      <c r="C208" t="s">
        <v>1115</v>
      </c>
      <c r="D208" t="s">
        <v>1116</v>
      </c>
    </row>
    <row r="209" spans="1:4">
      <c r="A209">
        <v>208</v>
      </c>
      <c r="B209" t="s">
        <v>1111</v>
      </c>
      <c r="C209" t="s">
        <v>1117</v>
      </c>
      <c r="D209" t="s">
        <v>1118</v>
      </c>
    </row>
    <row r="210" spans="1:4">
      <c r="A210">
        <v>209</v>
      </c>
      <c r="B210" t="s">
        <v>1111</v>
      </c>
      <c r="C210" t="s">
        <v>1119</v>
      </c>
      <c r="D210" t="s">
        <v>1120</v>
      </c>
    </row>
    <row r="211" spans="1:4">
      <c r="A211">
        <v>210</v>
      </c>
      <c r="B211" t="s">
        <v>1111</v>
      </c>
      <c r="C211" t="s">
        <v>1121</v>
      </c>
      <c r="D211" t="s">
        <v>1122</v>
      </c>
    </row>
    <row r="212" spans="1:4">
      <c r="A212">
        <v>211</v>
      </c>
      <c r="B212" t="s">
        <v>1111</v>
      </c>
      <c r="C212" t="s">
        <v>1123</v>
      </c>
      <c r="D212" t="s">
        <v>1124</v>
      </c>
    </row>
    <row r="213" spans="1:4">
      <c r="A213">
        <v>212</v>
      </c>
      <c r="B213" t="s">
        <v>1111</v>
      </c>
      <c r="C213" t="s">
        <v>1111</v>
      </c>
      <c r="D213" t="s">
        <v>1112</v>
      </c>
    </row>
    <row r="214" spans="1:4">
      <c r="A214">
        <v>213</v>
      </c>
      <c r="B214" t="s">
        <v>1111</v>
      </c>
      <c r="C214" t="s">
        <v>1125</v>
      </c>
      <c r="D214" t="s">
        <v>1126</v>
      </c>
    </row>
    <row r="215" spans="1:4">
      <c r="A215">
        <v>214</v>
      </c>
      <c r="B215" t="s">
        <v>1127</v>
      </c>
      <c r="C215" t="s">
        <v>1129</v>
      </c>
      <c r="D215" t="s">
        <v>1130</v>
      </c>
    </row>
    <row r="216" spans="1:4">
      <c r="A216">
        <v>215</v>
      </c>
      <c r="B216" t="s">
        <v>1127</v>
      </c>
      <c r="C216" t="s">
        <v>1131</v>
      </c>
      <c r="D216" t="s">
        <v>1132</v>
      </c>
    </row>
    <row r="217" spans="1:4">
      <c r="A217">
        <v>216</v>
      </c>
      <c r="B217" t="s">
        <v>1127</v>
      </c>
      <c r="C217" t="s">
        <v>1133</v>
      </c>
      <c r="D217" t="s">
        <v>1134</v>
      </c>
    </row>
    <row r="218" spans="1:4">
      <c r="A218">
        <v>217</v>
      </c>
      <c r="B218" t="s">
        <v>1127</v>
      </c>
      <c r="C218" t="s">
        <v>1135</v>
      </c>
      <c r="D218" t="s">
        <v>1136</v>
      </c>
    </row>
    <row r="219" spans="1:4">
      <c r="A219">
        <v>218</v>
      </c>
      <c r="B219" t="s">
        <v>1127</v>
      </c>
      <c r="C219" t="s">
        <v>1137</v>
      </c>
      <c r="D219" t="s">
        <v>1138</v>
      </c>
    </row>
    <row r="220" spans="1:4">
      <c r="A220">
        <v>219</v>
      </c>
      <c r="B220" t="s">
        <v>1127</v>
      </c>
      <c r="C220" t="s">
        <v>971</v>
      </c>
      <c r="D220" t="s">
        <v>1139</v>
      </c>
    </row>
    <row r="221" spans="1:4">
      <c r="A221">
        <v>220</v>
      </c>
      <c r="B221" t="s">
        <v>1127</v>
      </c>
      <c r="C221" t="s">
        <v>1140</v>
      </c>
      <c r="D221" t="s">
        <v>1141</v>
      </c>
    </row>
    <row r="222" spans="1:4">
      <c r="A222">
        <v>221</v>
      </c>
      <c r="B222" t="s">
        <v>1127</v>
      </c>
      <c r="C222" t="s">
        <v>1127</v>
      </c>
      <c r="D222" t="s">
        <v>1128</v>
      </c>
    </row>
    <row r="223" spans="1:4">
      <c r="A223">
        <v>222</v>
      </c>
      <c r="B223" t="s">
        <v>1127</v>
      </c>
      <c r="C223" t="s">
        <v>1142</v>
      </c>
      <c r="D223" t="s">
        <v>1143</v>
      </c>
    </row>
    <row r="224" spans="1:4">
      <c r="A224">
        <v>223</v>
      </c>
      <c r="B224" t="s">
        <v>1144</v>
      </c>
      <c r="C224" t="s">
        <v>1146</v>
      </c>
      <c r="D224" t="s">
        <v>1147</v>
      </c>
    </row>
    <row r="225" spans="1:4">
      <c r="A225">
        <v>224</v>
      </c>
      <c r="B225" t="s">
        <v>1144</v>
      </c>
      <c r="C225" t="s">
        <v>1148</v>
      </c>
      <c r="D225" t="s">
        <v>1149</v>
      </c>
    </row>
    <row r="226" spans="1:4">
      <c r="A226">
        <v>225</v>
      </c>
      <c r="B226" t="s">
        <v>1144</v>
      </c>
      <c r="C226" t="s">
        <v>1150</v>
      </c>
      <c r="D226" t="s">
        <v>1151</v>
      </c>
    </row>
    <row r="227" spans="1:4">
      <c r="A227">
        <v>226</v>
      </c>
      <c r="B227" t="s">
        <v>1144</v>
      </c>
      <c r="C227" t="s">
        <v>1152</v>
      </c>
      <c r="D227" t="s">
        <v>1153</v>
      </c>
    </row>
    <row r="228" spans="1:4">
      <c r="A228">
        <v>227</v>
      </c>
      <c r="B228" t="s">
        <v>1144</v>
      </c>
      <c r="C228" t="s">
        <v>1100</v>
      </c>
      <c r="D228" t="s">
        <v>1154</v>
      </c>
    </row>
    <row r="229" spans="1:4">
      <c r="A229">
        <v>228</v>
      </c>
      <c r="B229" t="s">
        <v>1144</v>
      </c>
      <c r="C229" t="s">
        <v>1155</v>
      </c>
      <c r="D229" t="s">
        <v>1156</v>
      </c>
    </row>
    <row r="230" spans="1:4">
      <c r="A230">
        <v>229</v>
      </c>
      <c r="B230" t="s">
        <v>1144</v>
      </c>
      <c r="C230" t="s">
        <v>1157</v>
      </c>
      <c r="D230" t="s">
        <v>1158</v>
      </c>
    </row>
    <row r="231" spans="1:4">
      <c r="A231">
        <v>230</v>
      </c>
      <c r="B231" t="s">
        <v>1144</v>
      </c>
      <c r="C231" t="s">
        <v>1159</v>
      </c>
      <c r="D231" t="s">
        <v>1160</v>
      </c>
    </row>
    <row r="232" spans="1:4">
      <c r="A232">
        <v>231</v>
      </c>
      <c r="B232" t="s">
        <v>1144</v>
      </c>
      <c r="C232" t="s">
        <v>1144</v>
      </c>
      <c r="D232" t="s">
        <v>1145</v>
      </c>
    </row>
    <row r="233" spans="1:4">
      <c r="A233">
        <v>232</v>
      </c>
      <c r="B233" t="s">
        <v>1161</v>
      </c>
      <c r="C233" t="s">
        <v>1163</v>
      </c>
      <c r="D233" t="s">
        <v>1164</v>
      </c>
    </row>
    <row r="234" spans="1:4">
      <c r="A234">
        <v>233</v>
      </c>
      <c r="B234" t="s">
        <v>1161</v>
      </c>
      <c r="C234" t="s">
        <v>1165</v>
      </c>
      <c r="D234" t="s">
        <v>1166</v>
      </c>
    </row>
    <row r="235" spans="1:4">
      <c r="A235">
        <v>234</v>
      </c>
      <c r="B235" t="s">
        <v>1161</v>
      </c>
      <c r="C235" t="s">
        <v>1167</v>
      </c>
      <c r="D235" t="s">
        <v>1168</v>
      </c>
    </row>
    <row r="236" spans="1:4">
      <c r="A236">
        <v>235</v>
      </c>
      <c r="B236" t="s">
        <v>1161</v>
      </c>
      <c r="C236" t="s">
        <v>1169</v>
      </c>
      <c r="D236" t="s">
        <v>1170</v>
      </c>
    </row>
    <row r="237" spans="1:4">
      <c r="A237">
        <v>236</v>
      </c>
      <c r="B237" t="s">
        <v>1161</v>
      </c>
      <c r="C237" t="s">
        <v>1171</v>
      </c>
      <c r="D237" t="s">
        <v>1172</v>
      </c>
    </row>
    <row r="238" spans="1:4">
      <c r="A238">
        <v>237</v>
      </c>
      <c r="B238" t="s">
        <v>1161</v>
      </c>
      <c r="C238" t="s">
        <v>1173</v>
      </c>
      <c r="D238" t="s">
        <v>1174</v>
      </c>
    </row>
    <row r="239" spans="1:4">
      <c r="A239">
        <v>238</v>
      </c>
      <c r="B239" t="s">
        <v>1161</v>
      </c>
      <c r="C239" t="s">
        <v>1175</v>
      </c>
      <c r="D239" t="s">
        <v>1176</v>
      </c>
    </row>
    <row r="240" spans="1:4">
      <c r="A240">
        <v>239</v>
      </c>
      <c r="B240" t="s">
        <v>1161</v>
      </c>
      <c r="C240" t="s">
        <v>1177</v>
      </c>
      <c r="D240" t="s">
        <v>1178</v>
      </c>
    </row>
    <row r="241" spans="1:4">
      <c r="A241">
        <v>240</v>
      </c>
      <c r="B241" t="s">
        <v>1161</v>
      </c>
      <c r="C241" t="s">
        <v>1179</v>
      </c>
      <c r="D241" t="s">
        <v>1180</v>
      </c>
    </row>
    <row r="242" spans="1:4">
      <c r="A242">
        <v>241</v>
      </c>
      <c r="B242" t="s">
        <v>1161</v>
      </c>
      <c r="C242" t="s">
        <v>1161</v>
      </c>
      <c r="D242" t="s">
        <v>1162</v>
      </c>
    </row>
    <row r="243" spans="1:4">
      <c r="A243">
        <v>242</v>
      </c>
      <c r="B243" t="s">
        <v>1181</v>
      </c>
      <c r="C243" t="s">
        <v>719</v>
      </c>
      <c r="D243" t="s">
        <v>1183</v>
      </c>
    </row>
    <row r="244" spans="1:4">
      <c r="A244">
        <v>243</v>
      </c>
      <c r="B244" t="s">
        <v>1181</v>
      </c>
      <c r="C244" t="s">
        <v>1184</v>
      </c>
      <c r="D244" t="s">
        <v>1185</v>
      </c>
    </row>
    <row r="245" spans="1:4">
      <c r="A245">
        <v>244</v>
      </c>
      <c r="B245" t="s">
        <v>1181</v>
      </c>
      <c r="C245" t="s">
        <v>1186</v>
      </c>
      <c r="D245" t="s">
        <v>1187</v>
      </c>
    </row>
    <row r="246" spans="1:4">
      <c r="A246">
        <v>245</v>
      </c>
      <c r="B246" t="s">
        <v>1181</v>
      </c>
      <c r="C246" t="s">
        <v>1188</v>
      </c>
      <c r="D246" t="s">
        <v>1189</v>
      </c>
    </row>
    <row r="247" spans="1:4">
      <c r="A247">
        <v>246</v>
      </c>
      <c r="B247" t="s">
        <v>1181</v>
      </c>
      <c r="C247" t="s">
        <v>1190</v>
      </c>
      <c r="D247" t="s">
        <v>1191</v>
      </c>
    </row>
    <row r="248" spans="1:4">
      <c r="A248">
        <v>247</v>
      </c>
      <c r="B248" t="s">
        <v>1181</v>
      </c>
      <c r="C248" t="s">
        <v>1192</v>
      </c>
      <c r="D248" t="s">
        <v>1193</v>
      </c>
    </row>
    <row r="249" spans="1:4">
      <c r="A249">
        <v>248</v>
      </c>
      <c r="B249" t="s">
        <v>1181</v>
      </c>
      <c r="C249" t="s">
        <v>1194</v>
      </c>
      <c r="D249" t="s">
        <v>1195</v>
      </c>
    </row>
    <row r="250" spans="1:4">
      <c r="A250">
        <v>249</v>
      </c>
      <c r="B250" t="s">
        <v>1181</v>
      </c>
      <c r="C250" t="s">
        <v>1196</v>
      </c>
      <c r="D250" t="s">
        <v>1197</v>
      </c>
    </row>
    <row r="251" spans="1:4">
      <c r="A251">
        <v>250</v>
      </c>
      <c r="B251" t="s">
        <v>1181</v>
      </c>
      <c r="C251" t="s">
        <v>1181</v>
      </c>
      <c r="D251" t="s">
        <v>1182</v>
      </c>
    </row>
  </sheetData>
  <phoneticPr fontId="8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37" customWidth="1"/>
    <col min="2" max="2" width="90.7109375" style="37" customWidth="1"/>
    <col min="3" max="16384" width="9.140625" style="37"/>
  </cols>
  <sheetData>
    <row r="1" spans="2:4">
      <c r="B1" s="44" t="s">
        <v>59</v>
      </c>
    </row>
    <row r="2" spans="2:4" ht="90">
      <c r="B2" s="46" t="s">
        <v>470</v>
      </c>
    </row>
    <row r="3" spans="2:4" ht="67.5">
      <c r="B3" s="46" t="s">
        <v>389</v>
      </c>
    </row>
    <row r="4" spans="2:4" ht="33.75">
      <c r="B4" s="46" t="s">
        <v>582</v>
      </c>
    </row>
    <row r="5" spans="2:4">
      <c r="B5" s="46" t="s">
        <v>207</v>
      </c>
    </row>
    <row r="6" spans="2:4" ht="22.5">
      <c r="B6" s="46" t="s">
        <v>250</v>
      </c>
    </row>
    <row r="7" spans="2:4" ht="22.5">
      <c r="B7" s="46" t="s">
        <v>251</v>
      </c>
    </row>
    <row r="8" spans="2:4" ht="22.5">
      <c r="B8" s="46" t="s">
        <v>252</v>
      </c>
    </row>
    <row r="9" spans="2:4" ht="22.5">
      <c r="B9" s="46" t="s">
        <v>471</v>
      </c>
    </row>
    <row r="10" spans="2:4" ht="56.25">
      <c r="B10" s="46" t="s">
        <v>581</v>
      </c>
    </row>
    <row r="11" spans="2:4" ht="12.75">
      <c r="B11" s="275" t="s">
        <v>387</v>
      </c>
    </row>
    <row r="12" spans="2:4">
      <c r="B12" s="44" t="s">
        <v>168</v>
      </c>
    </row>
    <row r="13" spans="2:4" ht="22.5">
      <c r="B13" s="46" t="s">
        <v>184</v>
      </c>
    </row>
    <row r="14" spans="2:4" ht="67.5">
      <c r="B14" s="46" t="s">
        <v>234</v>
      </c>
    </row>
    <row r="15" spans="2:4" ht="22.5">
      <c r="B15" s="46" t="s">
        <v>215</v>
      </c>
    </row>
    <row r="16" spans="2:4">
      <c r="B16" s="44" t="s">
        <v>192</v>
      </c>
      <c r="D16" s="82"/>
    </row>
    <row r="17" spans="2:2" ht="33.75">
      <c r="B17" s="46" t="s">
        <v>248</v>
      </c>
    </row>
    <row r="18" spans="2:2" ht="33.75">
      <c r="B18" s="46" t="s">
        <v>249</v>
      </c>
    </row>
    <row r="19" spans="2:2">
      <c r="B19" s="46" t="s">
        <v>235</v>
      </c>
    </row>
    <row r="20" spans="2:2" ht="33.75">
      <c r="B20" s="46" t="s">
        <v>275</v>
      </c>
    </row>
    <row r="21" spans="2:2">
      <c r="B21" s="44" t="s">
        <v>205</v>
      </c>
    </row>
    <row r="22" spans="2:2">
      <c r="B22" s="46" t="s">
        <v>206</v>
      </c>
    </row>
    <row r="24" spans="2:2" ht="22.5">
      <c r="B24" s="277" t="s">
        <v>356</v>
      </c>
    </row>
    <row r="26" spans="2:2">
      <c r="B26" s="44" t="s">
        <v>314</v>
      </c>
    </row>
    <row r="27" spans="2:2" ht="22.5">
      <c r="B27" s="276" t="s">
        <v>448</v>
      </c>
    </row>
    <row r="28" spans="2:2" ht="56.25">
      <c r="B28" s="276" t="s">
        <v>447</v>
      </c>
    </row>
    <row r="29" spans="2:2">
      <c r="B29" s="351" t="s">
        <v>388</v>
      </c>
    </row>
    <row r="30" spans="2:2" ht="22.5">
      <c r="B30" s="276" t="s">
        <v>580</v>
      </c>
    </row>
    <row r="32" spans="2:2">
      <c r="B32" s="331" t="s">
        <v>417</v>
      </c>
    </row>
    <row r="33" spans="1:2" ht="14.25">
      <c r="A33" s="332">
        <v>1</v>
      </c>
      <c r="B33" s="333" t="s">
        <v>418</v>
      </c>
    </row>
    <row r="34" spans="1:2" ht="14.25">
      <c r="A34" s="332">
        <v>2</v>
      </c>
      <c r="B34" s="333" t="s">
        <v>419</v>
      </c>
    </row>
    <row r="35" spans="1:2">
      <c r="B35" s="331" t="s">
        <v>420</v>
      </c>
    </row>
    <row r="36" spans="1:2">
      <c r="B36" s="333" t="s">
        <v>421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modList06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01"/>
  </cols>
  <sheetData/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modfrmDateChoose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modComm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15" hidden="1" customWidth="1"/>
    <col min="2" max="2" width="9.140625" style="30" hidden="1" customWidth="1"/>
    <col min="3" max="3" width="3.7109375" style="289" customWidth="1"/>
    <col min="4" max="4" width="6.28515625" style="30" customWidth="1"/>
    <col min="5" max="5" width="46.42578125" style="30" customWidth="1"/>
    <col min="6" max="6" width="3.7109375" style="30" customWidth="1"/>
    <col min="7" max="7" width="5.7109375" style="30" customWidth="1"/>
    <col min="8" max="8" width="41.42578125" style="30" bestFit="1" customWidth="1"/>
    <col min="9" max="9" width="3.7109375" style="30" customWidth="1"/>
    <col min="10" max="10" width="5.7109375" style="30" customWidth="1"/>
    <col min="11" max="11" width="32.5703125" style="30" customWidth="1"/>
    <col min="12" max="12" width="14.85546875" style="30" customWidth="1"/>
    <col min="13" max="13" width="3.7109375" style="262" hidden="1" customWidth="1"/>
    <col min="14" max="16" width="9.140625" style="262" hidden="1" customWidth="1"/>
    <col min="17" max="17" width="25.7109375" style="262" hidden="1" customWidth="1"/>
    <col min="18" max="18" width="14.42578125" style="262" hidden="1" customWidth="1"/>
    <col min="19" max="22" width="9.140625" style="392"/>
    <col min="23" max="16384" width="9.140625" style="30"/>
  </cols>
  <sheetData>
    <row r="1" spans="1:256" s="249" customFormat="1" ht="16.5" hidden="1" customHeight="1">
      <c r="C1" s="285"/>
      <c r="H1" s="285"/>
      <c r="I1" s="285"/>
      <c r="J1" s="285"/>
      <c r="K1" s="285" t="s">
        <v>478</v>
      </c>
      <c r="L1" s="394" t="s">
        <v>405</v>
      </c>
      <c r="M1" s="428" t="s">
        <v>477</v>
      </c>
      <c r="N1" s="428"/>
      <c r="O1" s="428"/>
      <c r="P1" s="428"/>
      <c r="Q1" s="428"/>
      <c r="R1" s="428"/>
      <c r="S1" s="428"/>
      <c r="T1" s="428"/>
      <c r="U1" s="428"/>
      <c r="V1" s="428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94"/>
      <c r="CH1" s="394"/>
      <c r="CI1" s="394"/>
      <c r="CJ1" s="394"/>
      <c r="CK1" s="394"/>
      <c r="CL1" s="394"/>
      <c r="CM1" s="394"/>
      <c r="CN1" s="394"/>
      <c r="CO1" s="394"/>
      <c r="CP1" s="394"/>
      <c r="CQ1" s="394"/>
      <c r="CR1" s="394"/>
      <c r="CS1" s="394"/>
      <c r="CT1" s="394"/>
      <c r="CU1" s="394"/>
      <c r="CV1" s="394"/>
      <c r="CW1" s="394"/>
      <c r="CX1" s="394"/>
      <c r="CY1" s="394"/>
      <c r="CZ1" s="394"/>
      <c r="DA1" s="394"/>
      <c r="DB1" s="394"/>
      <c r="DC1" s="394"/>
      <c r="DD1" s="394"/>
      <c r="DE1" s="394"/>
      <c r="DF1" s="394"/>
      <c r="DG1" s="394"/>
      <c r="DH1" s="394"/>
      <c r="DI1" s="394"/>
      <c r="DJ1" s="394"/>
      <c r="DK1" s="394"/>
      <c r="DL1" s="394"/>
      <c r="DM1" s="394"/>
      <c r="DN1" s="394"/>
      <c r="DO1" s="394"/>
      <c r="DP1" s="394"/>
      <c r="DQ1" s="394"/>
      <c r="DR1" s="394"/>
      <c r="DS1" s="394"/>
      <c r="DT1" s="394"/>
      <c r="DU1" s="394"/>
      <c r="DV1" s="394"/>
      <c r="DW1" s="394"/>
      <c r="DX1" s="394"/>
      <c r="DY1" s="394"/>
      <c r="DZ1" s="394"/>
      <c r="EA1" s="394"/>
      <c r="EB1" s="394"/>
      <c r="EC1" s="394"/>
      <c r="ED1" s="394"/>
      <c r="EE1" s="394"/>
      <c r="EF1" s="394"/>
      <c r="EG1" s="394"/>
      <c r="EH1" s="394"/>
      <c r="EI1" s="394"/>
      <c r="EJ1" s="394"/>
      <c r="EK1" s="394"/>
      <c r="EL1" s="394"/>
      <c r="EM1" s="394"/>
      <c r="EN1" s="394"/>
      <c r="EO1" s="394"/>
      <c r="EP1" s="394"/>
      <c r="EQ1" s="394"/>
      <c r="ER1" s="394"/>
      <c r="ES1" s="394"/>
      <c r="ET1" s="394"/>
      <c r="EU1" s="394"/>
      <c r="EV1" s="394"/>
      <c r="EW1" s="394"/>
      <c r="EX1" s="394"/>
      <c r="EY1" s="394"/>
      <c r="EZ1" s="394"/>
      <c r="FA1" s="394"/>
      <c r="FB1" s="394"/>
      <c r="FC1" s="394"/>
      <c r="FD1" s="394"/>
      <c r="FE1" s="394"/>
      <c r="FF1" s="394"/>
      <c r="FG1" s="394"/>
      <c r="FH1" s="394"/>
      <c r="FI1" s="394"/>
      <c r="FJ1" s="394"/>
      <c r="FK1" s="394"/>
      <c r="FL1" s="394"/>
      <c r="FM1" s="394"/>
      <c r="FN1" s="394"/>
      <c r="FO1" s="394"/>
      <c r="FP1" s="394"/>
      <c r="FQ1" s="394"/>
      <c r="FR1" s="394"/>
      <c r="FS1" s="394"/>
      <c r="FT1" s="394"/>
      <c r="FU1" s="394"/>
      <c r="FV1" s="394"/>
      <c r="FW1" s="394"/>
      <c r="FX1" s="394"/>
      <c r="FY1" s="394"/>
      <c r="FZ1" s="394"/>
      <c r="GA1" s="394"/>
      <c r="GB1" s="394"/>
      <c r="GC1" s="394"/>
      <c r="GD1" s="394"/>
      <c r="GE1" s="394"/>
      <c r="GF1" s="394"/>
      <c r="GG1" s="394"/>
      <c r="GH1" s="394"/>
      <c r="GI1" s="394"/>
      <c r="GJ1" s="394"/>
      <c r="GK1" s="394"/>
      <c r="GL1" s="394"/>
      <c r="GM1" s="394"/>
      <c r="GN1" s="394"/>
      <c r="GO1" s="394"/>
      <c r="GP1" s="394"/>
      <c r="GQ1" s="394"/>
      <c r="GR1" s="394"/>
      <c r="GS1" s="394"/>
      <c r="GT1" s="394"/>
      <c r="GU1" s="394"/>
      <c r="GV1" s="394"/>
      <c r="GW1" s="394"/>
      <c r="GX1" s="394"/>
      <c r="GY1" s="394"/>
      <c r="GZ1" s="394"/>
      <c r="HA1" s="394"/>
      <c r="HB1" s="394"/>
      <c r="HC1" s="394"/>
      <c r="HD1" s="394"/>
      <c r="HE1" s="394"/>
      <c r="HF1" s="394"/>
      <c r="HG1" s="394"/>
      <c r="HH1" s="394"/>
      <c r="HI1" s="394"/>
      <c r="HJ1" s="394"/>
      <c r="HK1" s="394"/>
      <c r="HL1" s="394"/>
      <c r="HM1" s="394"/>
      <c r="HN1" s="394"/>
      <c r="HO1" s="394"/>
      <c r="HP1" s="394"/>
      <c r="HQ1" s="394"/>
      <c r="HR1" s="394"/>
      <c r="HS1" s="394"/>
      <c r="HT1" s="394"/>
      <c r="HU1" s="394"/>
      <c r="HV1" s="394"/>
      <c r="HW1" s="394"/>
      <c r="HX1" s="394"/>
      <c r="HY1" s="394"/>
      <c r="HZ1" s="394"/>
      <c r="IA1" s="394"/>
      <c r="IB1" s="394"/>
      <c r="IC1" s="394"/>
      <c r="ID1" s="394"/>
      <c r="IE1" s="394"/>
      <c r="IF1" s="394"/>
      <c r="IG1" s="394"/>
      <c r="IH1" s="394"/>
      <c r="II1" s="394"/>
      <c r="IJ1" s="394"/>
      <c r="IK1" s="394"/>
      <c r="IL1" s="394"/>
      <c r="IM1" s="394"/>
      <c r="IN1" s="394"/>
      <c r="IO1" s="394"/>
      <c r="IP1" s="394"/>
      <c r="IQ1" s="394"/>
      <c r="IR1" s="394"/>
      <c r="IS1" s="394"/>
      <c r="IT1" s="394"/>
      <c r="IU1" s="394"/>
      <c r="IV1" s="394"/>
    </row>
    <row r="2" spans="1:256" s="398" customFormat="1" ht="16.5" hidden="1" customHeight="1">
      <c r="A2" s="395"/>
      <c r="B2" s="395"/>
      <c r="C2" s="396"/>
      <c r="D2" s="395"/>
      <c r="E2" s="395"/>
      <c r="F2" s="395"/>
      <c r="G2" s="395"/>
      <c r="H2" s="395"/>
      <c r="I2" s="395"/>
      <c r="J2" s="395"/>
      <c r="K2" s="395"/>
      <c r="L2" s="395"/>
      <c r="M2" s="428"/>
      <c r="N2" s="428"/>
      <c r="O2" s="428"/>
      <c r="P2" s="428"/>
      <c r="Q2" s="428"/>
      <c r="R2" s="428"/>
      <c r="S2" s="397"/>
      <c r="T2" s="397"/>
      <c r="U2" s="397"/>
      <c r="V2" s="397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6"/>
      <c r="AM2" s="396"/>
      <c r="AN2" s="396"/>
      <c r="AO2" s="396"/>
      <c r="AP2" s="396"/>
      <c r="AQ2" s="396"/>
      <c r="AR2" s="396"/>
      <c r="AS2" s="396"/>
      <c r="AT2" s="396"/>
      <c r="AU2" s="396"/>
      <c r="AV2" s="396"/>
      <c r="AW2" s="396"/>
      <c r="AX2" s="396"/>
      <c r="AY2" s="396"/>
      <c r="AZ2" s="396"/>
      <c r="BA2" s="396"/>
      <c r="BB2" s="396"/>
      <c r="BC2" s="396"/>
      <c r="BD2" s="396"/>
      <c r="BE2" s="396"/>
      <c r="BF2" s="396"/>
      <c r="BG2" s="396"/>
      <c r="BH2" s="396"/>
      <c r="BI2" s="396"/>
      <c r="BJ2" s="396"/>
      <c r="BK2" s="396"/>
      <c r="BL2" s="396"/>
      <c r="BM2" s="396"/>
      <c r="BN2" s="396"/>
      <c r="BO2" s="396"/>
      <c r="BP2" s="396"/>
      <c r="BQ2" s="396"/>
      <c r="BR2" s="396"/>
      <c r="BS2" s="396"/>
      <c r="BT2" s="396"/>
      <c r="BU2" s="396"/>
      <c r="BV2" s="396"/>
      <c r="BW2" s="396"/>
      <c r="BX2" s="396"/>
      <c r="BY2" s="396"/>
      <c r="BZ2" s="396"/>
      <c r="CA2" s="396"/>
      <c r="CB2" s="396"/>
      <c r="CC2" s="396"/>
      <c r="CD2" s="396"/>
      <c r="CE2" s="396"/>
      <c r="CF2" s="396"/>
      <c r="CG2" s="396"/>
      <c r="CH2" s="396"/>
      <c r="CI2" s="396"/>
      <c r="CJ2" s="396"/>
      <c r="CK2" s="396"/>
      <c r="CL2" s="396"/>
      <c r="CM2" s="396"/>
      <c r="CN2" s="396"/>
      <c r="CO2" s="396"/>
      <c r="CP2" s="396"/>
      <c r="CQ2" s="396"/>
      <c r="CR2" s="396"/>
      <c r="CS2" s="396"/>
      <c r="CT2" s="396"/>
      <c r="CU2" s="396"/>
      <c r="CV2" s="396"/>
      <c r="CW2" s="396"/>
      <c r="CX2" s="396"/>
      <c r="CY2" s="396"/>
      <c r="CZ2" s="396"/>
      <c r="DA2" s="396"/>
      <c r="DB2" s="396"/>
      <c r="DC2" s="396"/>
      <c r="DD2" s="396"/>
      <c r="DE2" s="396"/>
      <c r="DF2" s="396"/>
      <c r="DG2" s="396"/>
      <c r="DH2" s="396"/>
      <c r="DI2" s="396"/>
      <c r="DJ2" s="396"/>
      <c r="DK2" s="396"/>
      <c r="DL2" s="396"/>
      <c r="DM2" s="396"/>
      <c r="DN2" s="396"/>
      <c r="DO2" s="396"/>
      <c r="DP2" s="396"/>
      <c r="DQ2" s="396"/>
      <c r="DR2" s="396"/>
      <c r="DS2" s="396"/>
      <c r="DT2" s="396"/>
      <c r="DU2" s="396"/>
      <c r="DV2" s="396"/>
      <c r="DW2" s="396"/>
      <c r="DX2" s="396"/>
      <c r="DY2" s="396"/>
      <c r="DZ2" s="396"/>
      <c r="EA2" s="396"/>
      <c r="EB2" s="396"/>
      <c r="EC2" s="396"/>
      <c r="ED2" s="396"/>
      <c r="EE2" s="396"/>
      <c r="EF2" s="396"/>
      <c r="EG2" s="396"/>
      <c r="EH2" s="396"/>
      <c r="EI2" s="396"/>
      <c r="EJ2" s="396"/>
      <c r="EK2" s="396"/>
      <c r="EL2" s="396"/>
      <c r="EM2" s="396"/>
      <c r="EN2" s="396"/>
      <c r="EO2" s="396"/>
      <c r="EP2" s="396"/>
      <c r="EQ2" s="396"/>
      <c r="ER2" s="396"/>
      <c r="ES2" s="396"/>
      <c r="ET2" s="396"/>
    </row>
    <row r="3" spans="1:256" s="116" customFormat="1" ht="3" customHeight="1">
      <c r="A3" s="115"/>
      <c r="B3" s="30"/>
      <c r="C3" s="289"/>
      <c r="D3" s="30"/>
      <c r="E3" s="30"/>
      <c r="F3" s="30"/>
      <c r="G3" s="30"/>
      <c r="H3" s="30"/>
      <c r="I3" s="30"/>
      <c r="J3" s="30"/>
      <c r="K3" s="30"/>
      <c r="L3" s="290"/>
      <c r="M3" s="262"/>
      <c r="N3" s="262"/>
      <c r="O3" s="262"/>
      <c r="P3" s="262"/>
      <c r="Q3" s="262"/>
      <c r="R3" s="262"/>
      <c r="S3" s="392"/>
      <c r="T3" s="392"/>
      <c r="U3" s="392"/>
      <c r="V3" s="392"/>
    </row>
    <row r="4" spans="1:256" s="116" customFormat="1" ht="22.5">
      <c r="A4" s="115"/>
      <c r="B4" s="30"/>
      <c r="C4" s="289"/>
      <c r="D4" s="617" t="s">
        <v>401</v>
      </c>
      <c r="E4" s="618"/>
      <c r="F4" s="618"/>
      <c r="G4" s="618"/>
      <c r="H4" s="619"/>
      <c r="I4" s="474"/>
      <c r="M4" s="262"/>
      <c r="N4" s="262"/>
      <c r="O4" s="262"/>
      <c r="P4" s="262"/>
      <c r="Q4" s="262"/>
      <c r="R4" s="262"/>
      <c r="S4" s="392"/>
      <c r="T4" s="392"/>
      <c r="U4" s="392"/>
      <c r="V4" s="392"/>
    </row>
    <row r="5" spans="1:256" s="116" customFormat="1" ht="3" hidden="1" customHeight="1">
      <c r="A5" s="115"/>
      <c r="B5" s="30"/>
      <c r="C5" s="289"/>
      <c r="D5" s="30"/>
      <c r="E5" s="30"/>
      <c r="F5" s="30"/>
      <c r="G5" s="30"/>
      <c r="H5" s="291"/>
      <c r="I5" s="291"/>
      <c r="J5" s="291"/>
      <c r="K5" s="291"/>
      <c r="L5" s="292"/>
      <c r="M5" s="262"/>
      <c r="N5" s="262"/>
      <c r="O5" s="262"/>
      <c r="P5" s="262"/>
      <c r="Q5" s="262"/>
      <c r="R5" s="262"/>
      <c r="S5" s="392"/>
      <c r="T5" s="392"/>
      <c r="U5" s="392"/>
      <c r="V5" s="392"/>
    </row>
    <row r="6" spans="1:256" s="116" customFormat="1" ht="20.100000000000001" hidden="1" customHeight="1">
      <c r="A6" s="117"/>
      <c r="B6" s="117"/>
      <c r="C6" s="289"/>
      <c r="D6" s="620"/>
      <c r="E6" s="620"/>
      <c r="F6" s="621" t="s">
        <v>74</v>
      </c>
      <c r="G6" s="621"/>
      <c r="H6" s="291"/>
      <c r="I6" s="291"/>
      <c r="J6" s="293"/>
      <c r="K6" s="294"/>
      <c r="L6" s="294"/>
      <c r="M6" s="262"/>
      <c r="N6" s="262"/>
      <c r="O6" s="262"/>
      <c r="P6" s="262"/>
      <c r="Q6" s="262"/>
      <c r="R6" s="262"/>
      <c r="S6" s="392"/>
      <c r="T6" s="392"/>
      <c r="U6" s="392"/>
      <c r="V6" s="392"/>
    </row>
    <row r="7" spans="1:256" ht="3" customHeight="1"/>
    <row r="8" spans="1:256" s="116" customFormat="1">
      <c r="A8" s="115"/>
      <c r="B8" s="30"/>
      <c r="C8" s="289"/>
      <c r="D8" s="622" t="s">
        <v>16</v>
      </c>
      <c r="E8" s="622"/>
      <c r="F8" s="622" t="s">
        <v>402</v>
      </c>
      <c r="G8" s="622"/>
      <c r="H8" s="622"/>
      <c r="I8" s="623" t="s">
        <v>403</v>
      </c>
      <c r="J8" s="623"/>
      <c r="K8" s="623"/>
      <c r="L8" s="623"/>
      <c r="M8" s="262"/>
      <c r="N8" s="262"/>
      <c r="O8" s="262"/>
      <c r="P8" s="262"/>
      <c r="Q8" s="262"/>
      <c r="R8" s="262"/>
      <c r="S8" s="392"/>
      <c r="T8" s="392"/>
      <c r="U8" s="392"/>
      <c r="V8" s="392"/>
    </row>
    <row r="9" spans="1:256" s="116" customFormat="1" ht="20.25" customHeight="1">
      <c r="A9" s="115"/>
      <c r="B9" s="30"/>
      <c r="C9" s="289"/>
      <c r="D9" s="296" t="s">
        <v>82</v>
      </c>
      <c r="E9" s="296" t="s">
        <v>404</v>
      </c>
      <c r="F9" s="613" t="s">
        <v>82</v>
      </c>
      <c r="G9" s="614"/>
      <c r="H9" s="297" t="s">
        <v>404</v>
      </c>
      <c r="I9" s="615" t="s">
        <v>82</v>
      </c>
      <c r="J9" s="615"/>
      <c r="K9" s="297" t="s">
        <v>404</v>
      </c>
      <c r="L9" s="297" t="s">
        <v>405</v>
      </c>
      <c r="M9" s="262"/>
      <c r="N9" s="262"/>
      <c r="O9" s="262"/>
      <c r="P9" s="262"/>
      <c r="Q9" s="262"/>
      <c r="R9" s="262"/>
      <c r="S9" s="392"/>
      <c r="T9" s="392"/>
      <c r="U9" s="392"/>
      <c r="V9" s="392"/>
    </row>
    <row r="10" spans="1:256" ht="12" customHeight="1">
      <c r="C10" s="305"/>
      <c r="D10" s="390" t="s">
        <v>83</v>
      </c>
      <c r="E10" s="390" t="s">
        <v>49</v>
      </c>
      <c r="F10" s="616" t="s">
        <v>50</v>
      </c>
      <c r="G10" s="616"/>
      <c r="H10" s="390" t="s">
        <v>51</v>
      </c>
      <c r="I10" s="616" t="s">
        <v>63</v>
      </c>
      <c r="J10" s="616"/>
      <c r="K10" s="390" t="s">
        <v>64</v>
      </c>
      <c r="L10" s="390" t="s">
        <v>169</v>
      </c>
      <c r="M10" s="295"/>
      <c r="N10" s="295"/>
      <c r="O10" s="295"/>
      <c r="P10" s="295"/>
      <c r="Q10" s="295"/>
      <c r="R10" s="295"/>
      <c r="S10" s="391"/>
      <c r="T10" s="391"/>
      <c r="U10" s="391"/>
      <c r="V10" s="391"/>
    </row>
    <row r="11" spans="1:256" s="116" customFormat="1" hidden="1">
      <c r="A11" s="30"/>
      <c r="B11" s="30"/>
      <c r="C11" s="289"/>
      <c r="D11" s="298">
        <v>0</v>
      </c>
      <c r="E11" s="299"/>
      <c r="F11" s="176"/>
      <c r="G11" s="176"/>
      <c r="H11" s="300"/>
      <c r="I11" s="301"/>
      <c r="J11" s="176"/>
      <c r="K11" s="300"/>
      <c r="L11" s="302"/>
      <c r="M11" s="431" t="s">
        <v>485</v>
      </c>
      <c r="N11" s="262"/>
      <c r="O11" s="262"/>
      <c r="P11" s="262" t="s">
        <v>483</v>
      </c>
      <c r="Q11" s="262" t="s">
        <v>484</v>
      </c>
      <c r="R11" s="262" t="s">
        <v>546</v>
      </c>
      <c r="S11" s="392"/>
      <c r="T11" s="392"/>
      <c r="U11" s="392"/>
      <c r="V11" s="392"/>
    </row>
    <row r="12" spans="1:256" customFormat="1" ht="0.95" customHeight="1">
      <c r="A12" s="79"/>
      <c r="B12" s="213" t="s">
        <v>409</v>
      </c>
      <c r="C12" s="625"/>
      <c r="D12" s="622">
        <v>1</v>
      </c>
      <c r="E12" s="626" t="s">
        <v>1363</v>
      </c>
      <c r="F12" s="388"/>
      <c r="G12" s="215">
        <v>0</v>
      </c>
      <c r="H12" s="393"/>
      <c r="I12" s="306"/>
      <c r="J12" s="427" t="s">
        <v>482</v>
      </c>
      <c r="K12" s="159"/>
      <c r="L12" s="318"/>
      <c r="M12" s="262">
        <f>mergeValue(H12)</f>
        <v>0</v>
      </c>
      <c r="N12" s="249"/>
      <c r="O12" s="249"/>
      <c r="P12" s="262" t="str">
        <f>IF(ISERROR(MATCH(Q12,MODesc,0)),"n","y")</f>
        <v>y</v>
      </c>
      <c r="Q12" s="249" t="s">
        <v>1363</v>
      </c>
      <c r="R12" s="262" t="str">
        <f>K12&amp;"("&amp;L12&amp;")"</f>
        <v>()</v>
      </c>
      <c r="S12" s="213"/>
      <c r="T12" s="213"/>
      <c r="U12" s="304"/>
      <c r="V12" s="213"/>
      <c r="W12" s="213"/>
      <c r="X12" s="213"/>
      <c r="Y12" s="210"/>
      <c r="Z12" s="210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</row>
    <row r="13" spans="1:256" customFormat="1" ht="0.95" customHeight="1">
      <c r="A13" s="79"/>
      <c r="B13" s="213" t="s">
        <v>409</v>
      </c>
      <c r="C13" s="625"/>
      <c r="D13" s="622"/>
      <c r="E13" s="627"/>
      <c r="F13" s="628"/>
      <c r="G13" s="622">
        <v>1</v>
      </c>
      <c r="H13" s="624" t="s">
        <v>785</v>
      </c>
      <c r="I13" s="306"/>
      <c r="J13" s="427" t="s">
        <v>482</v>
      </c>
      <c r="K13" s="159"/>
      <c r="L13" s="318"/>
      <c r="M13" s="262" t="str">
        <f>mergeValue(H13)</f>
        <v>Город Орёл</v>
      </c>
      <c r="N13" s="249"/>
      <c r="O13" s="249"/>
      <c r="P13" s="249"/>
      <c r="Q13" s="249"/>
      <c r="R13" s="262" t="str">
        <f>K13&amp;"("&amp;L13&amp;")"</f>
        <v>()</v>
      </c>
      <c r="S13" s="213"/>
      <c r="T13" s="213"/>
      <c r="U13" s="304"/>
      <c r="V13" s="213"/>
      <c r="W13" s="213"/>
      <c r="X13" s="213"/>
      <c r="Y13" s="210"/>
      <c r="Z13" s="210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</row>
    <row r="14" spans="1:256" customFormat="1" ht="15" customHeight="1">
      <c r="A14" s="79"/>
      <c r="B14" s="213" t="s">
        <v>409</v>
      </c>
      <c r="C14" s="625"/>
      <c r="D14" s="622"/>
      <c r="E14" s="627"/>
      <c r="F14" s="629"/>
      <c r="G14" s="622"/>
      <c r="H14" s="624"/>
      <c r="I14" s="581"/>
      <c r="J14" s="215">
        <v>1</v>
      </c>
      <c r="K14" s="429" t="s">
        <v>785</v>
      </c>
      <c r="L14" s="303" t="s">
        <v>786</v>
      </c>
      <c r="M14" s="262" t="str">
        <f>mergeValue(H14)</f>
        <v>Город Орёл</v>
      </c>
      <c r="N14" s="249"/>
      <c r="O14" s="249"/>
      <c r="P14" s="249"/>
      <c r="Q14" s="249"/>
      <c r="R14" s="262" t="str">
        <f>K14&amp;" ("&amp;L14&amp;")"</f>
        <v>Город Орёл (54701000)</v>
      </c>
      <c r="S14" s="213"/>
      <c r="T14" s="213"/>
      <c r="U14" s="304"/>
      <c r="V14" s="213"/>
      <c r="W14" s="213"/>
      <c r="X14" s="213"/>
      <c r="Y14" s="210"/>
      <c r="Z14" s="210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</row>
    <row r="15" spans="1:256" s="116" customFormat="1" ht="0.95" customHeight="1">
      <c r="A15" s="30"/>
      <c r="B15" s="30" t="s">
        <v>406</v>
      </c>
      <c r="C15" s="289"/>
      <c r="D15" s="306"/>
      <c r="E15" s="252"/>
      <c r="F15" s="308"/>
      <c r="G15" s="308"/>
      <c r="H15" s="308"/>
      <c r="I15" s="308"/>
      <c r="J15" s="308"/>
      <c r="K15" s="308"/>
      <c r="L15" s="309"/>
      <c r="M15" s="431"/>
      <c r="N15" s="262"/>
      <c r="O15" s="262"/>
      <c r="P15" s="262"/>
      <c r="Q15" s="262" t="s">
        <v>19</v>
      </c>
      <c r="R15" s="262"/>
      <c r="S15" s="392"/>
      <c r="T15" s="392"/>
      <c r="U15" s="392"/>
      <c r="V15" s="392"/>
    </row>
    <row r="16" spans="1:256" s="116" customFormat="1" ht="21" customHeight="1">
      <c r="A16" s="115"/>
      <c r="B16" s="30"/>
      <c r="C16" s="289"/>
      <c r="D16" s="310"/>
      <c r="E16" s="310"/>
      <c r="F16" s="310"/>
      <c r="G16" s="310"/>
      <c r="H16" s="310"/>
      <c r="I16" s="310"/>
      <c r="J16" s="310"/>
      <c r="K16" s="310"/>
      <c r="L16" s="310"/>
      <c r="M16" s="262"/>
      <c r="N16" s="262"/>
      <c r="O16" s="262"/>
      <c r="P16" s="262"/>
      <c r="Q16" s="262"/>
      <c r="R16" s="262"/>
      <c r="S16" s="392"/>
      <c r="T16" s="392"/>
      <c r="U16" s="392"/>
      <c r="V16" s="392"/>
    </row>
    <row r="17" spans="1:22" s="116" customFormat="1">
      <c r="A17" s="115"/>
      <c r="B17" s="30"/>
      <c r="C17" s="289"/>
      <c r="D17" s="30"/>
      <c r="E17" s="30"/>
      <c r="F17" s="30"/>
      <c r="G17" s="30"/>
      <c r="H17" s="30"/>
      <c r="I17" s="30"/>
      <c r="J17" s="30"/>
      <c r="K17" s="30"/>
      <c r="L17" s="30"/>
      <c r="M17" s="262"/>
      <c r="N17" s="262"/>
      <c r="O17" s="262"/>
      <c r="P17" s="262"/>
      <c r="Q17" s="262"/>
      <c r="R17" s="262"/>
      <c r="S17" s="392"/>
      <c r="T17" s="392"/>
      <c r="U17" s="392"/>
      <c r="V17" s="392"/>
    </row>
    <row r="18" spans="1:22" s="116" customFormat="1" ht="0.75" customHeight="1">
      <c r="A18" s="115"/>
      <c r="B18" s="30"/>
      <c r="C18" s="289"/>
      <c r="D18" s="30"/>
      <c r="E18" s="30"/>
      <c r="F18" s="30"/>
      <c r="G18" s="30"/>
      <c r="H18" s="30"/>
      <c r="I18" s="30"/>
      <c r="J18" s="30"/>
      <c r="K18" s="30"/>
      <c r="L18" s="30"/>
      <c r="M18" s="262"/>
      <c r="N18" s="262"/>
      <c r="O18" s="262"/>
      <c r="P18" s="262"/>
      <c r="Q18" s="262"/>
      <c r="R18" s="262"/>
      <c r="S18" s="392"/>
      <c r="T18" s="392"/>
      <c r="U18" s="392"/>
      <c r="V18" s="392"/>
    </row>
    <row r="19" spans="1:22" s="312" customFormat="1" ht="10.5">
      <c r="A19" s="311"/>
      <c r="C19" s="313"/>
      <c r="D19" s="314"/>
      <c r="E19" s="314"/>
      <c r="M19" s="262"/>
      <c r="N19" s="262"/>
      <c r="O19" s="262"/>
      <c r="P19" s="262"/>
      <c r="Q19" s="262"/>
      <c r="R19" s="262"/>
      <c r="S19" s="392"/>
      <c r="T19" s="392"/>
      <c r="U19" s="392"/>
      <c r="V19" s="392"/>
    </row>
    <row r="20" spans="1:22" s="312" customFormat="1" ht="10.5">
      <c r="A20" s="311"/>
      <c r="C20" s="313"/>
      <c r="D20" s="314"/>
      <c r="E20" s="314"/>
      <c r="M20" s="262"/>
      <c r="N20" s="262"/>
      <c r="O20" s="262"/>
      <c r="P20" s="262"/>
      <c r="Q20" s="262"/>
      <c r="R20" s="262"/>
      <c r="S20" s="392"/>
      <c r="T20" s="392"/>
      <c r="U20" s="392"/>
      <c r="V20" s="392"/>
    </row>
  </sheetData>
  <sheetProtection algorithmName="SHA-512" hashValue="5HwNi6FC0eKlO7P6WNiQzLGhpQfJ/GwvaN4JhUaTWDjN4L0zn93+o9xYZkNC3MT8V+GoqCBACzayItabV/5YPQ==" saltValue="XZSlr7ipP42zjUoUoo61KA==" spinCount="100000"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 xr:uid="{C89C7C47-F7F4-448C-B205-2B081D77F281}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modThisWorkbook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modfrmReestrMR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modfrmCheckUpdates">
    <tabColor indexed="47"/>
  </sheetPr>
  <dimension ref="A1"/>
  <sheetViews>
    <sheetView showGridLines="0" zoomScaleNormal="100" workbookViewId="0"/>
  </sheetViews>
  <sheetFormatPr defaultRowHeight="11.25"/>
  <sheetData/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02">
    <tabColor rgb="FFCCCCFF"/>
  </sheetPr>
  <dimension ref="A1:T30"/>
  <sheetViews>
    <sheetView showGridLines="0" topLeftCell="C4" zoomScaleNormal="100" workbookViewId="0">
      <selection activeCell="G11" sqref="G11"/>
    </sheetView>
  </sheetViews>
  <sheetFormatPr defaultRowHeight="11.25"/>
  <cols>
    <col min="1" max="2" width="3.7109375" style="258" hidden="1" customWidth="1"/>
    <col min="3" max="3" width="3.7109375" style="90" bestFit="1" customWidth="1"/>
    <col min="4" max="4" width="6.140625" style="90" customWidth="1"/>
    <col min="5" max="5" width="50.7109375" style="90" customWidth="1"/>
    <col min="6" max="6" width="33.85546875" style="90" customWidth="1"/>
    <col min="7" max="7" width="8.5703125" style="90" customWidth="1"/>
    <col min="8" max="8" width="3.7109375" style="90" customWidth="1"/>
    <col min="9" max="9" width="5.42578125" style="90" customWidth="1"/>
    <col min="10" max="10" width="47.85546875" style="90" customWidth="1"/>
    <col min="11" max="12" width="3.7109375" style="90" customWidth="1"/>
    <col min="13" max="13" width="5.7109375" style="90" customWidth="1"/>
    <col min="14" max="14" width="28.140625" style="90" customWidth="1"/>
    <col min="15" max="16" width="3.7109375" style="90" customWidth="1"/>
    <col min="17" max="17" width="5.7109375" style="90" customWidth="1"/>
    <col min="18" max="18" width="34.42578125" style="90" customWidth="1"/>
    <col min="19" max="19" width="30.7109375" style="90" customWidth="1"/>
    <col min="20" max="20" width="3.7109375" style="90" customWidth="1"/>
    <col min="21" max="16384" width="9.140625" style="90"/>
  </cols>
  <sheetData>
    <row r="1" spans="1:20" hidden="1"/>
    <row r="2" spans="1:20" hidden="1"/>
    <row r="3" spans="1:20" hidden="1"/>
    <row r="4" spans="1:20" ht="3" customHeight="1"/>
    <row r="5" spans="1:20" s="110" customFormat="1" ht="24.95" customHeight="1">
      <c r="A5" s="259"/>
      <c r="B5" s="259"/>
      <c r="D5" s="617" t="s">
        <v>558</v>
      </c>
      <c r="E5" s="618"/>
      <c r="F5" s="618"/>
      <c r="G5" s="618"/>
      <c r="H5" s="618"/>
      <c r="I5" s="618"/>
      <c r="J5" s="619"/>
      <c r="K5" s="475"/>
      <c r="L5" s="202"/>
      <c r="M5" s="202"/>
      <c r="N5" s="202"/>
      <c r="O5" s="202"/>
      <c r="P5" s="202"/>
      <c r="Q5" s="202"/>
      <c r="R5" s="202"/>
      <c r="S5" s="202"/>
    </row>
    <row r="6" spans="1:20" s="508" customFormat="1" ht="3" customHeight="1">
      <c r="A6" s="263"/>
      <c r="B6" s="263"/>
      <c r="D6" s="633"/>
      <c r="E6" s="634"/>
      <c r="F6" s="634"/>
      <c r="G6" s="634"/>
      <c r="H6" s="634"/>
      <c r="I6" s="634"/>
      <c r="J6" s="635"/>
    </row>
    <row r="7" spans="1:20" s="508" customFormat="1" ht="5.25" hidden="1">
      <c r="A7" s="263"/>
      <c r="B7" s="263"/>
      <c r="E7" s="636"/>
      <c r="F7" s="636"/>
      <c r="G7" s="632"/>
      <c r="H7" s="632"/>
      <c r="I7" s="632"/>
      <c r="J7" s="632"/>
    </row>
    <row r="8" spans="1:20" s="508" customFormat="1" ht="5.25" hidden="1">
      <c r="A8" s="263"/>
      <c r="B8" s="263"/>
      <c r="E8" s="636"/>
      <c r="F8" s="636"/>
      <c r="G8" s="632"/>
      <c r="H8" s="632"/>
      <c r="I8" s="632"/>
      <c r="J8" s="632"/>
    </row>
    <row r="9" spans="1:20" s="508" customFormat="1" ht="5.25" hidden="1">
      <c r="A9" s="263"/>
      <c r="B9" s="263"/>
      <c r="E9" s="636"/>
      <c r="F9" s="636"/>
      <c r="G9" s="632"/>
      <c r="H9" s="632"/>
      <c r="I9" s="632"/>
      <c r="J9" s="632"/>
    </row>
    <row r="10" spans="1:20" s="508" customFormat="1" ht="5.25" hidden="1">
      <c r="A10" s="263"/>
      <c r="B10" s="263"/>
      <c r="E10" s="636"/>
      <c r="F10" s="636"/>
      <c r="G10" s="632"/>
      <c r="H10" s="632"/>
      <c r="I10" s="632"/>
      <c r="J10" s="632"/>
    </row>
    <row r="11" spans="1:20" s="164" customFormat="1" ht="18.75">
      <c r="A11" s="263"/>
      <c r="B11" s="263"/>
      <c r="D11" s="149"/>
      <c r="E11" s="638" t="s">
        <v>576</v>
      </c>
      <c r="F11" s="638"/>
      <c r="G11" s="583" t="s">
        <v>75</v>
      </c>
      <c r="H11" s="504"/>
      <c r="I11" s="187"/>
      <c r="J11" s="149"/>
      <c r="K11" s="150"/>
      <c r="L11" s="149"/>
      <c r="M11" s="149"/>
      <c r="N11" s="150"/>
      <c r="O11" s="150"/>
      <c r="P11" s="149"/>
      <c r="Q11" s="149"/>
      <c r="R11" s="150"/>
    </row>
    <row r="12" spans="1:20" s="508" customFormat="1" ht="5.25" hidden="1">
      <c r="A12" s="263"/>
      <c r="B12" s="263"/>
      <c r="E12" s="637"/>
      <c r="F12" s="637"/>
      <c r="G12" s="507"/>
      <c r="H12" s="503"/>
      <c r="I12" s="503"/>
      <c r="J12" s="506"/>
      <c r="K12" s="502"/>
      <c r="L12" s="502"/>
      <c r="M12" s="502"/>
      <c r="N12" s="501"/>
      <c r="O12" s="502"/>
      <c r="P12" s="502"/>
      <c r="Q12" s="502"/>
      <c r="R12" s="501"/>
    </row>
    <row r="13" spans="1:20" s="508" customFormat="1" ht="5.25" hidden="1">
      <c r="A13" s="263"/>
      <c r="B13" s="263"/>
      <c r="E13" s="631"/>
      <c r="F13" s="631"/>
      <c r="G13" s="502"/>
      <c r="H13" s="503"/>
      <c r="I13" s="502"/>
      <c r="J13" s="502"/>
      <c r="K13" s="502"/>
      <c r="L13" s="502"/>
      <c r="M13" s="502"/>
      <c r="N13" s="501"/>
      <c r="O13" s="502"/>
      <c r="P13" s="502"/>
      <c r="Q13" s="502"/>
      <c r="R13" s="501"/>
    </row>
    <row r="14" spans="1:20" s="508" customFormat="1" ht="5.25" hidden="1">
      <c r="A14" s="263"/>
      <c r="B14" s="263"/>
    </row>
    <row r="15" spans="1:20" s="500" customFormat="1" ht="5.25" hidden="1">
      <c r="A15" s="258"/>
      <c r="B15" s="258"/>
    </row>
    <row r="16" spans="1:20" s="110" customFormat="1" ht="3" customHeight="1">
      <c r="A16" s="259"/>
      <c r="B16" s="259"/>
      <c r="D16" s="356"/>
      <c r="E16" s="356"/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  <c r="T16" s="151"/>
    </row>
    <row r="17" spans="1:19" ht="27" customHeight="1">
      <c r="D17" s="630" t="s">
        <v>82</v>
      </c>
      <c r="E17" s="630" t="s">
        <v>279</v>
      </c>
      <c r="F17" s="630" t="s">
        <v>71</v>
      </c>
      <c r="G17" s="630" t="s">
        <v>422</v>
      </c>
      <c r="H17" s="630" t="s">
        <v>82</v>
      </c>
      <c r="I17" s="630"/>
      <c r="J17" s="630" t="s">
        <v>21</v>
      </c>
      <c r="K17" s="639" t="s">
        <v>454</v>
      </c>
      <c r="L17" s="639"/>
      <c r="M17" s="639"/>
      <c r="N17" s="639"/>
      <c r="O17" s="639" t="s">
        <v>559</v>
      </c>
      <c r="P17" s="639"/>
      <c r="Q17" s="639"/>
      <c r="R17" s="639"/>
      <c r="S17" s="630" t="s">
        <v>228</v>
      </c>
    </row>
    <row r="18" spans="1:19" ht="30.75" customHeight="1">
      <c r="D18" s="630"/>
      <c r="E18" s="630"/>
      <c r="F18" s="630"/>
      <c r="G18" s="630"/>
      <c r="H18" s="630"/>
      <c r="I18" s="630"/>
      <c r="J18" s="630"/>
      <c r="K18" s="104" t="s">
        <v>282</v>
      </c>
      <c r="L18" s="630" t="s">
        <v>82</v>
      </c>
      <c r="M18" s="630"/>
      <c r="N18" s="104" t="s">
        <v>214</v>
      </c>
      <c r="O18" s="104" t="s">
        <v>282</v>
      </c>
      <c r="P18" s="630" t="s">
        <v>82</v>
      </c>
      <c r="Q18" s="630"/>
      <c r="R18" s="104" t="s">
        <v>214</v>
      </c>
      <c r="S18" s="630"/>
    </row>
    <row r="19" spans="1:19" ht="12" customHeight="1">
      <c r="A19" s="435"/>
      <c r="B19" s="435"/>
      <c r="D19" s="36" t="s">
        <v>83</v>
      </c>
      <c r="E19" s="36" t="s">
        <v>49</v>
      </c>
      <c r="F19" s="36" t="s">
        <v>50</v>
      </c>
      <c r="G19" s="36" t="s">
        <v>51</v>
      </c>
      <c r="H19" s="640" t="s">
        <v>63</v>
      </c>
      <c r="I19" s="640"/>
      <c r="J19" s="36" t="s">
        <v>64</v>
      </c>
      <c r="K19" s="36" t="s">
        <v>169</v>
      </c>
      <c r="L19" s="640" t="s">
        <v>170</v>
      </c>
      <c r="M19" s="640"/>
      <c r="N19" s="36" t="s">
        <v>193</v>
      </c>
      <c r="O19" s="36" t="s">
        <v>194</v>
      </c>
      <c r="P19" s="640" t="s">
        <v>195</v>
      </c>
      <c r="Q19" s="640"/>
      <c r="R19" s="36" t="s">
        <v>196</v>
      </c>
      <c r="S19" s="36" t="s">
        <v>197</v>
      </c>
    </row>
    <row r="20" spans="1:19" ht="14.25" hidden="1">
      <c r="C20" s="350"/>
      <c r="D20" s="364">
        <v>0</v>
      </c>
      <c r="E20" s="432"/>
      <c r="F20" s="432"/>
      <c r="G20" s="111"/>
      <c r="H20" s="364"/>
      <c r="I20" s="364"/>
      <c r="J20" s="272"/>
      <c r="K20" s="111"/>
      <c r="L20" s="272"/>
      <c r="M20" s="272"/>
      <c r="N20" s="433"/>
      <c r="O20" s="111"/>
      <c r="P20" s="272"/>
      <c r="Q20" s="272"/>
      <c r="R20" s="434"/>
      <c r="S20" s="111"/>
    </row>
    <row r="21" spans="1:19" ht="17.100000000000001" customHeight="1">
      <c r="A21" s="254">
        <v>5</v>
      </c>
      <c r="B21" s="90"/>
      <c r="C21" s="350"/>
      <c r="D21" s="641">
        <v>1</v>
      </c>
      <c r="E21" s="643" t="s">
        <v>564</v>
      </c>
      <c r="F21" s="645" t="s">
        <v>702</v>
      </c>
      <c r="G21" s="648" t="s">
        <v>75</v>
      </c>
      <c r="H21" s="641"/>
      <c r="I21" s="641">
        <v>1</v>
      </c>
      <c r="J21" s="653" t="s">
        <v>1364</v>
      </c>
      <c r="K21" s="652" t="s">
        <v>74</v>
      </c>
      <c r="L21" s="656"/>
      <c r="M21" s="656" t="s">
        <v>83</v>
      </c>
      <c r="N21" s="650" t="s">
        <v>1363</v>
      </c>
      <c r="O21" s="652" t="s">
        <v>75</v>
      </c>
      <c r="P21" s="272"/>
      <c r="Q21" s="272" t="s">
        <v>83</v>
      </c>
      <c r="R21" s="584"/>
      <c r="S21" s="348"/>
    </row>
    <row r="22" spans="1:19" ht="17.100000000000001" customHeight="1">
      <c r="A22" s="254"/>
      <c r="B22" s="90"/>
      <c r="C22" s="164"/>
      <c r="D22" s="642"/>
      <c r="E22" s="644"/>
      <c r="F22" s="646"/>
      <c r="G22" s="649"/>
      <c r="H22" s="642"/>
      <c r="I22" s="642"/>
      <c r="J22" s="654"/>
      <c r="K22" s="649"/>
      <c r="L22" s="642"/>
      <c r="M22" s="642"/>
      <c r="N22" s="651"/>
      <c r="O22" s="649"/>
      <c r="P22" s="273"/>
      <c r="Q22" s="108"/>
      <c r="R22" s="108"/>
      <c r="S22" s="109"/>
    </row>
    <row r="23" spans="1:19" ht="15" customHeight="1">
      <c r="A23" s="254"/>
      <c r="B23" s="90"/>
      <c r="C23" s="164"/>
      <c r="D23" s="642"/>
      <c r="E23" s="644"/>
      <c r="F23" s="646"/>
      <c r="G23" s="649"/>
      <c r="H23" s="642"/>
      <c r="I23" s="642"/>
      <c r="J23" s="655"/>
      <c r="K23" s="649"/>
      <c r="L23" s="107"/>
      <c r="M23" s="108"/>
      <c r="N23" s="108"/>
      <c r="O23" s="108"/>
      <c r="P23" s="108"/>
      <c r="Q23" s="108"/>
      <c r="R23" s="108"/>
      <c r="S23" s="109"/>
    </row>
    <row r="24" spans="1:19" ht="15" customHeight="1">
      <c r="A24" s="254"/>
      <c r="B24" s="90"/>
      <c r="C24" s="164"/>
      <c r="D24" s="642"/>
      <c r="E24" s="644"/>
      <c r="F24" s="647"/>
      <c r="G24" s="649"/>
      <c r="H24" s="107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9"/>
    </row>
    <row r="25" spans="1:19" ht="17.100000000000001" customHeight="1">
      <c r="D25" s="107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9"/>
    </row>
    <row r="26" spans="1:19" ht="3" customHeight="1"/>
    <row r="27" spans="1:19" hidden="1"/>
    <row r="28" spans="1:19" ht="0.95" customHeight="1"/>
    <row r="29" spans="1:19" ht="23.25" customHeight="1"/>
    <row r="30" spans="1:19" ht="3" customHeight="1"/>
  </sheetData>
  <sheetProtection algorithmName="SHA-512" hashValue="Sxh98CZ96PLmXARH3SqVWef/A6Fs910wZR2pn0wOHvG2kQXp7kjayJu53WU4XcvorMWW5n8LF+0ruA7CpuMgow==" saltValue="QX1QLwexDF6FYWGFqZPz4A==" spinCount="100000" sheet="1" objects="1" scenarios="1" formatColumns="0" formatRows="0"/>
  <dataConsolidate leftLabels="1" link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E11:F11"/>
  </mergeCells>
  <phoneticPr fontId="8" type="noConversion"/>
  <dataValidations xWindow="622" yWindow="221" count="5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 xr:uid="{00000000-0002-0000-0600-000000000000}"/>
    <dataValidation allowBlank="1" showInputMessage="1" showErrorMessage="1" prompt="Для выбора выполните двойной щелчок левой клавиши мыши по соответствующей ячейке." sqref="G11 G21 K21 O21" xr:uid="{00000000-0002-0000-0600-000001000000}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 xr:uid="{47F785D2-EB7D-4D9F-B518-0BE634F69DF7}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 xr:uid="{7F47A7AB-11B6-43C5-BF62-B7B1F76660DA}"/>
    <dataValidation type="textLength" operator="lessThanOrEqual" allowBlank="1" showInputMessage="1" showErrorMessage="1" errorTitle="Ошибка" error="Допускается ввод не более 900 символов!" sqref="R21:S21 J21" xr:uid="{04B9E858-7298-4ACF-A3ED-88EF137B0CF6}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264" hidden="1" customWidth="1"/>
    <col min="2" max="4" width="3.7109375" style="249" hidden="1" customWidth="1"/>
    <col min="5" max="5" width="3.7109375" style="77" customWidth="1"/>
    <col min="6" max="6" width="9.7109375" style="30" customWidth="1"/>
    <col min="7" max="7" width="37.7109375" style="30" customWidth="1"/>
    <col min="8" max="8" width="66.85546875" style="30" customWidth="1"/>
    <col min="9" max="9" width="115.7109375" style="30" customWidth="1"/>
    <col min="10" max="11" width="10.5703125" style="249"/>
    <col min="12" max="12" width="11.140625" style="249" customWidth="1"/>
    <col min="13" max="20" width="10.5703125" style="249"/>
    <col min="21" max="16384" width="10.5703125" style="30"/>
  </cols>
  <sheetData>
    <row r="1" spans="1:20" ht="3" customHeight="1">
      <c r="A1" s="264" t="s">
        <v>195</v>
      </c>
    </row>
    <row r="2" spans="1:20" ht="22.5">
      <c r="F2" s="658" t="s">
        <v>460</v>
      </c>
      <c r="G2" s="659"/>
      <c r="H2" s="660"/>
      <c r="I2" s="474"/>
    </row>
    <row r="3" spans="1:20" ht="3" customHeight="1"/>
    <row r="4" spans="1:20" s="164" customFormat="1" ht="11.25">
      <c r="A4" s="263"/>
      <c r="B4" s="263"/>
      <c r="C4" s="263"/>
      <c r="D4" s="263"/>
      <c r="F4" s="622" t="s">
        <v>430</v>
      </c>
      <c r="G4" s="622"/>
      <c r="H4" s="622"/>
      <c r="I4" s="641" t="s">
        <v>431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</row>
    <row r="5" spans="1:20" s="164" customFormat="1" ht="11.25" customHeight="1">
      <c r="A5" s="263"/>
      <c r="B5" s="263"/>
      <c r="C5" s="263"/>
      <c r="D5" s="263"/>
      <c r="F5" s="364" t="s">
        <v>82</v>
      </c>
      <c r="G5" s="104" t="s">
        <v>433</v>
      </c>
      <c r="H5" s="363" t="s">
        <v>424</v>
      </c>
      <c r="I5" s="641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</row>
    <row r="6" spans="1:20" s="164" customFormat="1" ht="12" customHeight="1">
      <c r="A6" s="263"/>
      <c r="B6" s="263"/>
      <c r="C6" s="263"/>
      <c r="D6" s="263"/>
      <c r="F6" s="365" t="s">
        <v>83</v>
      </c>
      <c r="G6" s="367">
        <v>2</v>
      </c>
      <c r="H6" s="368">
        <v>3</v>
      </c>
      <c r="I6" s="366">
        <v>4</v>
      </c>
      <c r="J6" s="263">
        <v>4</v>
      </c>
      <c r="K6" s="263"/>
      <c r="L6" s="263"/>
      <c r="M6" s="263"/>
      <c r="N6" s="263"/>
      <c r="O6" s="263"/>
      <c r="P6" s="263"/>
      <c r="Q6" s="263"/>
      <c r="R6" s="263"/>
      <c r="S6" s="263"/>
      <c r="T6" s="263"/>
    </row>
    <row r="7" spans="1:20" s="164" customFormat="1" ht="18.75">
      <c r="A7" s="263"/>
      <c r="B7" s="263"/>
      <c r="C7" s="263"/>
      <c r="D7" s="263"/>
      <c r="F7" s="215">
        <v>1</v>
      </c>
      <c r="G7" s="443" t="s">
        <v>461</v>
      </c>
      <c r="H7" s="362" t="str">
        <f>IF(dateCh="","",dateCh)</f>
        <v>26.04.2023</v>
      </c>
      <c r="I7" s="165" t="s">
        <v>462</v>
      </c>
      <c r="J7" s="374"/>
      <c r="K7" s="263"/>
      <c r="L7" s="263"/>
      <c r="M7" s="263"/>
      <c r="N7" s="263"/>
      <c r="O7" s="263"/>
      <c r="P7" s="263"/>
      <c r="Q7" s="263"/>
      <c r="R7" s="263"/>
      <c r="S7" s="263"/>
      <c r="T7" s="263"/>
    </row>
    <row r="8" spans="1:20" s="164" customFormat="1" ht="45">
      <c r="A8" s="661">
        <v>1</v>
      </c>
      <c r="B8" s="263"/>
      <c r="C8" s="263"/>
      <c r="D8" s="263"/>
      <c r="F8" s="215" t="str">
        <f>"2." &amp;mergeValue(A8)</f>
        <v>2.1</v>
      </c>
      <c r="G8" s="443" t="s">
        <v>463</v>
      </c>
      <c r="H8" s="362" t="str">
        <f>IF('Перечень тарифов'!R21="","наименование отсутствует","" &amp; 'Перечень тарифов'!R21 &amp; "")</f>
        <v>наименование отсутствует</v>
      </c>
      <c r="I8" s="165" t="s">
        <v>551</v>
      </c>
      <c r="J8" s="374"/>
      <c r="K8" s="263"/>
      <c r="L8" s="263"/>
      <c r="M8" s="263"/>
      <c r="N8" s="263"/>
      <c r="O8" s="263"/>
      <c r="P8" s="263"/>
      <c r="Q8" s="263"/>
      <c r="R8" s="263"/>
      <c r="S8" s="263"/>
      <c r="T8" s="263"/>
    </row>
    <row r="9" spans="1:20" s="164" customFormat="1" ht="22.5">
      <c r="A9" s="661"/>
      <c r="B9" s="263"/>
      <c r="C9" s="263"/>
      <c r="D9" s="263"/>
      <c r="F9" s="215" t="str">
        <f>"3." &amp;mergeValue(A9)</f>
        <v>3.1</v>
      </c>
      <c r="G9" s="443" t="s">
        <v>464</v>
      </c>
      <c r="H9" s="362" t="str">
        <f>IF('Перечень тарифов'!F21="","наименование отсутствует","" &amp; 'Перечень тарифов'!F21 &amp; "")</f>
        <v>Горячее водоснабжение</v>
      </c>
      <c r="I9" s="165" t="s">
        <v>549</v>
      </c>
      <c r="J9" s="374"/>
      <c r="K9" s="263"/>
      <c r="L9" s="263"/>
      <c r="M9" s="263"/>
      <c r="N9" s="263"/>
      <c r="O9" s="263"/>
      <c r="P9" s="263"/>
      <c r="Q9" s="263"/>
      <c r="R9" s="263"/>
      <c r="S9" s="263"/>
      <c r="T9" s="263"/>
    </row>
    <row r="10" spans="1:20" s="164" customFormat="1" ht="22.5">
      <c r="A10" s="661"/>
      <c r="B10" s="263"/>
      <c r="C10" s="263"/>
      <c r="D10" s="263"/>
      <c r="F10" s="215" t="str">
        <f>"4."&amp;mergeValue(A10)</f>
        <v>4.1</v>
      </c>
      <c r="G10" s="443" t="s">
        <v>465</v>
      </c>
      <c r="H10" s="363" t="s">
        <v>434</v>
      </c>
      <c r="I10" s="165"/>
      <c r="J10" s="374"/>
      <c r="K10" s="263"/>
      <c r="L10" s="263"/>
      <c r="M10" s="263"/>
      <c r="N10" s="263"/>
      <c r="O10" s="263"/>
      <c r="P10" s="263"/>
      <c r="Q10" s="263"/>
      <c r="R10" s="263"/>
      <c r="S10" s="263"/>
      <c r="T10" s="263"/>
    </row>
    <row r="11" spans="1:20" s="164" customFormat="1" ht="18.75">
      <c r="A11" s="661"/>
      <c r="B11" s="661">
        <v>1</v>
      </c>
      <c r="C11" s="381"/>
      <c r="D11" s="381"/>
      <c r="F11" s="215" t="str">
        <f>"4."&amp;mergeValue(A11) &amp;"."&amp;mergeValue(B11)</f>
        <v>4.1.1</v>
      </c>
      <c r="G11" s="369" t="s">
        <v>553</v>
      </c>
      <c r="H11" s="362" t="str">
        <f>IF(region_name="","",region_name)</f>
        <v>Орловская область</v>
      </c>
      <c r="I11" s="165" t="s">
        <v>468</v>
      </c>
      <c r="J11" s="374"/>
      <c r="K11" s="263"/>
      <c r="L11" s="263"/>
      <c r="M11" s="263"/>
      <c r="N11" s="263"/>
      <c r="O11" s="263"/>
      <c r="P11" s="263"/>
      <c r="Q11" s="263"/>
      <c r="R11" s="263"/>
      <c r="S11" s="263"/>
      <c r="T11" s="263"/>
    </row>
    <row r="12" spans="1:20" s="164" customFormat="1" ht="22.5">
      <c r="A12" s="661"/>
      <c r="B12" s="661"/>
      <c r="C12" s="661">
        <v>1</v>
      </c>
      <c r="D12" s="381"/>
      <c r="F12" s="215" t="str">
        <f>"4."&amp;mergeValue(A12) &amp;"."&amp;mergeValue(B12)&amp;"."&amp;mergeValue(C12)</f>
        <v>4.1.1.1</v>
      </c>
      <c r="G12" s="380" t="s">
        <v>466</v>
      </c>
      <c r="H12" s="362" t="str">
        <f>IF(Территории!H13="","","" &amp; Территории!H13 &amp; "")</f>
        <v>Город Орёл</v>
      </c>
      <c r="I12" s="165" t="s">
        <v>469</v>
      </c>
      <c r="J12" s="374"/>
      <c r="K12" s="263"/>
      <c r="L12" s="263"/>
      <c r="M12" s="263"/>
      <c r="N12" s="263"/>
      <c r="O12" s="263"/>
      <c r="P12" s="263"/>
      <c r="Q12" s="263"/>
      <c r="R12" s="263"/>
      <c r="S12" s="263"/>
      <c r="T12" s="263"/>
    </row>
    <row r="13" spans="1:20" s="164" customFormat="1" ht="56.25">
      <c r="A13" s="661"/>
      <c r="B13" s="661"/>
      <c r="C13" s="661"/>
      <c r="D13" s="381">
        <v>1</v>
      </c>
      <c r="F13" s="215" t="str">
        <f>"4."&amp;mergeValue(A13) &amp;"."&amp;mergeValue(B13)&amp;"."&amp;mergeValue(C13)&amp;"."&amp;mergeValue(D13)</f>
        <v>4.1.1.1.1</v>
      </c>
      <c r="G13" s="446" t="s">
        <v>467</v>
      </c>
      <c r="H13" s="362" t="str">
        <f>IF(Территории!R14="","","" &amp; Территории!R14 &amp; "")</f>
        <v>Город Орёл (54701000)</v>
      </c>
      <c r="I13" s="442" t="s">
        <v>552</v>
      </c>
      <c r="J13" s="374"/>
      <c r="K13" s="263"/>
      <c r="L13" s="263"/>
      <c r="M13" s="263"/>
      <c r="N13" s="263"/>
      <c r="O13" s="263"/>
      <c r="P13" s="263"/>
      <c r="Q13" s="263"/>
      <c r="R13" s="263"/>
      <c r="S13" s="263"/>
      <c r="T13" s="263"/>
    </row>
    <row r="14" spans="1:20" s="164" customFormat="1" ht="3" customHeight="1">
      <c r="A14" s="263"/>
      <c r="B14" s="263"/>
      <c r="C14" s="263"/>
      <c r="D14" s="263"/>
      <c r="F14" s="370"/>
      <c r="G14" s="444"/>
      <c r="H14" s="445"/>
      <c r="I14" s="85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</row>
    <row r="15" spans="1:20" s="164" customFormat="1" ht="15" customHeight="1">
      <c r="A15" s="263"/>
      <c r="B15" s="263"/>
      <c r="C15" s="263"/>
      <c r="D15" s="263"/>
      <c r="F15" s="370"/>
      <c r="G15" s="657" t="s">
        <v>554</v>
      </c>
      <c r="H15" s="657"/>
      <c r="I15" s="85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</row>
  </sheetData>
  <sheetProtection algorithmName="SHA-512" hashValue="Ze1xnh5npV6kqsW86n3r/HvDuUUUPaTKVaL0R2QgTS+3N9MACa52b0sLPpIyJrZ7fYopNaEkmxHpmsMxTeaGxA==" saltValue="oH4QUEREAusRZojsD8tXKw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 xr:uid="{00000000-0002-0000-0700-000000000000}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3">
    <tabColor rgb="FFEAEBEE"/>
    <pageSetUpPr fitToPage="1"/>
  </sheetPr>
  <dimension ref="A1:Q15"/>
  <sheetViews>
    <sheetView showGridLines="0" topLeftCell="C4" zoomScaleNormal="100" workbookViewId="0">
      <selection activeCell="F21" sqref="F21"/>
    </sheetView>
  </sheetViews>
  <sheetFormatPr defaultColWidth="10.5703125" defaultRowHeight="14.25"/>
  <cols>
    <col min="1" max="1" width="9.140625" style="85" hidden="1" customWidth="1"/>
    <col min="2" max="2" width="9.140625" style="213" hidden="1" customWidth="1"/>
    <col min="3" max="3" width="3.7109375" style="77" customWidth="1"/>
    <col min="4" max="4" width="6.28515625" style="30" bestFit="1" customWidth="1"/>
    <col min="5" max="5" width="64.140625" style="30" customWidth="1"/>
    <col min="6" max="7" width="35.7109375" style="30" customWidth="1"/>
    <col min="8" max="8" width="115.7109375" style="30" customWidth="1"/>
    <col min="9" max="9" width="10.5703125" style="30"/>
    <col min="10" max="11" width="10.5703125" style="262"/>
    <col min="12" max="16384" width="10.5703125" style="30"/>
  </cols>
  <sheetData>
    <row r="1" spans="1:17" hidden="1">
      <c r="N1" s="542"/>
      <c r="O1" s="542"/>
      <c r="Q1" s="542"/>
    </row>
    <row r="2" spans="1:17" hidden="1"/>
    <row r="3" spans="1:17" hidden="1"/>
    <row r="4" spans="1:17" ht="3" customHeight="1">
      <c r="C4" s="76"/>
      <c r="D4" s="31"/>
      <c r="E4" s="31"/>
      <c r="F4" s="31"/>
      <c r="G4" s="534"/>
      <c r="H4" s="534"/>
    </row>
    <row r="5" spans="1:17" ht="26.1" customHeight="1">
      <c r="C5" s="76"/>
      <c r="D5" s="662" t="s">
        <v>609</v>
      </c>
      <c r="E5" s="662"/>
      <c r="F5" s="662"/>
      <c r="G5" s="662"/>
      <c r="H5" s="476"/>
    </row>
    <row r="6" spans="1:17" ht="3" customHeight="1">
      <c r="C6" s="76"/>
      <c r="D6" s="31"/>
      <c r="E6" s="198"/>
      <c r="F6" s="198"/>
      <c r="G6" s="74"/>
      <c r="H6" s="535"/>
    </row>
    <row r="7" spans="1:17">
      <c r="C7" s="76"/>
      <c r="D7" s="663" t="s">
        <v>430</v>
      </c>
      <c r="E7" s="663"/>
      <c r="F7" s="663"/>
      <c r="G7" s="663"/>
      <c r="H7" s="664" t="s">
        <v>431</v>
      </c>
    </row>
    <row r="8" spans="1:17">
      <c r="C8" s="76"/>
      <c r="D8" s="91" t="s">
        <v>82</v>
      </c>
      <c r="E8" s="102" t="s">
        <v>433</v>
      </c>
      <c r="F8" s="102" t="s">
        <v>424</v>
      </c>
      <c r="G8" s="102" t="s">
        <v>432</v>
      </c>
      <c r="H8" s="664"/>
    </row>
    <row r="9" spans="1:17" ht="12" customHeight="1">
      <c r="C9" s="76"/>
      <c r="D9" s="36" t="s">
        <v>83</v>
      </c>
      <c r="E9" s="36" t="s">
        <v>49</v>
      </c>
      <c r="F9" s="36" t="s">
        <v>50</v>
      </c>
      <c r="G9" s="36" t="s">
        <v>51</v>
      </c>
      <c r="H9" s="36" t="s">
        <v>63</v>
      </c>
    </row>
    <row r="10" spans="1:17" ht="21" customHeight="1">
      <c r="A10" s="201"/>
      <c r="C10" s="76"/>
      <c r="D10" s="214" t="s">
        <v>83</v>
      </c>
      <c r="E10" s="543" t="s">
        <v>586</v>
      </c>
      <c r="F10" s="587" t="s">
        <v>1369</v>
      </c>
      <c r="G10" s="358" t="s">
        <v>1365</v>
      </c>
      <c r="H10" s="665" t="s">
        <v>587</v>
      </c>
    </row>
    <row r="11" spans="1:17" ht="21" customHeight="1">
      <c r="A11" s="201"/>
      <c r="C11" s="76"/>
      <c r="D11" s="214" t="s">
        <v>49</v>
      </c>
      <c r="E11" s="543" t="s">
        <v>588</v>
      </c>
      <c r="F11" s="441" t="s">
        <v>1366</v>
      </c>
      <c r="G11" s="358" t="s">
        <v>1367</v>
      </c>
      <c r="H11" s="666"/>
    </row>
    <row r="12" spans="1:17" ht="21" customHeight="1">
      <c r="A12" s="1"/>
      <c r="C12" s="40"/>
      <c r="D12" s="214" t="s">
        <v>50</v>
      </c>
      <c r="E12" s="543" t="s">
        <v>589</v>
      </c>
      <c r="F12" s="441" t="s">
        <v>1368</v>
      </c>
      <c r="G12" s="358" t="s">
        <v>1367</v>
      </c>
      <c r="H12" s="666"/>
      <c r="I12" s="262"/>
      <c r="K12" s="30"/>
    </row>
    <row r="13" spans="1:17" ht="21" customHeight="1">
      <c r="A13" s="1"/>
      <c r="C13" s="40"/>
      <c r="D13" s="214" t="s">
        <v>51</v>
      </c>
      <c r="E13" s="543" t="s">
        <v>590</v>
      </c>
      <c r="F13" s="441" t="s">
        <v>1368</v>
      </c>
      <c r="G13" s="358" t="s">
        <v>1367</v>
      </c>
      <c r="H13" s="666"/>
      <c r="I13" s="262"/>
      <c r="K13" s="30"/>
    </row>
    <row r="14" spans="1:17" ht="15" customHeight="1">
      <c r="A14" s="201"/>
      <c r="C14" s="76"/>
      <c r="D14" s="103"/>
      <c r="E14" s="545" t="s">
        <v>310</v>
      </c>
      <c r="F14" s="540"/>
      <c r="G14" s="538"/>
      <c r="H14" s="667"/>
    </row>
    <row r="15" spans="1:17">
      <c r="D15" s="547"/>
      <c r="E15" s="547"/>
      <c r="F15" s="547"/>
      <c r="G15" s="547"/>
      <c r="H15" s="547"/>
    </row>
  </sheetData>
  <sheetProtection algorithmName="SHA-512" hashValue="nMPjiWTtAr86bGSsLKhFtpXBp6nirJNztwnUDxmauQjki1fNeEowEYfyoilaN1lfsqm9+8ymgmSyRheomw8B2Q==" saltValue="sKk4yX5VlpH7DpTA3Ki+UQ==" spinCount="100000" sheet="1" objects="1" scenarios="1" formatColumns="0" formatRows="0"/>
  <dataConsolidate leftLabels="1" link="1"/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 xr:uid="{00000000-0002-0000-0800-000000000000}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E13 F10:F13" xr:uid="{00000000-0002-0000-0800-000001000000}">
      <formula1>900</formula1>
    </dataValidation>
  </dataValidations>
  <hyperlinks>
    <hyperlink ref="F10" location="'Форма 1.10'!$F$10" tooltip="Кликните по гиперссылке, чтобы перейти по ссылке на обосновывающие документы или отредактировать её" display="Положениеозакупкетоваров,работ,услугАО&quot;Орелгортеплоэнерго&quot;" xr:uid="{547910ED-1456-4971-B9A4-184235A7B89B}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560</vt:i4>
      </vt:variant>
    </vt:vector>
  </HeadingPairs>
  <TitlesOfParts>
    <vt:vector size="573" baseType="lpstr">
      <vt:lpstr>Инструкция</vt:lpstr>
      <vt:lpstr>Титульный</vt:lpstr>
      <vt:lpstr>Территории</vt:lpstr>
      <vt:lpstr>Перечень тарифов</vt:lpstr>
      <vt:lpstr>Форма 1.0.1 | Форма 1.10</vt:lpstr>
      <vt:lpstr>Форма 1.10</vt:lpstr>
      <vt:lpstr>Форма 1.0.1 | Форма 1.11.1</vt:lpstr>
      <vt:lpstr>Форма 1.11.1</vt:lpstr>
      <vt:lpstr>Форма 1.0.1 | Т-гор.вода</vt:lpstr>
      <vt:lpstr>Форма 1.11.2 | Т-гор.вода</vt:lpstr>
      <vt:lpstr>Сведения об изменении</vt:lpstr>
      <vt:lpstr>Комментарии</vt:lpstr>
      <vt:lpstr>Проверка</vt:lpstr>
      <vt:lpstr>activity</vt:lpstr>
      <vt:lpstr>add_CS_List05_10</vt:lpstr>
      <vt:lpstr>add_CS_List05_2</vt:lpstr>
      <vt:lpstr>add_CS_List05_9</vt:lpstr>
      <vt:lpstr>add_CT_10</vt:lpstr>
      <vt:lpstr>add_CT_2</vt:lpstr>
      <vt:lpstr>add_CT_9</vt:lpstr>
      <vt:lpstr>add_MO_10</vt:lpstr>
      <vt:lpstr>add_MO_2</vt:lpstr>
      <vt:lpstr>add_MO_9</vt:lpstr>
      <vt:lpstr>add_MO_List05_10</vt:lpstr>
      <vt:lpstr>add_MO_List05_2</vt:lpstr>
      <vt:lpstr>add_MO_List05_9</vt:lpstr>
      <vt:lpstr>add_MR_List05_10</vt:lpstr>
      <vt:lpstr>add_MR_List05_2</vt:lpstr>
      <vt:lpstr>add_MR_List05_9</vt:lpstr>
      <vt:lpstr>add_POST_5</vt:lpstr>
      <vt:lpstr>add_Rate_10</vt:lpstr>
      <vt:lpstr>add_Rate_2</vt:lpstr>
      <vt:lpstr>add_Rate_9</vt:lpstr>
      <vt:lpstr>add_TER_List05_10</vt:lpstr>
      <vt:lpstr>add_TER_List05_2</vt:lpstr>
      <vt:lpstr>add_TER_List05_9</vt:lpstr>
      <vt:lpstr>add_Warm_2</vt:lpstr>
      <vt:lpstr>add_Warm_5</vt:lpstr>
      <vt:lpstr>apr_10</vt:lpstr>
      <vt:lpstr>apr_2</vt:lpstr>
      <vt:lpstr>apr_9</vt:lpstr>
      <vt:lpstr>checkCell_List01</vt:lpstr>
      <vt:lpstr>checkCell_List02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checkCell_List06_5</vt:lpstr>
      <vt:lpstr>checkCell_List06_5_double_date</vt:lpstr>
      <vt:lpstr>checkCell_List06_5_OneR</vt:lpstr>
      <vt:lpstr>checkCell_List06_5_OneR_1c</vt:lpstr>
      <vt:lpstr>checkCell_List06_5_OneR_2c</vt:lpstr>
      <vt:lpstr>checkCell_List06_5_TwoR</vt:lpstr>
      <vt:lpstr>checkCell_List06_5_TwoR_1c</vt:lpstr>
      <vt:lpstr>checkCell_List06_5_TwoR_2c</vt:lpstr>
      <vt:lpstr>checkCell_List06_5_unique_t</vt:lpstr>
      <vt:lpstr>checkCell_List06_5_unique_t1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checkCells_List05_10</vt:lpstr>
      <vt:lpstr>'Форма 1.0.1 | Форма 1.11.1'!checkCells_List05_11</vt:lpstr>
      <vt:lpstr>checkCells_List05_11</vt:lpstr>
      <vt:lpstr>checkCells_List05_2</vt:lpstr>
      <vt:lpstr>checkCells_List05_5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Component_comp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default_val_5</vt:lpstr>
      <vt:lpstr>default_val_6</vt:lpstr>
      <vt:lpstr>DESCRIPTION_TERRITORY</vt:lpstr>
      <vt:lpstr>et_add_POST_5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et_List05_10_FormulaVD</vt:lpstr>
      <vt:lpstr>'Форма 1.0.1 | Форма 1.11.1'!et_List05_11_FormulaVD</vt:lpstr>
      <vt:lpstr>et_List05_11_FormulaVD</vt:lpstr>
      <vt:lpstr>et_List05_2</vt:lpstr>
      <vt:lpstr>et_List05_2_FormulaVD</vt:lpstr>
      <vt:lpstr>et_List05_3</vt:lpstr>
      <vt:lpstr>et_List05_4</vt:lpstr>
      <vt:lpstr>et_List05_5_FormulaVD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et_List06_5_0_first</vt:lpstr>
      <vt:lpstr>et_List06_5_1</vt:lpstr>
      <vt:lpstr>et_List06_5_1_changeColor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header_10</vt:lpstr>
      <vt:lpstr>header_2</vt:lpstr>
      <vt:lpstr>header_5</vt:lpstr>
      <vt:lpstr>header_9</vt:lpstr>
      <vt:lpstr>hlApr</vt:lpstr>
      <vt:lpstr>id_rates</vt:lpstr>
      <vt:lpstr>IDtariff_List05_10</vt:lpstr>
      <vt:lpstr>'Форма 1.0.1 | Форма 1.11.1'!IDtariff_List05_11</vt:lpstr>
      <vt:lpstr>IDtariff_List05_11</vt:lpstr>
      <vt:lpstr>IDtariff_List05_2</vt:lpstr>
      <vt:lpstr>IDtariff_List05_5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List06_5_1_changeColor</vt:lpstr>
      <vt:lpstr>List06_5_DP</vt:lpstr>
      <vt:lpstr>List06_5_MC2</vt:lpstr>
      <vt:lpstr>List06_5_note</vt:lpstr>
      <vt:lpstr>List06_5_Period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OneRates_2</vt:lpstr>
      <vt:lpstr>OneRates_5</vt:lpstr>
      <vt:lpstr>OneRates_5_comp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pDel_List06_5_2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pIns_List06_10_Period</vt:lpstr>
      <vt:lpstr>pIns_List06_2_Period</vt:lpstr>
      <vt:lpstr>pIns_List06_5_Period</vt:lpstr>
      <vt:lpstr>pIns_List06_9_Period</vt:lpstr>
      <vt:lpstr>pIns_List07</vt:lpstr>
      <vt:lpstr>pIns_List13_1</vt:lpstr>
      <vt:lpstr>pVDel_List06_10</vt:lpstr>
      <vt:lpstr>pVDel_List06_2</vt:lpstr>
      <vt:lpstr>pVDel_List06_5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TwoRates_2</vt:lpstr>
      <vt:lpstr>TwoRates_5</vt:lpstr>
      <vt:lpstr>TwoRates_5_comp</vt:lpstr>
      <vt:lpstr>UpdStatus</vt:lpstr>
      <vt:lpstr>VDET_END_DATE</vt:lpstr>
      <vt:lpstr>VDET_START_DATE</vt:lpstr>
      <vt:lpstr>version</vt:lpstr>
      <vt:lpstr>vid_teplnos_10</vt:lpstr>
      <vt:lpstr>vid_teplnos_11</vt:lpstr>
      <vt:lpstr>vid_teplnos_12</vt:lpstr>
      <vt:lpstr>vid_teplnos_2</vt:lpstr>
      <vt:lpstr>vid_teplnos_6</vt:lpstr>
      <vt:lpstr>vid_teplnos_7</vt:lpstr>
      <vt:lpstr>vid_teplnos_8</vt:lpstr>
      <vt:lpstr>vid_teplnos_9</vt:lpstr>
      <vt:lpstr>VidTopl</vt:lpstr>
      <vt:lpstr>VidTopl_2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горячего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Admin</cp:lastModifiedBy>
  <cp:lastPrinted>2013-08-29T08:11:20Z</cp:lastPrinted>
  <dcterms:created xsi:type="dcterms:W3CDTF">2004-05-21T07:18:45Z</dcterms:created>
  <dcterms:modified xsi:type="dcterms:W3CDTF">2023-05-03T05:33:04Z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FAS.JKH.OPEN.INFO.REQUEST.GVS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