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xlsBook"/>
  <mc:AlternateContent xmlns:mc="http://schemas.openxmlformats.org/markup-compatibility/2006">
    <mc:Choice Requires="x15">
      <x15ac:absPath xmlns:x15ac="http://schemas.microsoft.com/office/spreadsheetml/2010/11/ac" url="D:\NetSpeakerphone\Received Files\Кошелева Елена ПЭО к_ 409\"/>
    </mc:Choice>
  </mc:AlternateContent>
  <xr:revisionPtr revIDLastSave="0" documentId="8_{6216B009-6F3C-4A0C-8E2E-AE2590BDF638}" xr6:coauthVersionLast="47" xr6:coauthVersionMax="47" xr10:uidLastSave="{00000000-0000-0000-0000-000000000000}"/>
  <bookViews>
    <workbookView xWindow="-120" yWindow="-120" windowWidth="29040" windowHeight="15840" tabRatio="887" firstSheet="4" activeTab="4" xr2:uid="{00000000-000D-0000-FFFF-FFFF00000000}"/>
  </bookViews>
  <sheets>
    <sheet name="modList00" sheetId="623" state="veryHidden" r:id="rId1"/>
    <sheet name="modList02" sheetId="645" state="veryHidden" r:id="rId2"/>
    <sheet name="Инструкция" sheetId="525" r:id="rId3"/>
    <sheet name="Лог обновления" sheetId="429" state="veryHidden" r:id="rId4"/>
    <sheet name="Титульный" sheetId="437" r:id="rId5"/>
    <sheet name="Территории" sheetId="601" r:id="rId6"/>
    <sheet name="Перечень тарифов" sheetId="540" r:id="rId7"/>
    <sheet name="Форма 1.0.1 | Т-ТЭ | &gt;=25МВт" sheetId="634" state="veryHidden" r:id="rId8"/>
    <sheet name="Форма 4.2.1 | Т-ТЭ | &gt;=25МВт" sheetId="624" state="veryHidden" r:id="rId9"/>
    <sheet name="Форма 1.0.1 | Т-ТЭ | ТСО" sheetId="614" state="veryHidden" r:id="rId10"/>
    <sheet name="Форма 4.2.1 | Т-ТЭ | ТСО" sheetId="625" state="veryHidden" r:id="rId11"/>
    <sheet name="Форма 1.0.1 | Т-ТЭ | потр" sheetId="643" r:id="rId12"/>
    <sheet name="Форма 4.2.1 | Т-ТЭ | потр" sheetId="642" r:id="rId13"/>
    <sheet name="Форма 1.0.1 | Т-ТЭ | предел" sheetId="635" state="veryHidden" r:id="rId14"/>
    <sheet name="Форма 4.2.1 | Т-ТЭ | предел" sheetId="626" state="veryHidden" r:id="rId15"/>
    <sheet name="Форма 1.0.1 | Т-ТЭ | индикат" sheetId="641" state="veryHidden" r:id="rId16"/>
    <sheet name="Форма 4.2.1 | Т-ТЭ | индикат" sheetId="640" state="veryHidden" r:id="rId17"/>
    <sheet name="Форма 1.0.1 | Резерв мощности" sheetId="636" state="veryHidden" r:id="rId18"/>
    <sheet name="Форма 4.2.1 | Резерв мощности" sheetId="631" state="veryHidden" r:id="rId19"/>
    <sheet name="Форма 1.0.1 | Т-ТН" sheetId="637" state="veryHidden" r:id="rId20"/>
    <sheet name="Форма 4.2.2 | Т-ТН" sheetId="627" state="veryHidden" r:id="rId21"/>
    <sheet name="Форма 1.0.1 | Т-передача ТЭ" sheetId="638" state="veryHidden" r:id="rId22"/>
    <sheet name="Форма 4.2.2 | Т-передача ТЭ" sheetId="629" state="veryHidden" r:id="rId23"/>
    <sheet name="Форма 1.0.1 | Т-передача ТН" sheetId="639" state="veryHidden" r:id="rId24"/>
    <sheet name="Форма 4.2.2 | Т-передача ТН" sheetId="630" state="veryHidden" r:id="rId25"/>
    <sheet name="Форма 1.0.1 | Т-гор.вода" sheetId="616" state="veryHidden" r:id="rId26"/>
    <sheet name="Форма 4.2.3 | Т-гор.вода" sheetId="628" state="veryHidden" r:id="rId27"/>
    <sheet name="Форма 1.0.1 | Т-подкл" sheetId="618" state="veryHidden" r:id="rId28"/>
    <sheet name="Форма 4.2.4 | Т-подкл" sheetId="633" state="veryHidden" r:id="rId29"/>
    <sheet name="Форма 1.0.1 | Т-подкл(инд)" sheetId="617" state="veryHidden" r:id="rId30"/>
    <sheet name="Форма 4.2.5 | Т-подкл(инд)" sheetId="632" state="veryHidden" r:id="rId31"/>
    <sheet name="Форма 1.0.1 | Форма 4.7" sheetId="622" r:id="rId32"/>
    <sheet name="Форма 4.7" sheetId="608" r:id="rId33"/>
    <sheet name="Форма 1.0.1 | Форма 4.8" sheetId="646" r:id="rId34"/>
    <sheet name="Форма 4.8" sheetId="610" r:id="rId35"/>
    <sheet name="Форма 1.0.2" sheetId="550" state="veryHidden" r:id="rId36"/>
    <sheet name="Сведения об изменении" sheetId="568" state="veryHidden" r:id="rId37"/>
    <sheet name="Комментарии" sheetId="431" r:id="rId38"/>
    <sheet name="Проверка" sheetId="546" r:id="rId39"/>
    <sheet name="et_union_hor" sheetId="471" state="veryHidden" r:id="rId40"/>
    <sheet name="TEHSHEET" sheetId="205" state="veryHidden" r:id="rId41"/>
    <sheet name="modListTempFilter" sheetId="620" state="veryHidden" r:id="rId42"/>
    <sheet name="modCheckCyan" sheetId="612" state="veryHidden" r:id="rId43"/>
    <sheet name="REESTR_LINK" sheetId="602" state="veryHidden" r:id="rId44"/>
    <sheet name="REESTR_DS" sheetId="603" state="veryHidden" r:id="rId45"/>
    <sheet name="modHTTP" sheetId="604" state="veryHidden" r:id="rId46"/>
    <sheet name="modfrmRezimChoose" sheetId="609" state="veryHidden" r:id="rId47"/>
    <sheet name="modSheetMain" sheetId="599" state="veryHidden" r:id="rId48"/>
    <sheet name="REESTR_VT" sheetId="577" state="veryHidden" r:id="rId49"/>
    <sheet name="REESTR_VED" sheetId="579" state="veryHidden" r:id="rId50"/>
    <sheet name="modfrmReestrObj" sheetId="570" state="veryHidden" r:id="rId51"/>
    <sheet name="AllSheetsInThisWorkbook" sheetId="389" state="veryHidden" r:id="rId52"/>
    <sheet name="et_union_vert" sheetId="521" state="veryHidden" r:id="rId53"/>
    <sheet name="modInstruction" sheetId="605" state="veryHidden" r:id="rId54"/>
    <sheet name="modRegion" sheetId="528" state="veryHidden" r:id="rId55"/>
    <sheet name="modReestr" sheetId="433" state="veryHidden" r:id="rId56"/>
    <sheet name="modfrmReestr" sheetId="434" state="veryHidden" r:id="rId57"/>
    <sheet name="modUpdTemplMain" sheetId="424" state="veryHidden" r:id="rId58"/>
    <sheet name="REESTR_ORG" sheetId="390" state="veryHidden" r:id="rId59"/>
    <sheet name="modClassifierValidate" sheetId="400" state="veryHidden" r:id="rId60"/>
    <sheet name="modProv" sheetId="520" state="veryHidden" r:id="rId61"/>
    <sheet name="modHyp" sheetId="398" state="veryHidden" r:id="rId62"/>
    <sheet name="modServiceModule" sheetId="594" state="veryHidden" r:id="rId63"/>
    <sheet name="modList01" sheetId="551" state="veryHidden" r:id="rId64"/>
    <sheet name="modList03" sheetId="549" state="veryHidden" r:id="rId65"/>
    <sheet name="REESTR_MO_FILTER" sheetId="621" state="veryHidden" r:id="rId66"/>
    <sheet name="REESTR_MO" sheetId="518" state="veryHidden" r:id="rId67"/>
    <sheet name="modInfo" sheetId="513" state="veryHidden" r:id="rId68"/>
    <sheet name="modList05" sheetId="619" state="veryHidden" r:id="rId69"/>
    <sheet name="modList06" sheetId="553" state="veryHidden" r:id="rId70"/>
    <sheet name="modList07" sheetId="569" state="veryHidden" r:id="rId71"/>
    <sheet name="modList11" sheetId="539" state="veryHidden" r:id="rId72"/>
    <sheet name="modList12" sheetId="611" state="veryHidden" r:id="rId73"/>
    <sheet name="modfrmDateChoose" sheetId="517" state="veryHidden" r:id="rId74"/>
    <sheet name="modComm" sheetId="514" state="veryHidden" r:id="rId75"/>
    <sheet name="modThisWorkbook" sheetId="511" state="veryHidden" r:id="rId76"/>
    <sheet name="modfrmReestrMR" sheetId="519" state="veryHidden" r:id="rId77"/>
    <sheet name="modfrmCheckUpdates" sheetId="512" state="veryHidden" r:id="rId78"/>
  </sheets>
  <definedNames>
    <definedName name="_xlnm._FilterDatabase" localSheetId="38"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4.2.1 | Т-ТЭ | &gt;=25МВт'!$M$30</definedName>
    <definedName name="add_CT_10">'Форма 4.2.4 | Т-подкл'!$M$29</definedName>
    <definedName name="add_CT_2">'Форма 4.2.1 | Т-ТЭ | ТСО'!$M$30</definedName>
    <definedName name="add_CT_3">'Форма 4.2.1 | Т-ТЭ | предел'!$M$32</definedName>
    <definedName name="add_CT_3_i">'Форма 4.2.1 | Т-ТЭ | индикат'!$M$32</definedName>
    <definedName name="add_CT_4">'Форма 4.2.2 | Т-ТН'!$M$30</definedName>
    <definedName name="add_CT_5">'Форма 4.2.3 | Т-гор.вода'!$M$32</definedName>
    <definedName name="add_CT_6">'Форма 4.2.2 | Т-передача ТЭ'!$M$30</definedName>
    <definedName name="add_CT_7">'Форма 4.2.2 | Т-передача ТН'!$M$30</definedName>
    <definedName name="add_CT_8">'Форма 4.2.1 | Резерв мощности'!$M$30</definedName>
    <definedName name="add_CT_9">'Форма 4.2.5 | Т-подкл(инд)'!$M$27</definedName>
    <definedName name="add_MO_1">'Форма 4.2.1 | Т-ТЭ | &gt;=25МВт'!$M$31</definedName>
    <definedName name="add_MO_10">'Форма 4.2.4 | Т-подкл'!$M$30</definedName>
    <definedName name="add_MO_2">'Форма 4.2.1 | Т-ТЭ | ТСО'!$M$31</definedName>
    <definedName name="add_MO_3">'Форма 4.2.1 | Т-ТЭ | предел'!$M$33</definedName>
    <definedName name="add_MO_3_i">'Форма 4.2.1 | Т-ТЭ | индикат'!$M$33</definedName>
    <definedName name="add_MO_4">'Форма 4.2.2 | Т-ТН'!$M$31</definedName>
    <definedName name="add_MO_5">'Форма 4.2.3 | Т-гор.вода'!$M$33</definedName>
    <definedName name="add_MO_6">'Форма 4.2.2 | Т-передача ТЭ'!$M$31</definedName>
    <definedName name="add_MO_7">'Форма 4.2.2 | Т-передача ТН'!$M$31</definedName>
    <definedName name="add_MO_8">'Форма 4.2.1 | Резерв мощности'!$M$31</definedName>
    <definedName name="add_MO_9">'Форма 4.2.5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4.2.3 | Т-гор.вода'!$M$27</definedName>
    <definedName name="add_Rate_1">'Форма 4.2.1 | Т-ТЭ | &gt;=25МВт'!$M$32</definedName>
    <definedName name="add_Rate_10">'Форма 4.2.4 | Т-подкл'!$M$31</definedName>
    <definedName name="add_Rate_2">'Форма 4.2.1 | Т-ТЭ | ТСО'!$M$32</definedName>
    <definedName name="add_Rate_3">'Форма 4.2.1 | Т-ТЭ | предел'!$M$34</definedName>
    <definedName name="add_Rate_3_i">'Форма 4.2.1 | Т-ТЭ | индикат'!$M$34</definedName>
    <definedName name="add_Rate_4">'Форма 4.2.2 | Т-ТН'!$M$32</definedName>
    <definedName name="add_Rate_5">'Форма 4.2.3 | Т-гор.вода'!$M$34</definedName>
    <definedName name="add_Rate_6">'Форма 4.2.2 | Т-передача ТЭ'!$M$32</definedName>
    <definedName name="add_Rate_7">'Форма 4.2.2 | Т-передача ТН'!$M$32</definedName>
    <definedName name="add_Rate_8">'Форма 4.2.1 | Резерв мощности'!$M$32</definedName>
    <definedName name="add_Rate_9">'Форма 4.2.5 | Т-подкл(инд)'!$M$29</definedName>
    <definedName name="add_Scheme_6">'Форма 4.2.2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4.2.1 | Т-ТЭ | &gt;=25МВт'!$M$29</definedName>
    <definedName name="add_Warm_10">'Форма 4.2.4 | Т-подкл'!$M$28</definedName>
    <definedName name="add_Warm_2">'Форма 4.2.1 | Т-ТЭ | ТСО'!$M$29</definedName>
    <definedName name="add_Warm_3">'Форма 4.2.1 | Т-ТЭ | предел'!$M$31</definedName>
    <definedName name="add_Warm_3_i">'Форма 4.2.1 | Т-ТЭ | индикат'!$M$31</definedName>
    <definedName name="add_Warm_4">'Форма 4.2.2 | Т-ТН'!$M$29</definedName>
    <definedName name="add_Warm_5">'Форма 4.2.3 | Т-гор.вода'!$M$31</definedName>
    <definedName name="add_Warm_6">'Форма 4.2.2 | Т-передача ТЭ'!$M$29</definedName>
    <definedName name="add_Warm_7">'Форма 4.2.2 | Т-передача ТН'!$M$29</definedName>
    <definedName name="add_Warm_8">'Форма 4.2.1 | Резерв мощности'!$M$29</definedName>
    <definedName name="add_Warm_9">'Форма 4.2.5 | Т-подкл(инд)'!$M$26</definedName>
    <definedName name="anscount" hidden="1">1</definedName>
    <definedName name="checkCell_List01">Территории!$D$15:$L$15</definedName>
    <definedName name="checkCell_List02">'Перечень тарифов'!$E$20:$W$26</definedName>
    <definedName name="checkCell_List06_1">'Форма 4.2.1 | Т-ТЭ | &gt;=25МВт'!$M$18:$W$32</definedName>
    <definedName name="checkCell_List06_1_double_date">'Форма 4.2.1 | Т-ТЭ | &gt;=25МВт'!$X$18:$X$32</definedName>
    <definedName name="checkCell_List06_1_unique_t">'Форма 4.2.1 | Т-ТЭ | &gt;=25МВт'!$M$18:$M$32</definedName>
    <definedName name="checkCell_List06_1_unique_t1">'Форма 4.2.1 | Т-ТЭ | &gt;=25МВт'!$Y$18:$Y$32</definedName>
    <definedName name="checkCell_List06_10">'Форма 4.2.4 | Т-подкл'!$M$19:$AG$31</definedName>
    <definedName name="checkCell_List06_10_double_date">'Форма 4.2.4 | Т-подкл'!$AH$19:$AH$31</definedName>
    <definedName name="checkCell_List06_10_plata">'Форма 4.2.4 | Т-подкл'!$Z$15:$AA$31</definedName>
    <definedName name="checkCell_List06_10_unique">'Форма 4.2.4 | Т-подкл'!$AI$19:$AI$31</definedName>
    <definedName name="checkCell_List06_13">'Форма 4.2.1 | Т-ТЭ | потр'!$M$18:$AK$28</definedName>
    <definedName name="checkCell_List06_13_double_date">'Форма 4.2.1 | Т-ТЭ | потр'!$AL$18:$AL$28</definedName>
    <definedName name="checkCell_List06_13_unique_t">'Форма 4.2.1 | Т-ТЭ | потр'!$M$18:$M$28</definedName>
    <definedName name="checkCell_List06_13_unique_t1">'Форма 4.2.1 | Т-ТЭ | потр'!$AM$18:$AM$28</definedName>
    <definedName name="checkCell_List06_2">'Форма 4.2.1 | Т-ТЭ | ТСО'!$M$18:$W$32</definedName>
    <definedName name="checkCell_List06_2_double_date">'Форма 4.2.1 | Т-ТЭ | ТСО'!$X$18:$X$32</definedName>
    <definedName name="checkCell_List06_2_unique_t">'Форма 4.2.1 | Т-ТЭ | ТСО'!$M$18:$M$32</definedName>
    <definedName name="checkCell_List06_2_unique_t1">'Форма 4.2.1 | Т-ТЭ | ТСО'!$Y$18:$Y$32</definedName>
    <definedName name="checkCell_List06_3">'Форма 4.2.1 | Т-ТЭ | предел'!$M$20:$W$34</definedName>
    <definedName name="checkCell_List06_3_double_date">'Форма 4.2.1 | Т-ТЭ | предел'!$X$20:$X$34</definedName>
    <definedName name="checkCell_List06_3_i">'Форма 4.2.1 | Т-ТЭ | индикат'!$M$20:$W$34</definedName>
    <definedName name="checkCell_List06_3_i_double_date">'Форма 4.2.1 | Т-ТЭ | индикат'!$X$20:$X$34</definedName>
    <definedName name="checkCell_List06_3_i_unique_t">'Форма 4.2.1 | Т-ТЭ | индикат'!$M$20:$M$34</definedName>
    <definedName name="checkCell_List06_3_i_unique_t1">'Форма 4.2.1 | Т-ТЭ | индикат'!$Y$20:$Y$34</definedName>
    <definedName name="checkCell_List06_3_unique_t">'Форма 4.2.1 | Т-ТЭ | предел'!$M$20:$M$34</definedName>
    <definedName name="checkCell_List06_3_unique_t1">'Форма 4.2.1 | Т-ТЭ | предел'!$Y$20:$Y$34</definedName>
    <definedName name="checkCell_List06_4">'Форма 4.2.2 | Т-ТН'!$M$18:$W$32</definedName>
    <definedName name="checkCell_List06_4_double_date">'Форма 4.2.2 | Т-ТН'!$X$18:$X$32</definedName>
    <definedName name="checkCell_List06_4_unique_t">'Форма 4.2.2 | Т-ТН'!$M$18:$M$32</definedName>
    <definedName name="checkCell_List06_4_unique_t1">'Форма 4.2.2 | Т-ТН'!$Y$18:$Y$32</definedName>
    <definedName name="checkCell_List06_5">'Форма 4.2.3 | Т-гор.вода'!$M$18:$AB$34</definedName>
    <definedName name="checkCell_List06_5_double_date">'Форма 4.2.3 | Т-гор.вода'!$AC$18:$AC$34</definedName>
    <definedName name="checkCell_List06_5_unique_t">'Форма 4.2.3 | Т-гор.вода'!$M$18:$M$34</definedName>
    <definedName name="checkCell_List06_5_unique_t1">'Форма 4.2.3 | Т-гор.вода'!$AD$18:$AD$34</definedName>
    <definedName name="checkCell_List06_6">'Форма 4.2.2 | Т-передача ТЭ'!$M$18:$W$32</definedName>
    <definedName name="checkCell_List06_6_double_date">'Форма 4.2.2 | Т-передача ТЭ'!$X$18:$X$32</definedName>
    <definedName name="checkCell_List06_6_unique_t">'Форма 4.2.2 | Т-передача ТЭ'!$M$18:$M$32</definedName>
    <definedName name="checkCell_List06_6_unique_t1">'Форма 4.2.2 | Т-передача ТЭ'!$Y$18:$Y$33</definedName>
    <definedName name="checkCell_List06_7">'Форма 4.2.2 | Т-передача ТН'!$M$18:$W$32</definedName>
    <definedName name="checkCell_List06_7_double_date">'Форма 4.2.2 | Т-передача ТН'!$X$18:$X$32</definedName>
    <definedName name="checkCell_List06_7_unique_t">'Форма 4.2.2 | Т-передача ТН'!$M$18:$M$32</definedName>
    <definedName name="checkCell_List06_7_unique_t1">'Форма 4.2.2 | Т-передача ТН'!$Y$18:$Y$32</definedName>
    <definedName name="checkCell_List06_8">'Форма 4.2.1 | Резерв мощности'!$M$18:$W$32</definedName>
    <definedName name="checkCell_List06_8_double_date">'Форма 4.2.1 | Резерв мощности'!$X$18:$X$32</definedName>
    <definedName name="checkCell_List06_8_unique_t">'Форма 4.2.1 | Резерв мощности'!$M$18:$M$32</definedName>
    <definedName name="checkCell_List06_8_unique_t1">'Форма 4.2.1 | Резерв мощности'!$Y$18:$Y$33</definedName>
    <definedName name="checkCell_List06_9">'Форма 4.2.5 | Т-подкл(инд)'!$M$19:$X$29</definedName>
    <definedName name="checkCell_List06_9_double_date">'Форма 4.2.5 | Т-подкл(инд)'!$Y$19:$Y$29</definedName>
    <definedName name="checkCell_List06_9_plata">'Форма 4.2.5 | Т-подкл(инд)'!$Q$15:$R$29</definedName>
    <definedName name="checkCell_List07">'Сведения об изменении'!$D$11:$E$13</definedName>
    <definedName name="checkCell_List11">'Форма 4.7'!$D$10:$G$20</definedName>
    <definedName name="checkCells_List05_1">'Форма 1.0.1 | Т-ТЭ | &gt;=25МВт'!$F$7:$I$17</definedName>
    <definedName name="checkCells_List05_10">'Форма 1.0.1 | Т-подкл'!$F$7:$I$17</definedName>
    <definedName name="checkCells_List05_11" localSheetId="33">'Форма 1.0.1 | Форма 4.8'!$F$7:$I$13</definedName>
    <definedName name="checkCells_List05_11">'Форма 1.0.1 | Форма 4.7'!$F$7:$I$13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4.2.3 | Т-гор.вода'!$M$13</definedName>
    <definedName name="Component_comp">'Форма 4.2.3 | Т-гор.вода'!$O$24</definedName>
    <definedName name="Component_comp_p">'Форма 4.2.3 | Т-гор.вода'!$O$25</definedName>
    <definedName name="connection_flag">Титульный!$F$38</definedName>
    <definedName name="CURRENT_DATE">TEHSHEET!$H$29</definedName>
    <definedName name="data_List11">'Форма 4.7'!$F$12:$G$20</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4.2.1 | Резерв мощности'!$O$22</definedName>
    <definedName name="default_val_2">'Форма 4.2.1 | Резерв мощности'!$M$24</definedName>
    <definedName name="default_val_4">et_union_hor!$M$168</definedName>
    <definedName name="default_val_5">'Форма 4.2.3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 localSheetId="33">'Форма 1.0.1 | Форма 4.8'!$H$9</definedName>
    <definedName name="et_List05_11_FormulaVD">'Форма 1.0.1 | Форма 4.7'!$H$9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et_union_hor!$O$238:$AJ$243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et_union_hor!$AJ$238:$AJ$251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4.2.4 | Т-подкл'!$V$18:$V$31</definedName>
    <definedName name="flagIndicat_List06_3">'Форма 4.2.1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4.2.4 | Т-подкл'!$N$18:$N$31</definedName>
    <definedName name="flagTS">'Форма 4.2.4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4.2.1 | Т-ТЭ | &gt;=25МВт'!$L$5</definedName>
    <definedName name="header_10">'Форма 4.2.4 | Т-подкл'!$L$5</definedName>
    <definedName name="header_2">'Форма 4.2.1 | Т-ТЭ | ТСО'!$L$5</definedName>
    <definedName name="header_3">'Форма 4.2.1 | Т-ТЭ | предел'!$L$5</definedName>
    <definedName name="header_4">'Форма 4.2.2 | Т-ТН'!$L$5</definedName>
    <definedName name="header_5">'Форма 4.2.3 | Т-гор.вода'!$L$5</definedName>
    <definedName name="header_6">'Форма 4.2.2 | Т-передача ТЭ'!$L$5</definedName>
    <definedName name="header_7">'Форма 4.2.2 | Т-передача ТН'!$L$5</definedName>
    <definedName name="header_8">'Форма 4.2.1 | Резерв мощности'!$L$5</definedName>
    <definedName name="header_9">'Форма 4.2.5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 localSheetId="33">'Форма 1.0.1 | Форма 4.8'!$A$1</definedName>
    <definedName name="IDtariff_List05_11">'Форма 1.0.1 | Форма 4.7'!$A$1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TEHSHEET!$AP$2:$AP$12</definedName>
    <definedName name="kind_group_rates_load_ETS">TEHSHEET!$AP$2:$AP$11</definedName>
    <definedName name="kind_group_rates_load_filter">TEHSHEET!$AQ$2:$AQ$11</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REESTR_MO!$A$2:$D$269</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4.2.1 | Т-ТЭ | &gt;=25МВт'!$11:$11</definedName>
    <definedName name="List06_1_MC">'Форма 4.2.1 | Т-ТЭ | &gt;=25МВт'!$O$18:$O$32</definedName>
    <definedName name="List06_1_MC2">'Форма 4.2.1 | Т-ТЭ | &gt;=25МВт'!$V$18:$V$32</definedName>
    <definedName name="List06_1_note">'Форма 4.2.1 | Т-ТЭ | &gt;=25МВт'!$W$18:$W$32</definedName>
    <definedName name="List06_1_Period">'Форма 4.2.1 | Т-ТЭ | &gt;=25МВт'!$O$18:$U$32</definedName>
    <definedName name="List06_10_DP">'Форма 4.2.4 | Т-подкл'!$12:$12</definedName>
    <definedName name="List06_10_MC2">'Форма 4.2.4 | Т-подкл'!$AF$19:$AF$31</definedName>
    <definedName name="List06_10_note">'Форма 4.2.4 | Т-подкл'!$AG$19:$AG$31</definedName>
    <definedName name="List06_10_Period">'Форма 4.2.4 | Т-подкл'!$Z$19:$AE$31</definedName>
    <definedName name="List06_10_pl">'Форма 4.2.4 | Т-подкл'!$11:$11</definedName>
    <definedName name="List06_10_region">'Форма 4.2.4 | Т-подкл'!$N$23:$Y$25</definedName>
    <definedName name="List06_13_DP">'Форма 4.2.1 | Т-ТЭ | потр'!$11:$11</definedName>
    <definedName name="List06_13_MC">'Форма 4.2.1 | Т-ТЭ | потр'!$O$18:$O$28</definedName>
    <definedName name="List06_13_MC2">'Форма 4.2.1 | Т-ТЭ | потр'!$AJ$18:$AJ$28</definedName>
    <definedName name="List06_13_note">'Форма 4.2.1 | Т-ТЭ | потр'!$AK$18:$AK$28</definedName>
    <definedName name="List06_13_Period">'Форма 4.2.1 | Т-ТЭ | потр'!$O$18:$U$28</definedName>
    <definedName name="List06_2_DP">'Форма 4.2.1 | Т-ТЭ | ТСО'!$11:$11</definedName>
    <definedName name="List06_2_MC">'Форма 4.2.1 | Т-ТЭ | ТСО'!$O$18:$O$32</definedName>
    <definedName name="List06_2_MC2">'Форма 4.2.1 | Т-ТЭ | ТСО'!$V$18:$V$32</definedName>
    <definedName name="List06_2_note">'Форма 4.2.1 | Т-ТЭ | ТСО'!$W$18:$W$32</definedName>
    <definedName name="List06_2_Period">'Форма 4.2.1 | Т-ТЭ | ТСО'!$O$18:$U$32</definedName>
    <definedName name="List06_3_DP">'Форма 4.2.1 | Т-ТЭ | предел'!$13:$13</definedName>
    <definedName name="List06_3_i_DP">'Форма 4.2.1 | Т-ТЭ | индикат'!$13:$13</definedName>
    <definedName name="List06_3_i_GroundMaterials">'Форма 4.2.1 | Т-ТЭ | индикат'!$O$7</definedName>
    <definedName name="List06_3_i_MC">'Форма 4.2.1 | Т-ТЭ | индикат'!$O$20:$O$34</definedName>
    <definedName name="List06_3_i_MC2">'Форма 4.2.1 | Т-ТЭ | индикат'!$V$20:$V$34</definedName>
    <definedName name="List06_3_i_note">'Форма 4.2.1 | Т-ТЭ | индикат'!$W$20:$W$34</definedName>
    <definedName name="List06_3_i_Period">'Форма 4.2.1 | Т-ТЭ | индикат'!$O$20:$U$34</definedName>
    <definedName name="List06_3_MC">'Форма 4.2.1 | Т-ТЭ | предел'!$O$20:$O$34</definedName>
    <definedName name="List06_3_MC2">'Форма 4.2.1 | Т-ТЭ | предел'!$V$20:$V$34</definedName>
    <definedName name="List06_3_note">'Форма 4.2.1 | Т-ТЭ | предел'!$W$20:$W$34</definedName>
    <definedName name="List06_3_Period">'Форма 4.2.1 | Т-ТЭ | предел'!$O$20:$U$34</definedName>
    <definedName name="List06_4_DP">'Форма 4.2.2 | Т-ТН'!$11:$11</definedName>
    <definedName name="List06_4_MC2">'Форма 4.2.2 | Т-ТН'!$V$18:$V$32</definedName>
    <definedName name="List06_4_note">'Форма 4.2.2 | Т-ТН'!$W$18:$W$32</definedName>
    <definedName name="List06_4_Period">'Форма 4.2.2 | Т-ТН'!$O$18:$U$32</definedName>
    <definedName name="List06_5_0">'Форма 4.2.3 | Т-гор.вода'!$25:$25</definedName>
    <definedName name="List06_5_DP">'Форма 4.2.3 | Т-гор.вода'!$11:$11</definedName>
    <definedName name="List06_5_MC">'Форма 4.2.3 | Т-гор.вода'!$O$18:$O$34</definedName>
    <definedName name="List06_5_MC2">'Форма 4.2.3 | Т-гор.вода'!$AA$18:$AA$34</definedName>
    <definedName name="List06_5_note">'Форма 4.2.3 | Т-гор.вода'!$AB$18:$AB$34</definedName>
    <definedName name="List06_5_Period">'Форма 4.2.3 | Т-гор.вода'!$O$18:$Z$34</definedName>
    <definedName name="List06_6_DP">'Форма 4.2.2 | Т-передача ТЭ'!$11:$11</definedName>
    <definedName name="List06_6_MC">'Форма 4.2.2 | Т-передача ТЭ'!$O$18:$O$32</definedName>
    <definedName name="List06_6_MC2">'Форма 4.2.2 | Т-передача ТЭ'!$V$18:$V$32</definedName>
    <definedName name="List06_6_note">'Форма 4.2.2 | Т-передача ТЭ'!$W$18:$W$32</definedName>
    <definedName name="List06_6_Period">'Форма 4.2.2 | Т-передача ТЭ'!$O$18:$U$32</definedName>
    <definedName name="List06_7_DP">'Форма 4.2.2 | Т-передача ТН'!$11:$11</definedName>
    <definedName name="List06_7_MC">'Форма 4.2.2 | Т-передача ТН'!$O$18:$O$32</definedName>
    <definedName name="List06_7_MC2">'Форма 4.2.2 | Т-передача ТН'!$V$18:$V$32</definedName>
    <definedName name="List06_7_note">'Форма 4.2.2 | Т-передача ТН'!$W$18:$W$32</definedName>
    <definedName name="List06_7_Period">'Форма 4.2.2 | Т-передача ТН'!$O$18:$U$32</definedName>
    <definedName name="List06_8_DP">'Форма 4.2.1 | Резерв мощности'!$11:$11</definedName>
    <definedName name="List06_8_MC">'Форма 4.2.1 | Резерв мощности'!$O$18:$O$32</definedName>
    <definedName name="List06_8_MC2">'Форма 4.2.1 | Резерв мощности'!$V$18:$V$32</definedName>
    <definedName name="List06_8_note">'Форма 4.2.1 | Резерв мощности'!$W$18:$W$32</definedName>
    <definedName name="List06_8_Period">'Форма 4.2.1 | Резерв мощности'!$O$18:$U$32</definedName>
    <definedName name="List06_9_DP">'Форма 4.2.5 | Т-подкл(инд)'!$12:$12</definedName>
    <definedName name="List06_9_MC">'Форма 4.2.5 | Т-подкл(инд)'!$O$19:$O$29</definedName>
    <definedName name="List06_9_MC2">'Форма 4.2.5 | Т-подкл(инд)'!$W$19:$W$29</definedName>
    <definedName name="List06_9_note">'Форма 4.2.5 | Т-подкл(инд)'!$X$19:$X$29</definedName>
    <definedName name="List06_9_Period">'Форма 4.2.5 | Т-подкл(инд)'!$Q$19:$V$29</definedName>
    <definedName name="List06_9_pl">'Форма 4.2.5 | Т-подкл(инд)'!$11:$11</definedName>
    <definedName name="List11_GroundMaterials_1">'Форма 4.7'!$F$12:$F$20</definedName>
    <definedName name="List11_note">'Форма 4.7'!$G$10:$G$20</definedName>
    <definedName name="List12_Date">'Форма 4.8'!$G$11</definedName>
    <definedName name="List12_GroundMaterials_1">'Форма 4.8'!$H$11:$H$32</definedName>
    <definedName name="List12_note">'Форма 4.8'!$I$10:$I$32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4.2.1 | Т-ТЭ | &gt;=25МВт'!$O$24</definedName>
    <definedName name="OneRates_13">'Форма 4.2.1 | Т-ТЭ | потр'!$O$24</definedName>
    <definedName name="OneRates_2">'Форма 4.2.1 | Т-ТЭ | ТСО'!$O$24</definedName>
    <definedName name="OneRates_3">'Форма 4.2.1 | Т-ТЭ | предел'!$O$26</definedName>
    <definedName name="OneRates_3_i">'Форма 4.2.1 | Т-ТЭ | индикат'!$O$26</definedName>
    <definedName name="OneRates_4">'Форма 4.2.2 | Т-ТН'!$O$24</definedName>
    <definedName name="OneRates_5">'Форма 4.2.3 | Т-гор.вода'!$Q$24</definedName>
    <definedName name="OneRates_5_comp">'Форма 4.2.3 | Т-гор.вода'!$P$24</definedName>
    <definedName name="OneRates_5_comp_p">'Форма 4.2.3 | Т-гор.вода'!$P$25</definedName>
    <definedName name="OneRates_5_p">'Форма 4.2.3 | Т-гор.вода'!$Q$25</definedName>
    <definedName name="OneRates_6">'Форма 4.2.2 | Т-передача ТЭ'!$O$24</definedName>
    <definedName name="OneRates_7">'Форма 4.2.2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Cng_List11_1">'Форма 4.7'!$E$12:$E$14</definedName>
    <definedName name="pCng_List11_2">'Форма 4.7'!$E$16:$E$17</definedName>
    <definedName name="pCng_List11_3">'Форма 4.7'!$E$19:$E$20</definedName>
    <definedName name="pCng_List12_1">'Форма 4.8'!$E$15:$E$16</definedName>
    <definedName name="pCng_List12_2">'Форма 4.8'!$E$18:$E$19</definedName>
    <definedName name="pCng_List12_6">'Форма 4.8'!$E$31:$E$32</definedName>
    <definedName name="pDbl_List12_5">'Форма 4.8'!$G$28:$G$29</definedName>
    <definedName name="pDbl_List12_5_copy">'Форма 4.8'!$L$28:$L$29</definedName>
    <definedName name="pDbl_List12_5_copy2">'Форма 4.8'!$K$28:$K$29</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4.2.1 | Т-ТЭ | &gt;=25МВт'!$K$18:$K$32</definedName>
    <definedName name="pDel_List06_1_2">'Форма 4.2.1 | Т-ТЭ | &gt;=25МВт'!$J$18:$J$32</definedName>
    <definedName name="pDel_List06_1_3">'Форма 4.2.1 | Т-ТЭ | &gt;=25МВт'!$I$18:$I$32</definedName>
    <definedName name="pDel_List06_10_4">'Форма 4.2.4 | Т-подкл'!$N$19:$AF$31,'Форма 4.2.4 | Т-подкл'!$N$19:$AF$31,'Форма 4.2.4 | Т-подкл'!$N$19:$AF$31</definedName>
    <definedName name="pDel_List06_10_5">'Форма 4.2.4 | Т-подкл'!$K$19:$K$31</definedName>
    <definedName name="pDel_List06_13_1">'Форма 4.2.1 | Т-ТЭ | потр'!$K$18:$K$28</definedName>
    <definedName name="pDel_List06_13_2">'Форма 4.2.1 | Т-ТЭ | потр'!$J$18:$J$28</definedName>
    <definedName name="pDel_List06_13_3">'Форма 4.2.1 | Т-ТЭ | потр'!$I$18:$I$28</definedName>
    <definedName name="pDel_List06_2_1">'Форма 4.2.1 | Т-ТЭ | ТСО'!$K$18:$K$32</definedName>
    <definedName name="pDel_List06_2_2">'Форма 4.2.1 | Т-ТЭ | ТСО'!$J$18:$J$32</definedName>
    <definedName name="pDel_List06_2_3">'Форма 4.2.1 | Т-ТЭ | ТСО'!$I$18:$I$32</definedName>
    <definedName name="pDel_List06_3_1">'Форма 4.2.1 | Т-ТЭ | предел'!$K$20:$K$34</definedName>
    <definedName name="pDel_List06_3_2">'Форма 4.2.1 | Т-ТЭ | предел'!$J$20:$J$34</definedName>
    <definedName name="pDel_List06_3_3">'Форма 4.2.1 | Т-ТЭ | предел'!$I$20:$I$34</definedName>
    <definedName name="pDel_List06_3_i_1">'Форма 4.2.1 | Т-ТЭ | индикат'!$K$20:$K$34</definedName>
    <definedName name="pDel_List06_3_i_2">'Форма 4.2.1 | Т-ТЭ | индикат'!$J$20:$J$34</definedName>
    <definedName name="pDel_List06_3_i_3">'Форма 4.2.1 | Т-ТЭ | индикат'!$I$20:$I$34</definedName>
    <definedName name="pDel_List06_4_1">'Форма 4.2.2 | Т-ТН'!$K$18:$K$32</definedName>
    <definedName name="pDel_List06_4_2">'Форма 4.2.2 | Т-ТН'!$J$18:$J$32</definedName>
    <definedName name="pDel_List06_4_3">'Форма 4.2.2 | Т-ТН'!$I$18:$I$32</definedName>
    <definedName name="pDel_List06_5_1">'Форма 4.2.3 | Т-гор.вода'!$K$18:$K$34</definedName>
    <definedName name="pDel_List06_5_2">'Форма 4.2.3 | Т-гор.вода'!$J$18:$J$34</definedName>
    <definedName name="pDel_List06_5_3">'Форма 4.2.3 | Т-гор.вода'!$I$18:$I$34</definedName>
    <definedName name="pDel_List06_6_1">'Форма 4.2.2 | Т-передача ТЭ'!$K$18:$K$32</definedName>
    <definedName name="pDel_List06_6_2">'Форма 4.2.2 | Т-передача ТЭ'!$J$18:$J$32</definedName>
    <definedName name="pDel_List06_6_3">'Форма 4.2.2 | Т-передача ТЭ'!$I$18:$I$32</definedName>
    <definedName name="pDel_List06_7_1">'Форма 4.2.2 | Т-передача ТН'!$K$18:$K$32</definedName>
    <definedName name="pDel_List06_7_2">'Форма 4.2.2 | Т-передача ТН'!$J$18:$J$32</definedName>
    <definedName name="pDel_List06_7_3">'Форма 4.2.2 | Т-передача ТН'!$I$18:$I$32</definedName>
    <definedName name="pDel_List06_8_1">'Форма 4.2.1 | Резерв мощности'!$K$18:$K$32</definedName>
    <definedName name="pDel_List06_8_2">'Форма 4.2.1 | Резерв мощности'!$J$18:$J$32</definedName>
    <definedName name="pDel_List06_8_3">'Форма 4.2.1 | Резерв мощности'!$I$18:$I$32</definedName>
    <definedName name="pDel_List06_9_5">'Форма 4.2.5 | Т-подкл(инд)'!$K$19:$K$29</definedName>
    <definedName name="pDel_List07">'Сведения об изменении'!$C$11:$C$13</definedName>
    <definedName name="pDel_List11_1">'Форма 4.7'!$C$12:$C$14</definedName>
    <definedName name="pDel_List11_2">'Форма 4.7'!$C$16:$C$17</definedName>
    <definedName name="pDel_List11_3">'Форма 4.7'!$C$19:$C$20</definedName>
    <definedName name="pDel_List12_1">'Форма 4.8'!$C$15:$C$16</definedName>
    <definedName name="pDel_List12_2">'Форма 4.8'!$C$18:$C$19</definedName>
    <definedName name="pDel_List12_3">'Форма 4.8'!$C$22:$C$23</definedName>
    <definedName name="pDel_List12_4">'Форма 4.8'!$C$25:$C$26</definedName>
    <definedName name="pDel_List12_5">'Форма 4.8'!$C$28:$C$29</definedName>
    <definedName name="pDel_List12_6">'Форма 4.8'!$C$31:$C$32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4.2.1 | Т-ТЭ | &gt;=25МВт'!$V$14:$V$32</definedName>
    <definedName name="pIns_List06_10_Period">'Форма 4.2.4 | Т-подкл'!$AF$15:$AF$31</definedName>
    <definedName name="pIns_List06_13_Period">'Форма 4.2.1 | Т-ТЭ | потр'!$AJ$13:$AJ$28</definedName>
    <definedName name="pIns_List06_2_Period">'Форма 4.2.1 | Т-ТЭ | ТСО'!$V$13:$V$32</definedName>
    <definedName name="pIns_List06_3_i_Period">'Форма 4.2.1 | Т-ТЭ | индикат'!$V$16:$V$34</definedName>
    <definedName name="pIns_List06_3_Period">'Форма 4.2.1 | Т-ТЭ | предел'!$V$16:$V$34</definedName>
    <definedName name="pIns_List06_4_Period">'Форма 4.2.2 | Т-ТН'!$V$18:$V$32</definedName>
    <definedName name="pIns_List06_5_Period">'Форма 4.2.3 | Т-гор.вода'!$AA$14:$AA$34</definedName>
    <definedName name="pIns_List06_6_Period">'Форма 4.2.2 | Т-передача ТЭ'!$V$14:$V$32</definedName>
    <definedName name="pIns_List06_7_Period">'Форма 4.2.2 | Т-передача ТН'!$V$14:$V$32</definedName>
    <definedName name="pIns_List06_8_Period">'Форма 4.2.1 | Резерв мощности'!$V$14:$V$32</definedName>
    <definedName name="pIns_List06_9_Period">'Форма 4.2.5 | Т-подкл(инд)'!$W$15:$W$29</definedName>
    <definedName name="pIns_List07">'Сведения об изменении'!$E$13</definedName>
    <definedName name="pIns_List11_1">'Форма 4.7'!$E$14</definedName>
    <definedName name="pIns_List11_2">'Форма 4.7'!$E$17</definedName>
    <definedName name="pIns_List11_3">'Форма 4.7'!$E$20</definedName>
    <definedName name="pIns_List12_1">'Форма 4.8'!$E$16</definedName>
    <definedName name="pIns_List12_2">'Форма 4.8'!$E$19</definedName>
    <definedName name="pIns_List12_3">'Форма 4.8'!$E$23</definedName>
    <definedName name="pIns_List12_4">'Форма 4.8'!$E$26</definedName>
    <definedName name="pIns_List12_5">'Форма 4.8'!$E$29</definedName>
    <definedName name="pIns_List12_6">'Форма 4.8'!$E$32</definedName>
    <definedName name="pr_List06_1">'Форма 4.2.1 | Т-ТЭ | &gt;=25МВт'!$O$7:$T$10</definedName>
    <definedName name="pr_List06_10">'Форма 4.2.4 | Т-подкл'!$N$7:$T$10</definedName>
    <definedName name="pr_List06_13">'Форма 4.2.1 | Т-ТЭ | потр'!$O$7:$T$10</definedName>
    <definedName name="pr_List06_2">'Форма 4.2.1 | Т-ТЭ | ТСО'!$O$7:$T$10</definedName>
    <definedName name="pr_List06_3">'Форма 4.2.1 | Т-ТЭ | предел'!$O$9:$T$12</definedName>
    <definedName name="pr_List06_3_i">'Форма 4.2.1 | Т-ТЭ | индикат'!$O$9:$T$12</definedName>
    <definedName name="pr_List06_4">'Форма 4.2.2 | Т-ТН'!$O$7:$T$10</definedName>
    <definedName name="pr_List06_5">'Форма 4.2.3 | Т-гор.вода'!$O$7:$T$10</definedName>
    <definedName name="pr_List06_6">'Форма 4.2.2 | Т-передача ТЭ'!$O$7:$T$10</definedName>
    <definedName name="pr_List06_7">'Форма 4.2.2 | Т-передача ТН'!$O$7:$T$10</definedName>
    <definedName name="pr_List06_8">'Форма 4.2.1 | Резерв мощности'!$O$7:$T$10</definedName>
    <definedName name="pr_List06_9">'Форма 4.2.5 | Т-подкл(инд)'!$O$7:$T$10</definedName>
    <definedName name="pVDel_List06_1">'Форма 4.2.1 | Т-ТЭ | &gt;=25МВт'!$12:$12</definedName>
    <definedName name="pVDel_List06_10">'Форма 4.2.4 | Т-подкл'!$13:$13</definedName>
    <definedName name="pVDel_List06_13">'Форма 4.2.1 | Т-ТЭ | потр'!$12:$12</definedName>
    <definedName name="pVDel_List06_2">'Форма 4.2.1 | Т-ТЭ | ТСО'!$12:$12</definedName>
    <definedName name="pVDel_List06_3">'Форма 4.2.1 | Т-ТЭ | предел'!$14:$14</definedName>
    <definedName name="pVDel_List06_3_i">'Форма 4.2.1 | Т-ТЭ | индикат'!$14:$14</definedName>
    <definedName name="pVDel_List06_4">'Форма 4.2.2 | Т-ТН'!$12:$12</definedName>
    <definedName name="pVDel_List06_5">'Форма 4.2.3 | Т-гор.вода'!$12:$12</definedName>
    <definedName name="pVDel_List06_6">'Форма 4.2.2 | Т-передача ТЭ'!$12:$12</definedName>
    <definedName name="pVDel_List06_7">'Форма 4.2.2 | Т-передача ТН'!$12:$12</definedName>
    <definedName name="pVDel_List06_8">'Форма 4.2.1 | Резерв мощности'!$12:$12</definedName>
    <definedName name="pVDel_List06_9">'Форма 4.2.5 | Т-подкл(инд)'!$13:$13</definedName>
    <definedName name="QUARTER">TEHSHEET!$F$2:$F$5</definedName>
    <definedName name="REESTR_LINK_RANGE">REESTR_LINK!$A$2:$C$3</definedName>
    <definedName name="REESTR_ORG_RANGE">REESTR_ORG!$A$2:$J$78</definedName>
    <definedName name="REESTR_VED_RANGE">REESTR_VED!$A$2:$B$11</definedName>
    <definedName name="REESTR_VT_RANGE">REESTR_VT!$A$2:$B$12</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4.2.1 | Т-ТЭ | ТСО'!$O$22</definedName>
    <definedName name="shema_podkl_3">'Форма 4.2.1 | Т-ТЭ | предел'!$O$24</definedName>
    <definedName name="shema_podkl_3_i">'Форма 4.2.1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4.2.1 | Т-ТЭ | &gt;=25МВт'!$P$24:$Q$24</definedName>
    <definedName name="TwoRates_13">'Форма 4.2.1 | Т-ТЭ | потр'!$P$24:$Q$24</definedName>
    <definedName name="TwoRates_2">'Форма 4.2.1 | Т-ТЭ | ТСО'!$P$24:$Q$24</definedName>
    <definedName name="TwoRates_3">'Форма 4.2.1 | Т-ТЭ | предел'!$P$26:$Q$26</definedName>
    <definedName name="TwoRates_3_i">'Форма 4.2.1 | Т-ТЭ | индикат'!$P$26:$Q$26</definedName>
    <definedName name="TwoRates_5">'Форма 4.2.3 | Т-гор.вода'!$R$24:$S$24</definedName>
    <definedName name="TwoRates_5_comp">'Форма 4.2.3 | Т-гор.вода'!$T$24:$U$24</definedName>
    <definedName name="TwoRates_5_comp_p">'Форма 4.2.3 | Т-гор.вода'!$T$25:$U$25</definedName>
    <definedName name="TwoRates_5_p">'Форма 4.2.3 | Т-гор.вода'!$R$25:$S$25</definedName>
    <definedName name="TwoRates_6">'Форма 4.2.2 | Т-передача ТЭ'!$P$24:$Q$24</definedName>
    <definedName name="TwoRates_7">'Форма 4.2.2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4.2.1 | Т-ТЭ | &gt;=25МВт'!$M$24</definedName>
    <definedName name="vid_teplnos_10">et_union_hor!$M$149</definedName>
    <definedName name="vid_teplnos_11">'Форма 4.2.2 | Т-ТН'!$M$24</definedName>
    <definedName name="vid_teplnos_12">et_union_hor!$M$92</definedName>
    <definedName name="vid_teplnos_2">'Форма 4.2.1 | Т-ТЭ | ТСО'!$M$24</definedName>
    <definedName name="vid_teplnos_3">'Форма 4.2.1 | Т-ТЭ | предел'!$M$26</definedName>
    <definedName name="vid_teplnos_4">'Форма 4.2.2 | Т-передача ТЭ'!$M$24</definedName>
    <definedName name="vid_teplnos_5">'Форма 4.2.2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4.2.1 | Т-ТЭ | &gt;=25МВт'!$M$7</definedName>
    <definedName name="VidTopl_2">'Форма 4.2.1 | Т-ТЭ | ТСО'!$M$8</definedName>
    <definedName name="VidTopl_3">'Форма 4.2.1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9" i="612" l="1"/>
  <c r="A130" i="612"/>
  <c r="O7" i="642"/>
  <c r="O8" i="642"/>
  <c r="O9" i="642"/>
  <c r="O10"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O18" i="642"/>
  <c r="AN18" i="642"/>
  <c r="O19" i="642"/>
  <c r="AN19" i="642"/>
  <c r="AN20" i="642"/>
  <c r="AN21" i="642"/>
  <c r="AN22" i="642"/>
  <c r="AN23" i="642"/>
  <c r="Q25" i="642"/>
  <c r="X25" i="642"/>
  <c r="AE25" i="642"/>
  <c r="AN24" i="642"/>
  <c r="AN25" i="642"/>
  <c r="AN26" i="642"/>
  <c r="AN27" i="642"/>
  <c r="AN28" i="64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E245" i="471"/>
  <c r="X245" i="471"/>
  <c r="L22" i="642"/>
  <c r="L23" i="642"/>
  <c r="L24" i="642"/>
  <c r="AL24" i="642"/>
  <c r="L19" i="642"/>
  <c r="L20" i="642"/>
  <c r="L18" i="642"/>
  <c r="L21" i="642"/>
  <c r="H12" i="646" l="1"/>
  <c r="H11" i="646"/>
  <c r="H9" i="646"/>
  <c r="H8" i="646"/>
  <c r="H7" i="646"/>
  <c r="H12" i="622"/>
  <c r="H9" i="622"/>
  <c r="H8" i="622"/>
  <c r="H12" i="643"/>
  <c r="H9" i="643"/>
  <c r="H8" i="643"/>
  <c r="R14" i="601"/>
  <c r="H13" i="646" s="1"/>
  <c r="R13" i="601"/>
  <c r="R12" i="601"/>
  <c r="P12" i="601"/>
  <c r="F13" i="646"/>
  <c r="B3" i="525"/>
  <c r="F8" i="646"/>
  <c r="B2" i="525"/>
  <c r="F12" i="646"/>
  <c r="E3" i="437"/>
  <c r="F11" i="646"/>
  <c r="F10" i="646"/>
  <c r="M13" i="601"/>
  <c r="F9" i="646"/>
  <c r="M12" i="601"/>
  <c r="M14" i="601"/>
  <c r="H13" i="622" l="1"/>
  <c r="H13" i="643"/>
  <c r="O7" i="627"/>
  <c r="O8" i="627"/>
  <c r="O9" i="627"/>
  <c r="O10" i="627"/>
  <c r="O17" i="627"/>
  <c r="P17" i="627" s="1"/>
  <c r="Q17" i="627" s="1"/>
  <c r="R17" i="627" s="1"/>
  <c r="S17" i="627" s="1"/>
  <c r="U17" i="627" s="1"/>
  <c r="V17" i="627" s="1"/>
  <c r="W17" i="627" s="1"/>
  <c r="Z24" i="627"/>
  <c r="Q25" i="627"/>
  <c r="L23" i="627"/>
  <c r="L21" i="627"/>
  <c r="L20" i="627"/>
  <c r="L18" i="627"/>
  <c r="L24" i="627"/>
  <c r="L19" i="627"/>
  <c r="Y23" i="627"/>
  <c r="X24" i="627"/>
  <c r="O7" i="632" l="1"/>
  <c r="O8" i="632"/>
  <c r="O9" i="632"/>
  <c r="O10" i="632"/>
  <c r="O18" i="632"/>
  <c r="P18" i="632" s="1"/>
  <c r="Q18" i="632" s="1"/>
  <c r="R18" i="632" s="1"/>
  <c r="S18" i="632" s="1"/>
  <c r="T18" i="632" s="1"/>
  <c r="V18" i="632" s="1"/>
  <c r="X18" i="632" s="1"/>
  <c r="R24" i="632"/>
  <c r="L22" i="632"/>
  <c r="L19" i="632"/>
  <c r="L21" i="632"/>
  <c r="Y23" i="632"/>
  <c r="L23" i="632"/>
  <c r="L20" i="632"/>
  <c r="M12" i="550" l="1"/>
  <c r="AN251" i="471" l="1"/>
  <c r="AN250" i="471"/>
  <c r="AN249" i="471"/>
  <c r="AN248" i="471"/>
  <c r="AN247" i="471"/>
  <c r="AN246" i="471"/>
  <c r="AN245" i="471"/>
  <c r="Q245" i="471"/>
  <c r="AN244" i="471"/>
  <c r="AN243" i="471"/>
  <c r="AN242" i="471"/>
  <c r="AN241" i="471"/>
  <c r="AN240" i="471"/>
  <c r="AN239" i="471"/>
  <c r="AN238" i="471"/>
  <c r="H11" i="643"/>
  <c r="H7" i="643"/>
  <c r="L240" i="471"/>
  <c r="L244" i="471"/>
  <c r="L241" i="471"/>
  <c r="L242" i="471"/>
  <c r="L243" i="471"/>
  <c r="F8" i="643"/>
  <c r="F11" i="643"/>
  <c r="F10" i="643"/>
  <c r="F12" i="643"/>
  <c r="F13" i="643"/>
  <c r="F9" i="643"/>
  <c r="L239" i="471"/>
  <c r="L238" i="471"/>
  <c r="AL244"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O12" i="640"/>
  <c r="O11" i="640"/>
  <c r="O10" i="640"/>
  <c r="O9" i="640"/>
  <c r="F8" i="641"/>
  <c r="L21" i="640"/>
  <c r="L221" i="471"/>
  <c r="X226" i="471"/>
  <c r="F13" i="641"/>
  <c r="F11" i="641"/>
  <c r="F9" i="641"/>
  <c r="L224" i="471"/>
  <c r="F10" i="641"/>
  <c r="L24" i="640"/>
  <c r="L226" i="471"/>
  <c r="L23" i="640"/>
  <c r="X26" i="640"/>
  <c r="L222" i="471"/>
  <c r="L20" i="640"/>
  <c r="L220" i="471"/>
  <c r="L26" i="640"/>
  <c r="F12" i="641"/>
  <c r="L223" i="471"/>
  <c r="L22" i="640"/>
  <c r="L225" i="471"/>
  <c r="L25" i="640"/>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N10" i="633"/>
  <c r="N9" i="633"/>
  <c r="N8" i="633"/>
  <c r="N7" i="633"/>
  <c r="O10" i="628"/>
  <c r="O9" i="628"/>
  <c r="O8" i="628"/>
  <c r="O7" i="628"/>
  <c r="O17" i="630"/>
  <c r="P17" i="630" s="1"/>
  <c r="Q17" i="630" s="1"/>
  <c r="R17" i="630" s="1"/>
  <c r="S17" i="630" s="1"/>
  <c r="U17" i="630" s="1"/>
  <c r="V17" i="630" s="1"/>
  <c r="O10" i="630"/>
  <c r="O9" i="630"/>
  <c r="O8" i="630"/>
  <c r="O7" i="630"/>
  <c r="O10" i="629"/>
  <c r="O9" i="629"/>
  <c r="O8" i="629"/>
  <c r="O7" i="629"/>
  <c r="F8" i="637"/>
  <c r="F12" i="638"/>
  <c r="F10" i="636"/>
  <c r="F12" i="639"/>
  <c r="L70" i="471"/>
  <c r="L88" i="471"/>
  <c r="L87" i="471"/>
  <c r="X167" i="471"/>
  <c r="L72" i="471"/>
  <c r="L37" i="471"/>
  <c r="Y148" i="471"/>
  <c r="AC109" i="471"/>
  <c r="L110" i="471"/>
  <c r="L86" i="471"/>
  <c r="L167" i="471"/>
  <c r="L55" i="471"/>
  <c r="L73" i="471"/>
  <c r="F9" i="638"/>
  <c r="F12" i="635"/>
  <c r="L193" i="471"/>
  <c r="L131" i="471"/>
  <c r="L31" i="471"/>
  <c r="L104" i="471"/>
  <c r="F9" i="634"/>
  <c r="F13" i="635"/>
  <c r="F8" i="639"/>
  <c r="L34" i="471"/>
  <c r="Y166" i="471"/>
  <c r="L196" i="471"/>
  <c r="L149" i="471"/>
  <c r="F11" i="636"/>
  <c r="F8" i="638"/>
  <c r="L125" i="471"/>
  <c r="L180" i="471"/>
  <c r="L148" i="471"/>
  <c r="F11" i="635"/>
  <c r="L50" i="471"/>
  <c r="X131" i="471"/>
  <c r="L108" i="471"/>
  <c r="L120" i="471"/>
  <c r="F9" i="636"/>
  <c r="F10" i="635"/>
  <c r="X55" i="471"/>
  <c r="L161" i="471"/>
  <c r="L127" i="471"/>
  <c r="F11" i="639"/>
  <c r="F8" i="634"/>
  <c r="F12" i="634"/>
  <c r="F13" i="637"/>
  <c r="X37" i="471"/>
  <c r="L105" i="471"/>
  <c r="L182" i="471"/>
  <c r="L181" i="471"/>
  <c r="L49" i="471"/>
  <c r="AH197" i="471"/>
  <c r="X73" i="471"/>
  <c r="L179" i="471"/>
  <c r="L165" i="471"/>
  <c r="Y130" i="471"/>
  <c r="L130" i="471"/>
  <c r="L54" i="471"/>
  <c r="L71" i="471"/>
  <c r="F9" i="639"/>
  <c r="L163" i="471"/>
  <c r="Y183" i="471"/>
  <c r="L164" i="471"/>
  <c r="L69" i="471"/>
  <c r="F9" i="637"/>
  <c r="L162" i="471"/>
  <c r="L32" i="471"/>
  <c r="X149" i="471"/>
  <c r="F8" i="636"/>
  <c r="L91" i="471"/>
  <c r="X91" i="471"/>
  <c r="L85" i="471"/>
  <c r="F9" i="635"/>
  <c r="F13" i="639"/>
  <c r="AD108" i="471"/>
  <c r="L36" i="471"/>
  <c r="L109" i="471"/>
  <c r="F13" i="634"/>
  <c r="L183" i="471"/>
  <c r="L90" i="471"/>
  <c r="L166" i="471"/>
  <c r="L52" i="471"/>
  <c r="F10" i="638"/>
  <c r="F11" i="634"/>
  <c r="F11" i="638"/>
  <c r="F10" i="637"/>
  <c r="L67" i="471"/>
  <c r="L195" i="471"/>
  <c r="L143" i="471"/>
  <c r="L197" i="471"/>
  <c r="F11" i="637"/>
  <c r="F13" i="638"/>
  <c r="L146" i="471"/>
  <c r="L51" i="471"/>
  <c r="F13" i="636"/>
  <c r="AC120" i="471"/>
  <c r="L53" i="471"/>
  <c r="L103" i="471"/>
  <c r="F12" i="637"/>
  <c r="F12" i="636"/>
  <c r="L145" i="471"/>
  <c r="L106" i="471"/>
  <c r="AC110" i="471"/>
  <c r="L35" i="471"/>
  <c r="F10" i="634"/>
  <c r="F8" i="635"/>
  <c r="L128" i="471"/>
  <c r="Y90" i="471"/>
  <c r="L33" i="471"/>
  <c r="F10" i="639"/>
  <c r="L126" i="471"/>
  <c r="L68" i="471"/>
  <c r="L194" i="471"/>
  <c r="L144" i="471"/>
  <c r="O10" i="631" l="1"/>
  <c r="O9" i="631"/>
  <c r="O8" i="631"/>
  <c r="O7" i="631"/>
  <c r="O12" i="626"/>
  <c r="O11" i="626"/>
  <c r="O10" i="626"/>
  <c r="O9" i="626"/>
  <c r="O10" i="625"/>
  <c r="O9" i="625"/>
  <c r="O8" i="625"/>
  <c r="O7" i="625"/>
  <c r="Z31" i="624"/>
  <c r="Z30" i="624"/>
  <c r="Z29" i="624"/>
  <c r="Z28" i="624"/>
  <c r="Z27" i="624"/>
  <c r="Z26" i="624"/>
  <c r="Z25" i="624"/>
  <c r="Q25" i="624"/>
  <c r="Z24" i="624"/>
  <c r="Z23" i="624"/>
  <c r="Z22" i="624"/>
  <c r="Z21" i="624"/>
  <c r="Z20" i="624"/>
  <c r="Z19" i="624"/>
  <c r="Z18" i="624"/>
  <c r="N17" i="624"/>
  <c r="O17" i="624" s="1"/>
  <c r="P17" i="624" s="1"/>
  <c r="Q17" i="624" s="1"/>
  <c r="R17" i="624" s="1"/>
  <c r="S17" i="624" s="1"/>
  <c r="U17" i="624" s="1"/>
  <c r="O10" i="624"/>
  <c r="O9" i="624"/>
  <c r="O8" i="624"/>
  <c r="O7" i="624"/>
  <c r="Z33" i="626"/>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1" i="624"/>
  <c r="L23" i="626"/>
  <c r="L19" i="624"/>
  <c r="X26" i="626"/>
  <c r="L24" i="624"/>
  <c r="L18" i="625"/>
  <c r="L18" i="624"/>
  <c r="L23" i="624"/>
  <c r="L21" i="626"/>
  <c r="L21" i="625"/>
  <c r="L24" i="625"/>
  <c r="L22" i="626"/>
  <c r="X24" i="624"/>
  <c r="L20" i="625"/>
  <c r="L22" i="624"/>
  <c r="L20" i="626"/>
  <c r="L19" i="625"/>
  <c r="L24" i="626"/>
  <c r="L22" i="625"/>
  <c r="L25" i="626"/>
  <c r="L23" i="625"/>
  <c r="L20" i="624"/>
  <c r="X24" i="625"/>
  <c r="L26" i="626"/>
  <c r="V19" i="626" l="1"/>
  <c r="W19" i="626" s="1"/>
  <c r="V17" i="625"/>
  <c r="W17" i="625" s="1"/>
  <c r="V17" i="624"/>
  <c r="W17" i="624"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18" i="630"/>
  <c r="Y23" i="630"/>
  <c r="L24" i="631"/>
  <c r="L24" i="630"/>
  <c r="L18" i="631"/>
  <c r="L21" i="630"/>
  <c r="L22" i="631"/>
  <c r="L19" i="633"/>
  <c r="X24" i="631"/>
  <c r="L22" i="633"/>
  <c r="L19" i="631"/>
  <c r="L19" i="630"/>
  <c r="L20" i="631"/>
  <c r="L21" i="633"/>
  <c r="L20" i="630"/>
  <c r="L21" i="631"/>
  <c r="L23" i="630"/>
  <c r="Y23" i="631"/>
  <c r="L23" i="633"/>
  <c r="AH23" i="633"/>
  <c r="L20" i="633"/>
  <c r="X24" i="630"/>
  <c r="L23" i="631"/>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3" i="629"/>
  <c r="Y23" i="629"/>
  <c r="AC25" i="628"/>
  <c r="X24" i="629"/>
  <c r="L19" i="628"/>
  <c r="E2" i="437"/>
  <c r="L18" i="628"/>
  <c r="L24" i="628"/>
  <c r="AC24" i="628"/>
  <c r="L18" i="629"/>
  <c r="AD23" i="628"/>
  <c r="L21" i="629"/>
  <c r="L20" i="628"/>
  <c r="L23" i="628"/>
  <c r="L19" i="629"/>
  <c r="L24" i="629"/>
  <c r="L25" i="628"/>
  <c r="L21" i="628"/>
  <c r="L20" i="629"/>
  <c r="V17" i="631" l="1"/>
  <c r="W17" i="631" s="1"/>
  <c r="X17" i="628"/>
  <c r="Z17" i="628" s="1"/>
  <c r="S17" i="629"/>
  <c r="U17" i="629" s="1"/>
  <c r="V17" i="629" s="1"/>
  <c r="W17" i="629" s="1"/>
  <c r="AB17" i="628" l="1"/>
  <c r="M292" i="471"/>
  <c r="R307" i="471"/>
  <c r="H11" i="622"/>
  <c r="H7" i="622"/>
  <c r="P297" i="471"/>
  <c r="R302" i="471"/>
  <c r="R297" i="471"/>
  <c r="H11" i="618"/>
  <c r="H7" i="618"/>
  <c r="H11" i="617"/>
  <c r="H7" i="617"/>
  <c r="H11" i="616"/>
  <c r="H7" i="616"/>
  <c r="H11" i="614"/>
  <c r="H7" i="614"/>
  <c r="H340" i="471"/>
  <c r="E29" i="205"/>
  <c r="F29" i="205"/>
  <c r="E327" i="471"/>
  <c r="E332" i="471"/>
  <c r="F9" i="622"/>
  <c r="F8" i="614"/>
  <c r="F8" i="618"/>
  <c r="F12" i="616"/>
  <c r="M302" i="471"/>
  <c r="F13" i="616"/>
  <c r="F11" i="616"/>
  <c r="F13" i="622"/>
  <c r="F9" i="618"/>
  <c r="F8" i="617"/>
  <c r="F10" i="616"/>
  <c r="M297" i="471"/>
  <c r="F9" i="616"/>
  <c r="F11" i="617"/>
  <c r="F9" i="614"/>
  <c r="F12" i="622"/>
  <c r="M307" i="471"/>
  <c r="F339" i="471"/>
  <c r="F13" i="618"/>
  <c r="F13" i="617"/>
  <c r="F9" i="617"/>
  <c r="F12" i="614"/>
  <c r="F13" i="614"/>
  <c r="F11" i="614"/>
  <c r="F341" i="471"/>
  <c r="F11" i="622"/>
  <c r="F12" i="618"/>
  <c r="F8" i="616"/>
  <c r="F8" i="622"/>
  <c r="F338" i="471"/>
  <c r="F12" i="617"/>
  <c r="F10" i="614"/>
  <c r="F10" i="618"/>
  <c r="F337" i="471"/>
  <c r="F340" i="471"/>
  <c r="F10" i="617"/>
  <c r="F11" i="618"/>
  <c r="F10" i="622"/>
  <c r="F342" i="471"/>
</calcChain>
</file>

<file path=xl/sharedStrings.xml><?xml version="1.0" encoding="utf-8"?>
<sst xmlns="http://schemas.openxmlformats.org/spreadsheetml/2006/main" count="3656" uniqueCount="1652">
  <si>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</si>
  <si>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</si>
  <si>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</si>
  <si>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</si>
  <si>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</si>
  <si>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</si>
  <si>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</si>
  <si>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</si>
  <si>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1.1.1</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</si>
  <si>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</si>
  <si>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</si>
  <si>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</si>
  <si>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</si>
  <si>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</si>
  <si>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</si>
  <si>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</si>
  <si>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</si>
  <si>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</si>
  <si>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</si>
  <si>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</si>
  <si>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</si>
  <si>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</si>
  <si>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</si>
  <si>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</si>
  <si>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</si>
  <si>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</si>
  <si>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</si>
  <si>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</si>
  <si>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</si>
  <si>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</si>
  <si>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</si>
  <si>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</si>
  <si>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</si>
  <si>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</si>
  <si>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</si>
  <si>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</si>
  <si>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</si>
  <si>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</si>
  <si>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</si>
  <si>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</si>
  <si>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</si>
  <si>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</si>
  <si>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</si>
  <si>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</si>
  <si>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</si>
  <si>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</si>
  <si>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</si>
  <si>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</si>
  <si>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</si>
  <si>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</si>
  <si>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</si>
  <si>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</si>
  <si>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</si>
  <si>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</si>
  <si>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</si>
  <si>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</si>
  <si>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</si>
  <si>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</si>
  <si>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</si>
  <si>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</si>
  <si>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</si>
  <si>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</si>
  <si>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</si>
  <si>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</si>
  <si>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</si>
  <si>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</si>
  <si>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</si>
  <si>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</si>
  <si>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</si>
  <si>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</si>
  <si>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</si>
  <si>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</si>
  <si>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</si>
  <si>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</si>
  <si>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</si>
  <si>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</si>
  <si>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</si>
  <si>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</si>
  <si>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</si>
  <si>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</si>
  <si>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</si>
  <si>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</si>
  <si>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</si>
  <si>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</si>
  <si>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</si>
  <si>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</si>
  <si>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</si>
  <si>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</si>
  <si>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</si>
  <si>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</si>
  <si>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</si>
  <si>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</si>
  <si>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</si>
  <si>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</si>
  <si>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</si>
  <si>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</si>
  <si>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</si>
  <si>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</si>
  <si>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</si>
  <si>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</si>
  <si>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</si>
  <si>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</si>
  <si>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</si>
  <si>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</si>
  <si>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</si>
  <si>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</si>
  <si>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</si>
  <si>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</si>
  <si>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</si>
  <si>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</si>
  <si>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</si>
  <si>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</si>
  <si>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</si>
  <si>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</si>
  <si>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</si>
  <si>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</si>
  <si>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</si>
  <si>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</si>
  <si>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</si>
  <si>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</si>
  <si>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</si>
  <si>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</si>
  <si>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</si>
  <si>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</si>
  <si>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</si>
  <si>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</si>
  <si>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</si>
  <si>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</si>
  <si>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</si>
  <si>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</si>
  <si>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</si>
  <si>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</si>
  <si>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</si>
  <si>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</si>
  <si>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</si>
  <si>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</si>
  <si>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</si>
  <si>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</si>
  <si>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</si>
  <si>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</si>
  <si>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</si>
  <si>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</si>
  <si>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</si>
  <si>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</si>
  <si>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</si>
  <si>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</si>
  <si>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</si>
  <si>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</si>
  <si>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</si>
  <si>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</si>
  <si>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</si>
  <si>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</si>
  <si>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</si>
  <si>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</si>
  <si>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</si>
  <si>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</si>
  <si>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</si>
  <si>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</si>
  <si>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</si>
  <si>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</si>
  <si>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</si>
  <si>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</si>
  <si>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</si>
  <si>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</si>
  <si>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</si>
  <si>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</si>
  <si>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</si>
  <si>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</si>
  <si>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</si>
  <si>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</si>
  <si>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</si>
  <si>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</si>
  <si>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</si>
  <si>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</si>
  <si>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</si>
  <si>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</si>
  <si>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</si>
  <si>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</si>
  <si>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</si>
  <si>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</si>
  <si>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</si>
  <si>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</si>
  <si>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</si>
  <si>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</si>
  <si>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</si>
  <si>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</si>
  <si>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</si>
  <si>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</si>
  <si>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</si>
  <si>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</si>
  <si>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</si>
  <si>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</si>
  <si>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</si>
  <si>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</si>
  <si>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</si>
  <si>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</si>
  <si>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</si>
  <si>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</si>
  <si>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</si>
  <si>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</si>
  <si>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</si>
  <si>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</si>
  <si>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</si>
  <si>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</si>
  <si>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</si>
  <si>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</si>
  <si>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</si>
  <si>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</si>
  <si>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</si>
  <si>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</si>
  <si>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</si>
  <si>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</si>
  <si>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</si>
  <si>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</si>
  <si>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</si>
  <si>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</si>
  <si>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</si>
  <si>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</si>
  <si>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</si>
  <si>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</si>
  <si>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</si>
  <si>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</si>
  <si>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</si>
  <si>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</si>
  <si>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</si>
  <si>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</si>
  <si>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</si>
  <si>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</si>
  <si>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</si>
  <si>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</si>
  <si>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</si>
  <si>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</si>
  <si>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</si>
  <si>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</si>
  <si>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</si>
  <si>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</si>
  <si>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</si>
  <si>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</si>
  <si>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</si>
  <si>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</si>
  <si>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</si>
  <si>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</si>
  <si>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</si>
  <si>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</si>
  <si>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</si>
  <si>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</si>
  <si>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</si>
  <si>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</si>
  <si>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</si>
  <si>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</si>
  <si>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</si>
  <si>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</si>
  <si>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</si>
  <si>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</si>
  <si>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</si>
  <si>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</si>
  <si>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</si>
  <si>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</si>
  <si>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</si>
  <si>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</si>
  <si>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</si>
  <si>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</si>
  <si>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</si>
  <si>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</si>
  <si>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</si>
  <si>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</si>
  <si>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</si>
  <si>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</si>
  <si>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</si>
  <si>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</si>
  <si>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</si>
  <si>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</si>
  <si>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</si>
  <si>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</si>
  <si>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</si>
  <si>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</si>
  <si>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</si>
  <si>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</si>
  <si>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</si>
  <si>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</si>
  <si>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</si>
  <si>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</si>
  <si>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</si>
  <si>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</si>
  <si>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</si>
  <si>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</si>
  <si>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</si>
  <si>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</si>
  <si>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</si>
  <si>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</si>
  <si>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</si>
  <si>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</si>
  <si>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</si>
  <si>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</si>
  <si>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</si>
  <si>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</si>
  <si>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</si>
  <si>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</si>
  <si>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</si>
  <si>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</si>
  <si>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</si>
  <si>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</si>
  <si>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</si>
  <si>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</si>
  <si>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</si>
  <si>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</si>
  <si>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</si>
  <si>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</si>
  <si>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</si>
  <si>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</si>
  <si>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</si>
  <si>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</si>
  <si>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</si>
  <si>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</si>
  <si>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</si>
  <si>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</si>
  <si>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</si>
  <si>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</si>
  <si>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</si>
  <si>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</si>
  <si>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</si>
  <si>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</si>
  <si>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</si>
  <si>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</si>
  <si>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</si>
  <si>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</si>
  <si>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</si>
  <si>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</si>
  <si>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</si>
  <si>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1.2</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</si>
  <si>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</si>
  <si>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</si>
  <si>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</si>
  <si>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</si>
  <si>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</si>
  <si>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</si>
  <si>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</si>
  <si>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</si>
  <si>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</si>
  <si>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</si>
  <si>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</si>
  <si>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</si>
  <si>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</si>
  <si>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</si>
  <si>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</si>
  <si>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</si>
  <si>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</si>
  <si>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</si>
  <si>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</si>
  <si>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</si>
  <si>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</si>
  <si>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</si>
  <si>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</si>
  <si>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</si>
  <si>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</si>
  <si>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</si>
  <si>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</si>
  <si>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</si>
  <si>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</si>
  <si>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</si>
  <si>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</si>
  <si>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</si>
  <si>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</si>
  <si>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</si>
  <si>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</si>
  <si>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</si>
  <si>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</si>
  <si>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</si>
  <si>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</si>
  <si>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</si>
  <si>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</si>
  <si>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</si>
  <si>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</si>
  <si>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</si>
  <si>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</si>
  <si>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</si>
  <si>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</si>
  <si>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</si>
  <si>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</si>
  <si>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</si>
  <si>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</si>
  <si>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</si>
  <si>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</si>
  <si>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</si>
  <si>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</si>
  <si>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</si>
  <si>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</si>
  <si>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</si>
  <si>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</si>
  <si>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</si>
  <si>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</si>
  <si>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</si>
  <si>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</si>
  <si>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</si>
  <si>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</si>
  <si>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</si>
  <si>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</si>
  <si>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</si>
  <si>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</si>
  <si>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</si>
  <si>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</si>
  <si>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</si>
  <si>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</si>
  <si>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</si>
  <si>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</si>
  <si>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</si>
  <si>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</si>
  <si>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</si>
  <si>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</si>
  <si>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</si>
  <si>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</si>
  <si>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</si>
  <si>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</si>
  <si>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</si>
  <si>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</si>
  <si>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</si>
  <si>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</si>
  <si>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</si>
  <si>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</si>
  <si>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</si>
  <si>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</si>
  <si>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List12</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</si>
  <si>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</si>
  <si>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</si>
  <si>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</si>
  <si>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</si>
  <si>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</si>
  <si>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</si>
  <si>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</si>
  <si>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</si>
  <si>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</si>
  <si>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</si>
  <si>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</si>
  <si>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</si>
  <si>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</si>
  <si>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</si>
  <si>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</si>
  <si>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</si>
  <si>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</si>
  <si>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</si>
  <si>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</si>
  <si>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</si>
  <si>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</si>
  <si>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1.2.1</t>
  </si>
  <si>
    <t>3.1</t>
  </si>
  <si>
    <t>4.1</t>
  </si>
  <si>
    <t>5.1</t>
  </si>
  <si>
    <t>5.1.1</t>
  </si>
  <si>
    <t>5.2</t>
  </si>
  <si>
    <t>5.2.1</t>
  </si>
  <si>
    <t>5.3</t>
  </si>
  <si>
    <t>5.3.1</t>
  </si>
  <si>
    <t>6.1</t>
  </si>
  <si>
    <t>et_List11_1</t>
  </si>
  <si>
    <t>Параметры формы</t>
  </si>
  <si>
    <t>Описание параметров формы</t>
  </si>
  <si>
    <t>Ссылка на документ</t>
  </si>
  <si>
    <t>Наименование параметра</t>
  </si>
  <si>
    <t>x</t>
  </si>
  <si>
    <t>Информация о размещении данных на сайте регулируемой организации</t>
  </si>
  <si>
    <t>дата размещения информации</t>
  </si>
  <si>
    <t>Дата размещения информации указывается в виде «ДД.ММ.ГГГГ».</t>
  </si>
  <si>
    <t>адрес страницы сайта в сети «Интернет» и ссылка на документ</t>
  </si>
  <si>
    <t>Указывается ссылка на документ, предварительно загруженный в хранилище файлов ФГИС ЕИАС.</t>
  </si>
  <si>
    <t>наименование НПА</t>
  </si>
  <si>
    <t>контактный телефон службы</t>
  </si>
  <si>
    <t>график работы службы</t>
  </si>
  <si>
    <t>адрес службы</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</si>
  <si>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</si>
  <si>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</si>
  <si>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</si>
  <si>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</si>
  <si>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</si>
  <si>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</si>
  <si>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</si>
  <si>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</si>
  <si>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</si>
  <si>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</si>
  <si>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</si>
  <si>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</si>
  <si>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t>
  </si>
  <si>
    <t>В колонке «Информация» указывается полное наименование и реквизиты НПА.
В случае наличия нескольких НПА каждое из них указывается в отдельной строке.</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</si>
  <si>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</si>
  <si>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</si>
  <si>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</si>
  <si>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</si>
  <si>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</si>
  <si>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List11</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</si>
  <si>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</si>
  <si>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</si>
  <si>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</si>
  <si>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</si>
  <si>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</si>
  <si>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</si>
  <si>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</si>
  <si>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</si>
  <si>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</si>
  <si>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</si>
  <si>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</si>
  <si>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</si>
  <si>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</si>
  <si>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Источник официального опубликования решения</t>
  </si>
  <si>
    <t>Наименование органа регулирования, принявшего решение об утверждении тарифов</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</si>
  <si>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</si>
  <si>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</si>
  <si>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</si>
  <si>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</si>
  <si>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</si>
  <si>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</si>
  <si>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</si>
  <si>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</si>
  <si>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</si>
  <si>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</si>
  <si>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</si>
  <si>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</si>
  <si>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</si>
  <si>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</si>
  <si>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</si>
  <si>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</si>
  <si>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</si>
  <si>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</si>
  <si>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</si>
  <si>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</si>
  <si>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</si>
  <si>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</si>
  <si>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</si>
  <si>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</si>
  <si>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</si>
  <si>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</si>
  <si>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</si>
  <si>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</si>
  <si>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</si>
  <si>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</si>
  <si>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</si>
  <si>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</si>
  <si>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</si>
  <si>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</si>
  <si>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</si>
  <si>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</si>
  <si>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</si>
  <si>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</si>
  <si>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</si>
  <si>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</si>
  <si>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</si>
  <si>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</si>
  <si>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</si>
  <si>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</si>
  <si>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</si>
  <si>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</si>
  <si>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</si>
  <si>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</si>
  <si>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</si>
  <si>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</si>
  <si>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</si>
  <si>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</si>
  <si>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</si>
  <si>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</si>
  <si>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</si>
  <si>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</si>
  <si>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</si>
  <si>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</si>
  <si>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</si>
  <si>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</si>
  <si>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</si>
  <si>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</si>
  <si>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</si>
  <si>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</si>
  <si>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</si>
  <si>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</si>
  <si>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</si>
  <si>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</si>
  <si>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</si>
  <si>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</si>
  <si>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</si>
  <si>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</si>
  <si>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</si>
  <si>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</si>
  <si>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</si>
  <si>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</si>
  <si>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</si>
  <si>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</si>
  <si>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</si>
  <si>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</si>
  <si>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</si>
  <si>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</si>
  <si>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</si>
  <si>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</si>
  <si>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</si>
  <si>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</si>
  <si>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</si>
  <si>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</si>
  <si>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</si>
  <si>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</si>
  <si>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</si>
  <si>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</si>
  <si>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Номер документа об утверждении тарифов</t>
  </si>
  <si>
    <t>Дата документа об утверждении тарифов</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</si>
  <si>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</si>
  <si>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
В случае наличия нескольких служб и (или) адресов, информация по каждому из них указывается в отдельной строке.</t>
  </si>
  <si>
    <t>Дата периода регулирования, с которой вводятся изменения в тарифы</t>
  </si>
  <si>
    <t>List05_5</t>
  </si>
  <si>
    <t>List06_5</t>
  </si>
  <si>
    <t>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</si>
  <si>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</si>
  <si>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</si>
  <si>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</si>
  <si>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</si>
  <si>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Первичное установление тарифов</t>
  </si>
  <si>
    <t>Изменение тарифов</t>
  </si>
  <si>
    <t>Номер принятия решения об изменении тарифов</t>
  </si>
  <si>
    <t>Дата принятия решения об изменении тарифов</t>
  </si>
  <si>
    <t>Наименование органа регулирования, принявшего решение об изменении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</si>
  <si>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</si>
  <si>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</si>
  <si>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</si>
  <si>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</si>
  <si>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</si>
  <si>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</si>
  <si>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</si>
  <si>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</si>
  <si>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</si>
  <si>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</si>
  <si>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</si>
  <si>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</si>
  <si>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</si>
  <si>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</si>
  <si>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</si>
  <si>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</si>
  <si>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</si>
  <si>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</si>
  <si>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</si>
  <si>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r>
      <t>Форма 4.2.1 Информация о величинах тарифов на тепловую энергию, поддержанию резервной тепловой мощности</t>
    </r>
    <r>
      <rPr>
        <vertAlign val="superscript"/>
        <sz val="10"/>
        <rFont val="Tahoma"/>
        <family val="2"/>
        <charset val="204"/>
      </rPr>
      <t>1</t>
    </r>
  </si>
  <si>
    <t xml:space="preserve">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предельном уровне цены на тепловую энергию (мощность), поставляемую потребителям, об индикативном предельном уровне цены на тепловую энергию (мощность) единой теплоснабжающей организации. В этом случае дополнительно раскрывается информация о графике поэтапного равномерного доведения предельного уровня цены на тепловую энергию (мощность) (при наличии).
Раскрывается в том числе информация о тарифах на товары (услуги) в сфере теплоснабжения в случаях, указанных в частях 12.1 - 12.4 статьи 10 Федерального закона от 27.07.2010 № 190-ФЗ «О теплоснабжении» (Собрание законодательства Российской Федерации, 2010, № 31, ст. 4159; 2011, № 23, ст. 3263; 2012, № 53, ст. 7616; 2013, № 19, ст. 2330; 2014, № 30, ст. 4218; № 49, ст. 6913; 2015, № 48, ст. 6723; 2017, № 31, ст. 4828; 2018, № 31, ст. 4861) (далее – Федеральный закон № 190-ФЗ), теплоснабжающей организации, теплосетевой организации в ценовых зонах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</si>
  <si>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</si>
  <si>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</si>
  <si>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</si>
  <si>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</si>
  <si>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Форма 4.2.1 Информация о величинах тарифов на тепловую энергию, поддержанию резервной тепловой мощности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</si>
  <si>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 без дифференциации;
• к коллектору источника тепловой энергии;
• к тепловой сети без дополнительного преобразования на тепловых пунктах, эксплуатируемых теплоснабжающей организацией;
•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</si>
  <si>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</si>
  <si>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</si>
  <si>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</si>
  <si>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</si>
  <si>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</si>
  <si>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</si>
  <si>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</si>
  <si>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</si>
  <si>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</si>
  <si>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</si>
  <si>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</si>
  <si>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</si>
  <si>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</si>
  <si>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Информация о величинах тарифов на тепловую энергию, поддержанию резервной тепловой мощности</t>
  </si>
  <si>
    <t>Форма 4.2.1</t>
  </si>
  <si>
    <t>Период действия</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</si>
  <si>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</si>
  <si>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</si>
  <si>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</si>
  <si>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Указывается наименование тарифа в случае нескольких тарифов.
В случае наличия нескольких тарифов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</si>
  <si>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тариф колонка «Одноставочный тариф» не заполняется.
При подаче утверждении одноставочного тарифа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</si>
  <si>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
По данной форме раскрывается в том числе информация о тарифах на теплоноситель в виде воды, поставляемый теплоснабжающей организаций, теплосетевой организацией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t>
  </si>
  <si>
    <t>Форма 4.2.2 Информация о величинах тарифов на теплоноситель, передачу тепловой энергии, теплоносителя</t>
  </si>
  <si>
    <t>Информация о величинах тарифов на теплоноситель, передачу тепловой энергии, теплоносителя</t>
  </si>
  <si>
    <t>Форма 4.2.2</t>
  </si>
  <si>
    <t>Форма 4.2.3</t>
  </si>
  <si>
    <t>Форма 4.2.4</t>
  </si>
  <si>
    <r>
      <t>Форма 4.2.3 Информация о величинах тарифов на горячую воду (в открытых системах)</t>
    </r>
    <r>
      <rPr>
        <vertAlign val="superscript"/>
        <sz val="10"/>
        <rFont val="Tahoma"/>
        <family val="2"/>
        <charset val="204"/>
      </rPr>
      <t>1</t>
    </r>
  </si>
  <si>
    <t>Компонент на теплоноситель, руб./куб.м</t>
  </si>
  <si>
    <t>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В случае дифференциации тарифов по видам теплоносителя информация по ним указывается в отдельных строках.</t>
  </si>
  <si>
    <t xml:space="preserve">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
</t>
  </si>
  <si>
    <t>Информация о величинах тарифов на горячую воду (в открытых системах)</t>
  </si>
  <si>
    <t>Форма 4.2.3 Информация о величинах тарифов на горячую воду (в открытых системах)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</si>
  <si>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</si>
  <si>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4.2.4 Информация о величинах тарифов на подключение к системе теплоснабжения</t>
  </si>
  <si>
    <r>
      <t>Форма 4.2.4 Информация о величинах тарифов на подключение к системе теплоснабжения</t>
    </r>
    <r>
      <rPr>
        <vertAlign val="superscript"/>
        <sz val="10"/>
        <rFont val="Tahoma"/>
        <family val="2"/>
        <charset val="204"/>
      </rPr>
      <t>1</t>
    </r>
  </si>
  <si>
    <t>Информация о величинах тарифов на подключение к системе теплоснабжения</t>
  </si>
  <si>
    <t>Параметр дифференциации тарифа/Заявитель</t>
  </si>
  <si>
    <t>с НДС</t>
  </si>
  <si>
    <t>без НДС</t>
  </si>
  <si>
    <t>Плата за подключение (технологическое присоединение), тыс. руб./Гкал/ч (руб.)</t>
  </si>
  <si>
    <t>Указывается наименование источника тепловой энергии</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</si>
  <si>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</si>
  <si>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плате за подключение (технологическое присоединение) к системе теплоснабжения, применяемой в случае, установленном частью 9 статьи 23.4 Федерального закона 190-ФЗ.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</si>
  <si>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4.2.5</t>
  </si>
  <si>
    <t>Информация о плате за подключение к системе теплоснабжения в индивидуальном порядке</t>
  </si>
  <si>
    <t>Форма 4.2.5 Информация о плате за подключение к системе теплоснабжения в индивидуальном порядке</t>
  </si>
  <si>
    <r>
      <t>Форма 4.2.5 Информация о плате за подключение к системе теплоснабжения в индивидуальном порядке</t>
    </r>
    <r>
      <rPr>
        <vertAlign val="superscript"/>
        <sz val="10"/>
        <rFont val="Tahoma"/>
        <family val="2"/>
        <charset val="204"/>
      </rPr>
      <t>1</t>
    </r>
  </si>
  <si>
    <t>Указывается наименование источника тепловой энергии.</t>
  </si>
  <si>
    <t>В колонке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</si>
  <si>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 xml:space="preserve">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
</t>
  </si>
  <si>
    <t>Информация об условиях, на которых осуществляется поставка товаров и (или) оказание услуг</t>
  </si>
  <si>
    <t>Форма 4.7</t>
  </si>
  <si>
    <t>Сведения об условиях публичных договоров поставок товаров, оказания услуг, в том числе договоров о подключении к системе теплоснабжения</t>
  </si>
  <si>
    <t>форма публичного договора поставки товаров, оказания услуг</t>
  </si>
  <si>
    <t>договор о подключении к системе теплоснабжения</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</si>
  <si>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</si>
  <si>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r>
      <t>Форма 4.8 Информация о порядке выполнения технологических, технических и других мероприятий, связанных с подключением к системе теплоснабжения</t>
    </r>
    <r>
      <rPr>
        <vertAlign val="superscript"/>
        <sz val="10"/>
        <rFont val="Tahoma"/>
        <family val="2"/>
        <charset val="204"/>
      </rPr>
      <t>1</t>
    </r>
  </si>
  <si>
    <t>В колонке «Информация» указывается адрес страницы сайта в сети «Интернет», на которой размещена информация.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</si>
  <si>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Форма заявки о подключении к централизованной системе теплоснабжения</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</si>
  <si>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t>
  </si>
  <si>
    <t xml:space="preserve">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
</t>
  </si>
  <si>
    <t>Реквизиты НПА, регламентирующих порядок действий заявителя и регулируемой организации при подаче, приеме, обработке заявки о подключении к централизованной системе теплоснабжения (в том числе в форме электронного документа), принятии решения и информировании о принятом по результатам рассмотрения указанной заявки решении (возврат документов, прилагаемых к заявке о подключении к централизованной системе теплоснабжения, либо направление подписанного проекта договора о подключении к централизованной системе теплоснабжения), основания для отказа в принятии к рассмотрению документов, прилагаемых к заявлению о подключении к централизованной системе теплоснабжения, в подписании договора о подключении к централизованной системе теплоснабжения</t>
  </si>
  <si>
    <t>Телефоны, адреса и график работы службы, ответственной за прием и обработку заявок о подключении к централизованной системе теплоснабжения</t>
  </si>
  <si>
    <t>телефоны службы, ответственной за прием и обработку заявок о подключении к централизованной системе теплоснабжения</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</si>
  <si>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В случае наличия нескольких служб и (или) номеров телефонов, информация по каждому из них указывается в отдельной строке.</t>
  </si>
  <si>
    <t>адреса службы, ответственной за прием и обработку заявок о подключении к централизованной системе теплоснабжения</t>
  </si>
  <si>
    <t>график работы службы, ответственной за прием и обработку заявок о подключении к централизованной системе теплоснабжения</t>
  </si>
  <si>
    <t>Указывается график работы службы, ответственной за прием и обработку заявок о подключении к централизованной системе теплоснабжения. 
В случае наличия нескольких служб и (или) графиков работы, информация по каждому из них указывается в отдельной строке.</t>
  </si>
  <si>
    <t>Информация раскрывается в случае, если регулируемая организация осуществляет услуги по подключению (технологическому присоединению) к централизованной системе теплоснабжения.</t>
  </si>
  <si>
    <t>Регламент подключения к системе теплоснабжения, утверждаемый регулируемой организацией, включающий сроки, состав и последовательность действий при осуществлении подключения к системе теплоснабжения, сведения о размере платы за услуги по подключению к системе теплоснабжения, информацию о месте нахождения и графике работы, справочных телефонах, адресе официального сайта регулируемой организации в сети "Интернет" и блок-схему, отражающую графическое изображение последовательности действий, осуществляемых при подключении к системе теплоснабжения</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</si>
  <si>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</si>
  <si>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</si>
  <si>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</si>
  <si>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</si>
  <si>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</si>
  <si>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</si>
  <si>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</si>
  <si>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</si>
  <si>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</si>
  <si>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</si>
  <si>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</si>
  <si>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</si>
  <si>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</si>
  <si>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</si>
  <si>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</si>
  <si>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</si>
  <si>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</si>
  <si>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</si>
  <si>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</si>
  <si>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Организация осуществляет подключение (технологическое присоединение) к системе теплоснабжения</t>
  </si>
  <si>
    <r>
      <t>Форма 4.7 Информация об условиях, на которых осуществляется поставка товаров и (или) оказание услуг</t>
    </r>
    <r>
      <rPr>
        <vertAlign val="superscript"/>
        <sz val="10"/>
        <rFont val="Tahoma"/>
        <family val="2"/>
        <charset val="204"/>
      </rPr>
      <t>*</t>
    </r>
  </si>
  <si>
    <t>*</t>
  </si>
  <si>
    <t>Указывается информация в части поставки товаров (оказания услуг) по регулируемым ценам (тарифам)</t>
  </si>
  <si>
    <t>1.3</t>
  </si>
  <si>
    <t>1.3.0</t>
  </si>
  <si>
    <t>прочие договора</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</si>
  <si>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</si>
  <si>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</si>
  <si>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</si>
  <si>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</si>
  <si>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</si>
  <si>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</si>
  <si>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</si>
  <si>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</si>
  <si>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Опубликовать индикативный предельный уровень цен на тепловую энергию (мощность)</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</si>
  <si>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</si>
  <si>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</si>
  <si>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</si>
  <si>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</si>
  <si>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</si>
  <si>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</si>
  <si>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</si>
  <si>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</si>
  <si>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</si>
  <si>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</si>
  <si>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</si>
  <si>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</si>
  <si>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</si>
  <si>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</si>
  <si>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</si>
  <si>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</si>
  <si>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Предельный уровнь цены на тепловую энергию (мощность), поставляемую теплоснабжающими организациями потребителям</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</si>
  <si>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</si>
  <si>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</si>
  <si>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</si>
  <si>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</si>
  <si>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</si>
  <si>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</si>
  <si>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Форма 4.8</t>
  </si>
  <si>
    <t>Информация, подлежащая раскрытию организациями сферы теплоснабжения (цены и тарифы)</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</si>
  <si>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</si>
  <si>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</si>
  <si>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</si>
  <si>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Проверка доступных обновлений...</t>
  </si>
  <si>
    <t>Доступно обновление до версии 1.0.2</t>
  </si>
  <si>
    <t>Описание изменений: Версия 1.0.2
1. Корректировка значения группы потребителей "население" на "население и приравненные категории"
Версия 1.0.1
1. Исправление логики работы листа 'Перечень тарифов' в части добавления территорий для тарифа на теплоноситель.</t>
  </si>
  <si>
    <t>Размер файла обновления: 386560 байт</t>
  </si>
  <si>
    <t>Подготовка к обновлению...</t>
  </si>
  <si>
    <t>Сохранение файла резервной копии: C:\Users\user\Desktop\FAS.JKH.OPEN.INFO.PRICE.WARM.BKP..xlsb</t>
  </si>
  <si>
    <t>Резервная копия создана: C:\Users\user\Desktop\FAS.JKH.OPEN.INFO.PRICE.WARM.BKP..xlsb</t>
  </si>
  <si>
    <t>Создание книги для установки обновлений...</t>
  </si>
  <si>
    <t>Файл обновления загружен: C:\Users\user\Desktop\UPDATE.FAS.JKH.OPEN.INFO.PRICE.WARM.TO.1.0.2.65.xls</t>
  </si>
  <si>
    <t>население и приравненные категории</t>
  </si>
  <si>
    <t>Имя имеет неправильный синтаксис.
Убедитесь, что имя:
	-начинается с буквы или символа подчеркивания (_);
	-не содержит пробел или другие недопустимые знаки;
	-не совпадает с уже существующим именем в книге.</t>
  </si>
  <si>
    <t>Ошибка</t>
  </si>
  <si>
    <t>Нет доступных обновлений для отчёта с кодом FAS.JKH.OPEN.INFO.PRICE.WARM!</t>
  </si>
  <si>
    <t>29.11.2022</t>
  </si>
  <si>
    <t>Болховский муниципальный район</t>
  </si>
  <si>
    <t>54604000</t>
  </si>
  <si>
    <t>Багриновское сельское поселение</t>
  </si>
  <si>
    <t>54604402</t>
  </si>
  <si>
    <t>Болхов городское поселение</t>
  </si>
  <si>
    <t>54604101</t>
  </si>
  <si>
    <t>Бориловское сельское поселение</t>
  </si>
  <si>
    <t>54604406</t>
  </si>
  <si>
    <t>Боровское сельское поселение</t>
  </si>
  <si>
    <t>54604408</t>
  </si>
  <si>
    <t>Герасимовское сельское поселение</t>
  </si>
  <si>
    <t>54604410</t>
  </si>
  <si>
    <t>Гнездиловское сельское поселение</t>
  </si>
  <si>
    <t>54604413</t>
  </si>
  <si>
    <t>Злынское сельское поселение</t>
  </si>
  <si>
    <t>54604416</t>
  </si>
  <si>
    <t>Медведковское сельское поселение</t>
  </si>
  <si>
    <t>54604422</t>
  </si>
  <si>
    <t>Михневское сельское поселение</t>
  </si>
  <si>
    <t>54604425</t>
  </si>
  <si>
    <t>Новосинецкое сельское поселение</t>
  </si>
  <si>
    <t>54604428</t>
  </si>
  <si>
    <t>Однолуцкое сельское поселение</t>
  </si>
  <si>
    <t>54604431</t>
  </si>
  <si>
    <t>Сурьянинское сельское поселение</t>
  </si>
  <si>
    <t>54604434</t>
  </si>
  <si>
    <t>Хуторское сельское поселение</t>
  </si>
  <si>
    <t>54604437</t>
  </si>
  <si>
    <t>Ямское сельское поселение</t>
  </si>
  <si>
    <t>54604440</t>
  </si>
  <si>
    <t>Верховский муниципальный район</t>
  </si>
  <si>
    <t>54608000</t>
  </si>
  <si>
    <t>Васильевское сельское поселение</t>
  </si>
  <si>
    <t>54608402</t>
  </si>
  <si>
    <t>Верховье городское поселение</t>
  </si>
  <si>
    <t>54608151</t>
  </si>
  <si>
    <t>Галичинское</t>
  </si>
  <si>
    <t>54608404</t>
  </si>
  <si>
    <t>Коньшинское сельское поселение</t>
  </si>
  <si>
    <t>54608407</t>
  </si>
  <si>
    <t>Корсунское сельское поселение</t>
  </si>
  <si>
    <t>54608410</t>
  </si>
  <si>
    <t>Нижне-Жерновское сельское поселение</t>
  </si>
  <si>
    <t>54608413</t>
  </si>
  <si>
    <t>Песоченское сельское поселение</t>
  </si>
  <si>
    <t>54608416</t>
  </si>
  <si>
    <t>Русско-Бродское сельское поселение</t>
  </si>
  <si>
    <t>54608419</t>
  </si>
  <si>
    <t>Скородненское сельское поселение</t>
  </si>
  <si>
    <t>54608422</t>
  </si>
  <si>
    <t>Теляженское сельское поселение</t>
  </si>
  <si>
    <t>54608428</t>
  </si>
  <si>
    <t>Туровское сельское поселение</t>
  </si>
  <si>
    <t>54608431</t>
  </si>
  <si>
    <t>Глазуновский муниципальный район</t>
  </si>
  <si>
    <t>54610000</t>
  </si>
  <si>
    <t>Богородское сельское поселение</t>
  </si>
  <si>
    <t>54610402</t>
  </si>
  <si>
    <t>Глазуновка городское поселение</t>
  </si>
  <si>
    <t>54610151</t>
  </si>
  <si>
    <t>Краснослободское сельское поселение</t>
  </si>
  <si>
    <t>54610404</t>
  </si>
  <si>
    <t>Медведевское сельское поселение</t>
  </si>
  <si>
    <t>54610407</t>
  </si>
  <si>
    <t>Отрадинское сельское поселение</t>
  </si>
  <si>
    <t>54610410</t>
  </si>
  <si>
    <t>Очкинское сельское поселение</t>
  </si>
  <si>
    <t>54610413</t>
  </si>
  <si>
    <t>Сеньковское сельское поселение</t>
  </si>
  <si>
    <t>54610416</t>
  </si>
  <si>
    <t>Тагинское сельское поселение</t>
  </si>
  <si>
    <t>54610419</t>
  </si>
  <si>
    <t>Город Ливны</t>
  </si>
  <si>
    <t>54705000</t>
  </si>
  <si>
    <t>Город Мценск</t>
  </si>
  <si>
    <t>54710000</t>
  </si>
  <si>
    <t>Город Орёл</t>
  </si>
  <si>
    <t>54701000</t>
  </si>
  <si>
    <t>Дмитровский муниципальный район</t>
  </si>
  <si>
    <t>54612000</t>
  </si>
  <si>
    <t>Алешинское сельское поселение</t>
  </si>
  <si>
    <t>54612402</t>
  </si>
  <si>
    <t>Березовское сельское поселение</t>
  </si>
  <si>
    <t>54612404</t>
  </si>
  <si>
    <t>Бородинское сельское поселение</t>
  </si>
  <si>
    <t>54612407</t>
  </si>
  <si>
    <t>Горбуновское сельское поселение</t>
  </si>
  <si>
    <t>54612410</t>
  </si>
  <si>
    <t>Дмитровск городское поселение</t>
  </si>
  <si>
    <t>54612101</t>
  </si>
  <si>
    <t>Долбенкинское сельское поселение</t>
  </si>
  <si>
    <t>54612413</t>
  </si>
  <si>
    <t>Домаховское сельское поселение</t>
  </si>
  <si>
    <t>54612416</t>
  </si>
  <si>
    <t>Друженское сельское поселение</t>
  </si>
  <si>
    <t>54612428</t>
  </si>
  <si>
    <t>Лубянское сельское поселение</t>
  </si>
  <si>
    <t>54612419</t>
  </si>
  <si>
    <t>Малобобровское сельское поселение</t>
  </si>
  <si>
    <t>54612422</t>
  </si>
  <si>
    <t>Плосковское сельское поселение</t>
  </si>
  <si>
    <t>54612425</t>
  </si>
  <si>
    <t>Соломинское</t>
  </si>
  <si>
    <t>54612431</t>
  </si>
  <si>
    <t>Столбищенское сельское поселение</t>
  </si>
  <si>
    <t>54612434</t>
  </si>
  <si>
    <t>Должанский муниципальный район</t>
  </si>
  <si>
    <t>54615000</t>
  </si>
  <si>
    <t>Вышнее Ольшанское сельское поселение</t>
  </si>
  <si>
    <t>54615402</t>
  </si>
  <si>
    <t>Долгое городское поселение</t>
  </si>
  <si>
    <t>54615151</t>
  </si>
  <si>
    <t>Дубровское сельское поселение</t>
  </si>
  <si>
    <t>54615405</t>
  </si>
  <si>
    <t>Козьма-Демьяновское сельское поселение</t>
  </si>
  <si>
    <t>54615407</t>
  </si>
  <si>
    <t>Кудиновское сельское поселение</t>
  </si>
  <si>
    <t>54615410</t>
  </si>
  <si>
    <t>Рогатинское сельское поселение</t>
  </si>
  <si>
    <t>54615413</t>
  </si>
  <si>
    <t>Урыновское сельское поселение</t>
  </si>
  <si>
    <t>54615416</t>
  </si>
  <si>
    <t>Успенское сельское поселение</t>
  </si>
  <si>
    <t>54615419</t>
  </si>
  <si>
    <t>Залегощенский муниципальный район</t>
  </si>
  <si>
    <t>54618000</t>
  </si>
  <si>
    <t>Бортновское сельское поселение</t>
  </si>
  <si>
    <t>54618402</t>
  </si>
  <si>
    <t>Верхнескворченское сельское поселение</t>
  </si>
  <si>
    <t>54618404</t>
  </si>
  <si>
    <t>Грачевское сельское поселение</t>
  </si>
  <si>
    <t>54618407</t>
  </si>
  <si>
    <t>Залегощь городское поселение</t>
  </si>
  <si>
    <t>54618151</t>
  </si>
  <si>
    <t>Золотаревское сельское поселение</t>
  </si>
  <si>
    <t>54618410</t>
  </si>
  <si>
    <t>Красненское сельское поселение</t>
  </si>
  <si>
    <t>54618413</t>
  </si>
  <si>
    <t>Ломовское сельское поселение</t>
  </si>
  <si>
    <t>54618416</t>
  </si>
  <si>
    <t>Моховское сельское поселение</t>
  </si>
  <si>
    <t>54618419</t>
  </si>
  <si>
    <t>Нижнезалегощенское сельское поселение</t>
  </si>
  <si>
    <t>54618422</t>
  </si>
  <si>
    <t>Октябрьское сельское поселение</t>
  </si>
  <si>
    <t>54618425</t>
  </si>
  <si>
    <t>Прилепское сельское поселение</t>
  </si>
  <si>
    <t>54618428</t>
  </si>
  <si>
    <t>Знаменский муниципальный район</t>
  </si>
  <si>
    <t>54620000</t>
  </si>
  <si>
    <t>Глотовское сельское поселение</t>
  </si>
  <si>
    <t>54620405</t>
  </si>
  <si>
    <t>Ждимирское сельское поселение</t>
  </si>
  <si>
    <t>54620408</t>
  </si>
  <si>
    <t>Знаменское сельское поселение</t>
  </si>
  <si>
    <t>54620412</t>
  </si>
  <si>
    <t>Коптевское сельское поселение</t>
  </si>
  <si>
    <t>54620420</t>
  </si>
  <si>
    <t>Красниковское сельское поселение</t>
  </si>
  <si>
    <t>54620422</t>
  </si>
  <si>
    <t>Селиховское сельское поселение</t>
  </si>
  <si>
    <t>54620428</t>
  </si>
  <si>
    <t>Узкинское сельское поселение</t>
  </si>
  <si>
    <t>54620432</t>
  </si>
  <si>
    <t>Колпнянский муниципальный район</t>
  </si>
  <si>
    <t>54623000</t>
  </si>
  <si>
    <t>Ахтырское сельское поселение</t>
  </si>
  <si>
    <t>54623402</t>
  </si>
  <si>
    <t>Белоколодезьское сельское поселение</t>
  </si>
  <si>
    <t>54623404</t>
  </si>
  <si>
    <t>54623407</t>
  </si>
  <si>
    <t>Карловское сельское поселение</t>
  </si>
  <si>
    <t>54623410</t>
  </si>
  <si>
    <t>Колпна городское поселение</t>
  </si>
  <si>
    <t>54623151</t>
  </si>
  <si>
    <t>Краснянское сельское поселение</t>
  </si>
  <si>
    <t>54623413</t>
  </si>
  <si>
    <t>Крутовское сельское поселение</t>
  </si>
  <si>
    <t>54623416</t>
  </si>
  <si>
    <t>Тимирязевское сельское поселение</t>
  </si>
  <si>
    <t>54623419</t>
  </si>
  <si>
    <t>Ушаковское сельское поселение</t>
  </si>
  <si>
    <t>54623422</t>
  </si>
  <si>
    <t>Ярищенское сельское поселение</t>
  </si>
  <si>
    <t>54623425</t>
  </si>
  <si>
    <t>Корсаковский муниципальный район</t>
  </si>
  <si>
    <t>54626000</t>
  </si>
  <si>
    <t>Гагаринское сельское поселение</t>
  </si>
  <si>
    <t>54626405</t>
  </si>
  <si>
    <t>Корсаковское сельское поселение</t>
  </si>
  <si>
    <t>54626410</t>
  </si>
  <si>
    <t>Марьинское сельское поселение</t>
  </si>
  <si>
    <t>54626413</t>
  </si>
  <si>
    <t>Нечаевское сельское поселение</t>
  </si>
  <si>
    <t>54626417</t>
  </si>
  <si>
    <t>Новомихайловское сельское поселение</t>
  </si>
  <si>
    <t>54626420</t>
  </si>
  <si>
    <t>Парамоновское сельское поселение</t>
  </si>
  <si>
    <t>54626425</t>
  </si>
  <si>
    <t>Спешневское сельское поселение</t>
  </si>
  <si>
    <t>54626430</t>
  </si>
  <si>
    <t>Краснозоренский муниципальный район</t>
  </si>
  <si>
    <t>54624000</t>
  </si>
  <si>
    <t>Краснозоренское сельское поселение</t>
  </si>
  <si>
    <t>54624407</t>
  </si>
  <si>
    <t>Покровское сельское поселение</t>
  </si>
  <si>
    <t>54624412</t>
  </si>
  <si>
    <t>Россошенское сельское поселение</t>
  </si>
  <si>
    <t>54624417</t>
  </si>
  <si>
    <t>Труновское сельское поселение</t>
  </si>
  <si>
    <t>54624420</t>
  </si>
  <si>
    <t>54624425</t>
  </si>
  <si>
    <t>Кромской муниципальный район</t>
  </si>
  <si>
    <t>54625000</t>
  </si>
  <si>
    <t>Апальковское сельское поселение</t>
  </si>
  <si>
    <t>54625402</t>
  </si>
  <si>
    <t>Бельдяжское сельское поселение</t>
  </si>
  <si>
    <t>54625404</t>
  </si>
  <si>
    <t>Большеколчевское сельское поселение</t>
  </si>
  <si>
    <t>54625407</t>
  </si>
  <si>
    <t>Городское поселение Кромы</t>
  </si>
  <si>
    <t>54625151</t>
  </si>
  <si>
    <t>Гостомльское сельское поселение</t>
  </si>
  <si>
    <t>54625413</t>
  </si>
  <si>
    <t>Гуторовское сельское поселение</t>
  </si>
  <si>
    <t>54625416</t>
  </si>
  <si>
    <t>Короськовское сельское поселение</t>
  </si>
  <si>
    <t>54625422</t>
  </si>
  <si>
    <t>54625425</t>
  </si>
  <si>
    <t>Кривчиковское сельское поселение</t>
  </si>
  <si>
    <t>54625428</t>
  </si>
  <si>
    <t>Кутафинское сельское поселение</t>
  </si>
  <si>
    <t>54625431</t>
  </si>
  <si>
    <t>Ретяжское сельское поселение</t>
  </si>
  <si>
    <t>54625449</t>
  </si>
  <si>
    <t>Стрелецкое сельское поселение</t>
  </si>
  <si>
    <t>54625452</t>
  </si>
  <si>
    <t>Шаховское сельское поселение</t>
  </si>
  <si>
    <t>54625458</t>
  </si>
  <si>
    <t>Ливенский муниципальный район</t>
  </si>
  <si>
    <t>54629000</t>
  </si>
  <si>
    <t>Беломестненское сельское поселение</t>
  </si>
  <si>
    <t>54629402</t>
  </si>
  <si>
    <t>Вахновское сельское поселение</t>
  </si>
  <si>
    <t>54629404</t>
  </si>
  <si>
    <t>Галическое сельское поселение</t>
  </si>
  <si>
    <t>54629407</t>
  </si>
  <si>
    <t>Дутовское сельское поселение</t>
  </si>
  <si>
    <t>54629410</t>
  </si>
  <si>
    <t>Здоровецкое сельское поселение</t>
  </si>
  <si>
    <t>54629413</t>
  </si>
  <si>
    <t>Казанское сельское поселение</t>
  </si>
  <si>
    <t>54629416</t>
  </si>
  <si>
    <t>Козьминское сельское поселение</t>
  </si>
  <si>
    <t>54629419</t>
  </si>
  <si>
    <t>Коротышское сельское поселение</t>
  </si>
  <si>
    <t>54629422</t>
  </si>
  <si>
    <t>54629425</t>
  </si>
  <si>
    <t>Лютовское сельское поселение</t>
  </si>
  <si>
    <t>54629428</t>
  </si>
  <si>
    <t>Навесненское сельское поселение</t>
  </si>
  <si>
    <t>54629431</t>
  </si>
  <si>
    <t>Никольское сельское поселение</t>
  </si>
  <si>
    <t>54629434</t>
  </si>
  <si>
    <t>Островское сельское поселение</t>
  </si>
  <si>
    <t>54629440</t>
  </si>
  <si>
    <t>Речицкое сельское поселение</t>
  </si>
  <si>
    <t>54629443</t>
  </si>
  <si>
    <t>Сергиевское</t>
  </si>
  <si>
    <t>54629446</t>
  </si>
  <si>
    <t>Сосновское сельское поселение</t>
  </si>
  <si>
    <t>54629449</t>
  </si>
  <si>
    <t>Малоархангельский муниципальный район</t>
  </si>
  <si>
    <t>54632000</t>
  </si>
  <si>
    <t>Губкинское сельское поселение</t>
  </si>
  <si>
    <t>54632402</t>
  </si>
  <si>
    <t>Дубовицкое сельское поселение</t>
  </si>
  <si>
    <t>54632404</t>
  </si>
  <si>
    <t>Ленинское сельское поселение</t>
  </si>
  <si>
    <t>54632407</t>
  </si>
  <si>
    <t>Луковское сельское поселение</t>
  </si>
  <si>
    <t>54632410</t>
  </si>
  <si>
    <t>Малоархангельск городское поселение</t>
  </si>
  <si>
    <t>54632101</t>
  </si>
  <si>
    <t>54632413</t>
  </si>
  <si>
    <t>Первомайское сельское поселение</t>
  </si>
  <si>
    <t>54632416</t>
  </si>
  <si>
    <t>Подгородненское сельское поселение</t>
  </si>
  <si>
    <t>54632419</t>
  </si>
  <si>
    <t>Мценский муниципальный район</t>
  </si>
  <si>
    <t>54636000</t>
  </si>
  <si>
    <t>Алябьевское сельское поселение</t>
  </si>
  <si>
    <t>54636402</t>
  </si>
  <si>
    <t>Аникановское сельское поселение</t>
  </si>
  <si>
    <t>54636407</t>
  </si>
  <si>
    <t>Башкатовское сельское поселение</t>
  </si>
  <si>
    <t>54636404</t>
  </si>
  <si>
    <t>Воинское сельское поселение</t>
  </si>
  <si>
    <t>54636410</t>
  </si>
  <si>
    <t>Высокинское сельское поселение</t>
  </si>
  <si>
    <t>54636413</t>
  </si>
  <si>
    <t>Карандаковское сельское поселение</t>
  </si>
  <si>
    <t>54636416</t>
  </si>
  <si>
    <t>Отрадинское</t>
  </si>
  <si>
    <t>54636418</t>
  </si>
  <si>
    <t>Подберезовское сельское поселение</t>
  </si>
  <si>
    <t>54636428</t>
  </si>
  <si>
    <t>Подмокринское сельское поселение</t>
  </si>
  <si>
    <t>54636419</t>
  </si>
  <si>
    <t>Протасовское сельское поселение</t>
  </si>
  <si>
    <t>54636422</t>
  </si>
  <si>
    <t>Спасско-Лутовиновское</t>
  </si>
  <si>
    <t>54636425</t>
  </si>
  <si>
    <t>Тельченское сельское поселение</t>
  </si>
  <si>
    <t>54636431</t>
  </si>
  <si>
    <t>Чахинское сельское поселение</t>
  </si>
  <si>
    <t>54636434</t>
  </si>
  <si>
    <t>Черемошенское сельское поселение</t>
  </si>
  <si>
    <t>54636437</t>
  </si>
  <si>
    <t>Новодеревеньковский муниципальный район</t>
  </si>
  <si>
    <t>54639000</t>
  </si>
  <si>
    <t>Глебовское сельское поселение</t>
  </si>
  <si>
    <t>54639404</t>
  </si>
  <si>
    <t>Никитинское сельское поселение</t>
  </si>
  <si>
    <t>54639409</t>
  </si>
  <si>
    <t>Новодеревеньковское сельское поселение</t>
  </si>
  <si>
    <t>54639410</t>
  </si>
  <si>
    <t>Паньковское сельское поселение</t>
  </si>
  <si>
    <t>54639413</t>
  </si>
  <si>
    <t>Старогольское сельское поселение</t>
  </si>
  <si>
    <t>54639419</t>
  </si>
  <si>
    <t>Судбищенское</t>
  </si>
  <si>
    <t>54639422</t>
  </si>
  <si>
    <t>Суровское сельское поселение</t>
  </si>
  <si>
    <t>54639425</t>
  </si>
  <si>
    <t>Хомутово городское поселение</t>
  </si>
  <si>
    <t>54639151</t>
  </si>
  <si>
    <t>Новосильский муниципальный район</t>
  </si>
  <si>
    <t>54643000</t>
  </si>
  <si>
    <t>Вяжевское сельское поселение</t>
  </si>
  <si>
    <t>54643402</t>
  </si>
  <si>
    <t>Глубковское сельское поселение</t>
  </si>
  <si>
    <t>54643404</t>
  </si>
  <si>
    <t>Голунское сельское поселение</t>
  </si>
  <si>
    <t>54643410</t>
  </si>
  <si>
    <t>Зареченское сельское поселение</t>
  </si>
  <si>
    <t>54643413</t>
  </si>
  <si>
    <t>Новосиль городское поселение</t>
  </si>
  <si>
    <t>54643101</t>
  </si>
  <si>
    <t>Петушенское сельское поселение</t>
  </si>
  <si>
    <t>54643431</t>
  </si>
  <si>
    <t>Прудовское сельское поселение</t>
  </si>
  <si>
    <t>54643434</t>
  </si>
  <si>
    <t>Хворостянское сельское поселение</t>
  </si>
  <si>
    <t>54643440</t>
  </si>
  <si>
    <t>Орловский муниципальный округ</t>
  </si>
  <si>
    <t>54501000</t>
  </si>
  <si>
    <t>Орловский муниципальный район</t>
  </si>
  <si>
    <t>54647000</t>
  </si>
  <si>
    <t>Большекуликовское сельское поселение</t>
  </si>
  <si>
    <t>54647402</t>
  </si>
  <si>
    <t>Голохвастовское сельское поселение</t>
  </si>
  <si>
    <t>54647404</t>
  </si>
  <si>
    <t>Жиляевское сельское поселение</t>
  </si>
  <si>
    <t>54647407</t>
  </si>
  <si>
    <t>Знаменка городское поселение</t>
  </si>
  <si>
    <t>54647152</t>
  </si>
  <si>
    <t>Лавровское сельское поселение</t>
  </si>
  <si>
    <t>54647410</t>
  </si>
  <si>
    <t>Лошаковское сельское поселение</t>
  </si>
  <si>
    <t>54647413</t>
  </si>
  <si>
    <t>Масловское сельское поселение</t>
  </si>
  <si>
    <t>54647416</t>
  </si>
  <si>
    <t>Моховицкое сельское поселение</t>
  </si>
  <si>
    <t>54647419</t>
  </si>
  <si>
    <t>Неполодское сельское поселение</t>
  </si>
  <si>
    <t>54647422</t>
  </si>
  <si>
    <t>Образцовское сельское поселение</t>
  </si>
  <si>
    <t>54647425</t>
  </si>
  <si>
    <t>Пахомовское сельское поселение</t>
  </si>
  <si>
    <t>54647428</t>
  </si>
  <si>
    <t>Платоновское сельское поселение</t>
  </si>
  <si>
    <t>54647431</t>
  </si>
  <si>
    <t>Сабуровское сельское поселение</t>
  </si>
  <si>
    <t>54647434</t>
  </si>
  <si>
    <t>Спасское сельское поселение</t>
  </si>
  <si>
    <t>54647437</t>
  </si>
  <si>
    <t>Станово-Колодезьское сельское поселение</t>
  </si>
  <si>
    <t>54647443</t>
  </si>
  <si>
    <t>Становское сельское поселение</t>
  </si>
  <si>
    <t>54647440</t>
  </si>
  <si>
    <t>Троицкое сельское поселение</t>
  </si>
  <si>
    <t>54647446</t>
  </si>
  <si>
    <t>Покровский муниципальный район</t>
  </si>
  <si>
    <t>54650000</t>
  </si>
  <si>
    <t>54650402</t>
  </si>
  <si>
    <t>Верхнежерновское сельское поселение</t>
  </si>
  <si>
    <t>54650404</t>
  </si>
  <si>
    <t>Верхососенское сельское поселение</t>
  </si>
  <si>
    <t>54650405</t>
  </si>
  <si>
    <t>Владимирское сельское поселение</t>
  </si>
  <si>
    <t>54650407</t>
  </si>
  <si>
    <t>Вышнетуровецкое сельское поселение</t>
  </si>
  <si>
    <t>54650410</t>
  </si>
  <si>
    <t>Даниловское сельское поселение</t>
  </si>
  <si>
    <t>54650413</t>
  </si>
  <si>
    <t>Дросковское сельское поселение</t>
  </si>
  <si>
    <t>54650416</t>
  </si>
  <si>
    <t>Журавецкое сельское поселение</t>
  </si>
  <si>
    <t>54650419</t>
  </si>
  <si>
    <t>Ивановское сельское поселение</t>
  </si>
  <si>
    <t>54650422</t>
  </si>
  <si>
    <t>54650425</t>
  </si>
  <si>
    <t>Покровское городское поселение</t>
  </si>
  <si>
    <t>54650151</t>
  </si>
  <si>
    <t>Ретинское сельское поселение</t>
  </si>
  <si>
    <t>54650431</t>
  </si>
  <si>
    <t>Столбецкое сельское поселение</t>
  </si>
  <si>
    <t>54650434</t>
  </si>
  <si>
    <t>Топковское сельское поселение</t>
  </si>
  <si>
    <t>54650437</t>
  </si>
  <si>
    <t>Свердловский муниципальный район</t>
  </si>
  <si>
    <t>54652000</t>
  </si>
  <si>
    <t>Богодуховское сельское поселение</t>
  </si>
  <si>
    <t>54652402</t>
  </si>
  <si>
    <t>Змиевка городское поселение</t>
  </si>
  <si>
    <t>54652151</t>
  </si>
  <si>
    <t>Котовское сельское поселение</t>
  </si>
  <si>
    <t>54652404</t>
  </si>
  <si>
    <t>Кошелевское сельское поселение</t>
  </si>
  <si>
    <t>54652407</t>
  </si>
  <si>
    <t>Красноармейское сельское поселение</t>
  </si>
  <si>
    <t>54652410</t>
  </si>
  <si>
    <t>54652413</t>
  </si>
  <si>
    <t>Новопетровское сельское поселение</t>
  </si>
  <si>
    <t>54652416</t>
  </si>
  <si>
    <t>Яковлевское сельское поселение</t>
  </si>
  <si>
    <t>54652419</t>
  </si>
  <si>
    <t>Сосковский муниципальный район</t>
  </si>
  <si>
    <t>54653000</t>
  </si>
  <si>
    <t>Алмазовское сельское поселение</t>
  </si>
  <si>
    <t>54653403</t>
  </si>
  <si>
    <t>Алпеевское сельское поселение</t>
  </si>
  <si>
    <t>54653405</t>
  </si>
  <si>
    <t>Кировское сельское поселение</t>
  </si>
  <si>
    <t>54653415</t>
  </si>
  <si>
    <t>Лобынцевское сельское поселение</t>
  </si>
  <si>
    <t>54653417</t>
  </si>
  <si>
    <t>Мураевское сельское поселение</t>
  </si>
  <si>
    <t>54653419</t>
  </si>
  <si>
    <t>Рыжковское сельское поселение</t>
  </si>
  <si>
    <t>54653422</t>
  </si>
  <si>
    <t>Сосковское сельское поселение</t>
  </si>
  <si>
    <t>54653425</t>
  </si>
  <si>
    <t>Троснянский муниципальный район</t>
  </si>
  <si>
    <t>54654000</t>
  </si>
  <si>
    <t>Воронецкое сельское поселение</t>
  </si>
  <si>
    <t>54654405</t>
  </si>
  <si>
    <t>Жерновецкое сельское поселение</t>
  </si>
  <si>
    <t>54654408</t>
  </si>
  <si>
    <t>Ломовецкое сельское поселение</t>
  </si>
  <si>
    <t>54654415</t>
  </si>
  <si>
    <t>Малахово-Слободское сельское поселение</t>
  </si>
  <si>
    <t>54654417</t>
  </si>
  <si>
    <t>Муравльское сельское поселение</t>
  </si>
  <si>
    <t>54654419</t>
  </si>
  <si>
    <t>54654422</t>
  </si>
  <si>
    <t>Пенновское сельское поселение</t>
  </si>
  <si>
    <t>54654425</t>
  </si>
  <si>
    <t>Троснянское сельское поселение</t>
  </si>
  <si>
    <t>54654430</t>
  </si>
  <si>
    <t>Урицкий муниципальный район</t>
  </si>
  <si>
    <t>54655000</t>
  </si>
  <si>
    <t>Архангельское сельское поселение</t>
  </si>
  <si>
    <t>54655407</t>
  </si>
  <si>
    <t>Богдановское сельское поселение</t>
  </si>
  <si>
    <t>54655410</t>
  </si>
  <si>
    <t>Бунинское сельское поселение</t>
  </si>
  <si>
    <t>54655413</t>
  </si>
  <si>
    <t>Городищенское сельское поселение</t>
  </si>
  <si>
    <t>54655416</t>
  </si>
  <si>
    <t>54655422</t>
  </si>
  <si>
    <t>Луначарское сельское поселение</t>
  </si>
  <si>
    <t>54655428</t>
  </si>
  <si>
    <t>Нарышкино городское поселение</t>
  </si>
  <si>
    <t>54655151</t>
  </si>
  <si>
    <t>Подзаваловское сельское поселение</t>
  </si>
  <si>
    <t>54655437</t>
  </si>
  <si>
    <t>Хотынецкий муниципальный район</t>
  </si>
  <si>
    <t>54657000</t>
  </si>
  <si>
    <t>Аболмасовское сельское поселение</t>
  </si>
  <si>
    <t>54657402</t>
  </si>
  <si>
    <t>Алехинское сельское поселение</t>
  </si>
  <si>
    <t>54657404</t>
  </si>
  <si>
    <t>Богородицкое сельское поселение</t>
  </si>
  <si>
    <t>54657407</t>
  </si>
  <si>
    <t>Ильинское сельское поселение</t>
  </si>
  <si>
    <t>54657419</t>
  </si>
  <si>
    <t>Краснорябинское</t>
  </si>
  <si>
    <t>54657424</t>
  </si>
  <si>
    <t>Меловское сельское поселение</t>
  </si>
  <si>
    <t>54657426</t>
  </si>
  <si>
    <t>Студеновское сельское поселение</t>
  </si>
  <si>
    <t>54657431</t>
  </si>
  <si>
    <t>Хотимль-Кузменковское</t>
  </si>
  <si>
    <t>54657437</t>
  </si>
  <si>
    <t>Хотынец городское поселение</t>
  </si>
  <si>
    <t>54657151</t>
  </si>
  <si>
    <t>Шаблыкинский муниципальный район</t>
  </si>
  <si>
    <t>54659000</t>
  </si>
  <si>
    <t>54659402</t>
  </si>
  <si>
    <t>Косулическое сельское поселение</t>
  </si>
  <si>
    <t>54659404</t>
  </si>
  <si>
    <t>Молодовское сельское поселение</t>
  </si>
  <si>
    <t>54659406</t>
  </si>
  <si>
    <t>Навлинское сельское поселение</t>
  </si>
  <si>
    <t>54659408</t>
  </si>
  <si>
    <t>Сомовское сельское поселение</t>
  </si>
  <si>
    <t>54659410</t>
  </si>
  <si>
    <t>Титовское сельское поселение</t>
  </si>
  <si>
    <t>54659413</t>
  </si>
  <si>
    <t>Хотьковское сельское поселение</t>
  </si>
  <si>
    <t>54659416</t>
  </si>
  <si>
    <t>Шаблыкино городское поселение</t>
  </si>
  <si>
    <t>54659151</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</si>
  <si>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</si>
  <si>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</si>
  <si>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</si>
  <si>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</si>
  <si>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</si>
  <si>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</si>
  <si>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</si>
  <si>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</si>
  <si>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</si>
  <si>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</si>
  <si>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</si>
  <si>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</si>
  <si>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</si>
  <si>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</si>
  <si>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</si>
  <si>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01.12.2022</t>
  </si>
  <si>
    <t>31.12.2025</t>
  </si>
  <si>
    <t>REGION_ID</t>
  </si>
  <si>
    <t>REGION_NAME</t>
  </si>
  <si>
    <t>RST_ORG_ID</t>
  </si>
  <si>
    <t>ORG_NAME</t>
  </si>
  <si>
    <t>INN_NAME</t>
  </si>
  <si>
    <t>KPP_NAME</t>
  </si>
  <si>
    <t>ORG_START_DATE</t>
  </si>
  <si>
    <t>ORG_END_DATE</t>
  </si>
  <si>
    <t>2597</t>
  </si>
  <si>
    <t>26359149</t>
  </si>
  <si>
    <t>АО "Верховский молочно-консервный завод"</t>
  </si>
  <si>
    <t>5705002782</t>
  </si>
  <si>
    <t>570545001</t>
  </si>
  <si>
    <t>28796046</t>
  </si>
  <si>
    <t>АО "ГТ Энерго"</t>
  </si>
  <si>
    <t>7703806647</t>
  </si>
  <si>
    <t>772801001</t>
  </si>
  <si>
    <t>30356335</t>
  </si>
  <si>
    <t>АО "ГУ ЖКХ"</t>
  </si>
  <si>
    <t>5116000922</t>
  </si>
  <si>
    <t>511601005</t>
  </si>
  <si>
    <t>31616395</t>
  </si>
  <si>
    <t>АО "Орелгортеплоэнерго"</t>
  </si>
  <si>
    <t>5752049900</t>
  </si>
  <si>
    <t>575201001</t>
  </si>
  <si>
    <t>31455637</t>
  </si>
  <si>
    <t>АО "Почта России" -  УФПС Орловской области</t>
  </si>
  <si>
    <t>7724490000</t>
  </si>
  <si>
    <t>575343001</t>
  </si>
  <si>
    <t>26416780</t>
  </si>
  <si>
    <t>АО "Протон"</t>
  </si>
  <si>
    <t>5753018359</t>
  </si>
  <si>
    <t>575301001</t>
  </si>
  <si>
    <t>26838066</t>
  </si>
  <si>
    <t>АО "РЭУ"</t>
  </si>
  <si>
    <t>7714783092</t>
  </si>
  <si>
    <t>770401001</t>
  </si>
  <si>
    <t>28451411</t>
  </si>
  <si>
    <t>АО "Транснефть - Дружба"</t>
  </si>
  <si>
    <t>3235002178</t>
  </si>
  <si>
    <t>325701001</t>
  </si>
  <si>
    <t>28263808</t>
  </si>
  <si>
    <t>АО «ОВРК»</t>
  </si>
  <si>
    <t>7702718564</t>
  </si>
  <si>
    <t>575145001</t>
  </si>
  <si>
    <t>26359152</t>
  </si>
  <si>
    <t>МУЖКП Глазуновского района</t>
  </si>
  <si>
    <t>5706000442</t>
  </si>
  <si>
    <t>570601001</t>
  </si>
  <si>
    <t>26440191</t>
  </si>
  <si>
    <t>МУЖКП Троснянского района</t>
  </si>
  <si>
    <t>5724001583</t>
  </si>
  <si>
    <t>572401001</t>
  </si>
  <si>
    <t>30983884</t>
  </si>
  <si>
    <t>МУП "Благоустройство г. Болхова"</t>
  </si>
  <si>
    <t>5704004988</t>
  </si>
  <si>
    <t>570401001</t>
  </si>
  <si>
    <t>26359154</t>
  </si>
  <si>
    <t>МУП "ЖКХ п. Залегощь"</t>
  </si>
  <si>
    <t>5709003843</t>
  </si>
  <si>
    <t>570901001</t>
  </si>
  <si>
    <t>26440197</t>
  </si>
  <si>
    <t>МУП "Жилищно-коммунальное хозяйство Шаблыкинского района Орловской области"</t>
  </si>
  <si>
    <t>5727002144</t>
  </si>
  <si>
    <t>572701001</t>
  </si>
  <si>
    <t>30980943</t>
  </si>
  <si>
    <t>МУП "Зеленстрой"</t>
  </si>
  <si>
    <t>5752059578</t>
  </si>
  <si>
    <t>28980185</t>
  </si>
  <si>
    <t>МУП "Коммунальник" Краснозоренского района</t>
  </si>
  <si>
    <t>5713002698</t>
  </si>
  <si>
    <t>571301001</t>
  </si>
  <si>
    <t>30807417</t>
  </si>
  <si>
    <t>МУП "Коммунальщик"</t>
  </si>
  <si>
    <t>5722004243</t>
  </si>
  <si>
    <t>572201001</t>
  </si>
  <si>
    <t>12-07-2016 00:00:00</t>
  </si>
  <si>
    <t>31169675</t>
  </si>
  <si>
    <t>МУП "Мценск-Тепло" города Мценска</t>
  </si>
  <si>
    <t>5703008066</t>
  </si>
  <si>
    <t>570301001</t>
  </si>
  <si>
    <t>31291319</t>
  </si>
  <si>
    <t>МУП "Орловский теплосервис"</t>
  </si>
  <si>
    <t>5720023995</t>
  </si>
  <si>
    <t>572001001</t>
  </si>
  <si>
    <t>28111951</t>
  </si>
  <si>
    <t>МУП "Посад"</t>
  </si>
  <si>
    <t>5718004522</t>
  </si>
  <si>
    <t>571801001</t>
  </si>
  <si>
    <t>28976639</t>
  </si>
  <si>
    <t>МУП "Свердловский"</t>
  </si>
  <si>
    <t>5722004229</t>
  </si>
  <si>
    <t>30847587</t>
  </si>
  <si>
    <t>МУП "Тепловик"</t>
  </si>
  <si>
    <t>5722004275</t>
  </si>
  <si>
    <t>26359164</t>
  </si>
  <si>
    <t>МУП "Тепловодсервис"</t>
  </si>
  <si>
    <t>5719003000</t>
  </si>
  <si>
    <t>571901001</t>
  </si>
  <si>
    <t>26440167</t>
  </si>
  <si>
    <t>МУП "Теплогаз Мценского района"</t>
  </si>
  <si>
    <t>5717002353</t>
  </si>
  <si>
    <t>571701001</t>
  </si>
  <si>
    <t>26359150</t>
  </si>
  <si>
    <t>МУП "Теплосервис"</t>
  </si>
  <si>
    <t>5705003151</t>
  </si>
  <si>
    <t>570501001</t>
  </si>
  <si>
    <t>30370285</t>
  </si>
  <si>
    <t>МУП «Ливенские тепловые сети»</t>
  </si>
  <si>
    <t>5702012944</t>
  </si>
  <si>
    <t>570201001</t>
  </si>
  <si>
    <t>31438165</t>
  </si>
  <si>
    <t>МУП «Орловские тепловые сети»</t>
  </si>
  <si>
    <t>5720023900</t>
  </si>
  <si>
    <t>26425507</t>
  </si>
  <si>
    <t>МУП Малоархангельский тепловодсервис</t>
  </si>
  <si>
    <t>5716001798</t>
  </si>
  <si>
    <t>571601001</t>
  </si>
  <si>
    <t>26360982</t>
  </si>
  <si>
    <t>Московская дирекция по тепловодоснабжению - структурное подразделение Центральной дирекции по тепловодоснабжению - филиала ОАО "РЖД"</t>
  </si>
  <si>
    <t>7708503727</t>
  </si>
  <si>
    <t>770845068</t>
  </si>
  <si>
    <t>28981467</t>
  </si>
  <si>
    <t>Муниципальное унитарное предприятие Орловского района Орловской области "Коммунальник"</t>
  </si>
  <si>
    <t>5720021250</t>
  </si>
  <si>
    <t>30366436</t>
  </si>
  <si>
    <t>ОАО "Автоагрегат"</t>
  </si>
  <si>
    <t>5702000280</t>
  </si>
  <si>
    <t>26359148</t>
  </si>
  <si>
    <t>ОАО "Болховтеплосети"</t>
  </si>
  <si>
    <t>5704005540</t>
  </si>
  <si>
    <t>26550140</t>
  </si>
  <si>
    <t>ОАО "Гамма"</t>
  </si>
  <si>
    <t>5752006640</t>
  </si>
  <si>
    <t>28015153</t>
  </si>
  <si>
    <t>ОАО "ОЗСК" Ливенский филиал</t>
  </si>
  <si>
    <t>5751006541</t>
  </si>
  <si>
    <t>571543001</t>
  </si>
  <si>
    <t>31473580</t>
  </si>
  <si>
    <t>ОАО "Орелтеплосервис"</t>
  </si>
  <si>
    <t>5752050039</t>
  </si>
  <si>
    <t>575101001</t>
  </si>
  <si>
    <t>26550312</t>
  </si>
  <si>
    <t>ОАО "Северсталь - метиз" филиал "Орловский</t>
  </si>
  <si>
    <t>3528090760</t>
  </si>
  <si>
    <t>575403001</t>
  </si>
  <si>
    <t>26440177</t>
  </si>
  <si>
    <t>ОАО "Юго - Запад транснефтепродукт" - ЛПДС "Стальной конь"</t>
  </si>
  <si>
    <t>6317026217</t>
  </si>
  <si>
    <t>631050001</t>
  </si>
  <si>
    <t>26425570</t>
  </si>
  <si>
    <t>ООО  "Орловский теплосервис"</t>
  </si>
  <si>
    <t>5720016814</t>
  </si>
  <si>
    <t>28423073</t>
  </si>
  <si>
    <t>ООО "Аквасервис"</t>
  </si>
  <si>
    <t>5702011563</t>
  </si>
  <si>
    <t>31160333</t>
  </si>
  <si>
    <t>ООО "ВКХ Орловское"</t>
  </si>
  <si>
    <t>5720022960</t>
  </si>
  <si>
    <t>26550422</t>
  </si>
  <si>
    <t>ООО "Водосервис"</t>
  </si>
  <si>
    <t>5752047822</t>
  </si>
  <si>
    <t>26441659</t>
  </si>
  <si>
    <t>ООО "Глазуновская управляющая компания"</t>
  </si>
  <si>
    <t>5706005088</t>
  </si>
  <si>
    <t>28444051</t>
  </si>
  <si>
    <t>ООО "Жилстройсервис плюс"</t>
  </si>
  <si>
    <t>5707004094</t>
  </si>
  <si>
    <t>570701001</t>
  </si>
  <si>
    <t>26425454</t>
  </si>
  <si>
    <t>ООО "Коммунсервис" Знаменского района</t>
  </si>
  <si>
    <t>5710001872</t>
  </si>
  <si>
    <t>571001001</t>
  </si>
  <si>
    <t>14-09-2012 00:00:00</t>
  </si>
  <si>
    <t>26359155</t>
  </si>
  <si>
    <t>ООО "Коммунсервис-Колпна"</t>
  </si>
  <si>
    <t>5711003022</t>
  </si>
  <si>
    <t>571101001</t>
  </si>
  <si>
    <t>26440151</t>
  </si>
  <si>
    <t>ООО "Ливныстрой"</t>
  </si>
  <si>
    <t>5702008698</t>
  </si>
  <si>
    <t>571501001</t>
  </si>
  <si>
    <t>30836802</t>
  </si>
  <si>
    <t>ООО "ОСПАЗ"</t>
  </si>
  <si>
    <t>5720022487</t>
  </si>
  <si>
    <t>28871207</t>
  </si>
  <si>
    <t>ООО "Орловские тепловые магистрали"</t>
  </si>
  <si>
    <t>5753059612</t>
  </si>
  <si>
    <t>30474662</t>
  </si>
  <si>
    <t>ООО "Связьинформ"</t>
  </si>
  <si>
    <t>5753038130</t>
  </si>
  <si>
    <t>26359174</t>
  </si>
  <si>
    <t>ООО "СтройПарк"</t>
  </si>
  <si>
    <t>5753037217</t>
  </si>
  <si>
    <t>28457043</t>
  </si>
  <si>
    <t>ООО "ТСК-Орел"</t>
  </si>
  <si>
    <t>5754022238</t>
  </si>
  <si>
    <t>575401001</t>
  </si>
  <si>
    <t>26550310</t>
  </si>
  <si>
    <t>ООО "Текстильщик"</t>
  </si>
  <si>
    <t>5752202034</t>
  </si>
  <si>
    <t>28830238</t>
  </si>
  <si>
    <t>ООО "ТеплоГазПрибор"</t>
  </si>
  <si>
    <t>5702010182</t>
  </si>
  <si>
    <t>26439995</t>
  </si>
  <si>
    <t>ООО "ТеплоМир" Кромского района</t>
  </si>
  <si>
    <t>5714005204</t>
  </si>
  <si>
    <t>571401001</t>
  </si>
  <si>
    <t>31511472</t>
  </si>
  <si>
    <t>ООО "Теплоавтоматика"</t>
  </si>
  <si>
    <t>5753075847</t>
  </si>
  <si>
    <t>30387267</t>
  </si>
  <si>
    <t>ООО "Теплогазсистем"</t>
  </si>
  <si>
    <t>5710002259</t>
  </si>
  <si>
    <t>31041632</t>
  </si>
  <si>
    <t>ООО "Теплоком"</t>
  </si>
  <si>
    <t>5754022245</t>
  </si>
  <si>
    <t>06-02-2018 00:00:00</t>
  </si>
  <si>
    <t>26549739</t>
  </si>
  <si>
    <t>ООО "Теплосервис Образцовский"</t>
  </si>
  <si>
    <t>5720017208</t>
  </si>
  <si>
    <t>27517616</t>
  </si>
  <si>
    <t>ООО "Теплосеть"</t>
  </si>
  <si>
    <t>5705003419</t>
  </si>
  <si>
    <t>31456014</t>
  </si>
  <si>
    <t>ООО "Управляющая компания "Жилкомплекс"</t>
  </si>
  <si>
    <t>5754021379</t>
  </si>
  <si>
    <t>26442114</t>
  </si>
  <si>
    <t>ООО «Водсервис Пахомовский»</t>
  </si>
  <si>
    <t>5720016959</t>
  </si>
  <si>
    <t>28828641</t>
  </si>
  <si>
    <t>ООО «Газпром Теплоэнерго Орел»</t>
  </si>
  <si>
    <t>5720997878</t>
  </si>
  <si>
    <t>28983518</t>
  </si>
  <si>
    <t>ООО «Теплосервис Орловский»</t>
  </si>
  <si>
    <t>5720997028</t>
  </si>
  <si>
    <t>26442190</t>
  </si>
  <si>
    <t>ООО «Теплосервис Пахомовский»</t>
  </si>
  <si>
    <t>5720016934</t>
  </si>
  <si>
    <t>26442351</t>
  </si>
  <si>
    <t>ООО «Теплосервис» Ливенского района</t>
  </si>
  <si>
    <t>5715005366</t>
  </si>
  <si>
    <t>26438743</t>
  </si>
  <si>
    <t>Отделение по Орловской области Главного управления Центрального банка Российской Федерации по Центральному федеральному округу</t>
  </si>
  <si>
    <t>7702235133</t>
  </si>
  <si>
    <t>575245005</t>
  </si>
  <si>
    <t>27051136</t>
  </si>
  <si>
    <t>ПАО "Квадра - Генерирующая компания"</t>
  </si>
  <si>
    <t>6829012680</t>
  </si>
  <si>
    <t>710701001</t>
  </si>
  <si>
    <t>26428472</t>
  </si>
  <si>
    <t>ПАО "Наугорский"</t>
  </si>
  <si>
    <t>5753000591</t>
  </si>
  <si>
    <t>26440193</t>
  </si>
  <si>
    <t>Урицкое МУП "Теплоэнерго"</t>
  </si>
  <si>
    <t>5725003262</t>
  </si>
  <si>
    <t>572501001</t>
  </si>
  <si>
    <t>26438736</t>
  </si>
  <si>
    <t>ФГБОУ ВО "Орловский государственный аграрный Университет"</t>
  </si>
  <si>
    <t>5753000457</t>
  </si>
  <si>
    <t>30903763</t>
  </si>
  <si>
    <t>ФГБУ "ЦЖКУ" МИНОБОРОНЫ РОССИИ</t>
  </si>
  <si>
    <t>7729314745</t>
  </si>
  <si>
    <t>770101001</t>
  </si>
  <si>
    <t>26359157</t>
  </si>
  <si>
    <t>ФГУ ИК-6 УФСИН РФ по Орловской области</t>
  </si>
  <si>
    <t>5714004313</t>
  </si>
  <si>
    <t>27135237</t>
  </si>
  <si>
    <t>Филиал ОАО "РЭУ" "Курский"</t>
  </si>
  <si>
    <t>463243001</t>
  </si>
  <si>
    <t>30378002</t>
  </si>
  <si>
    <t>Филиал ПАО "Квадра" - "Орловская генерация"</t>
  </si>
  <si>
    <t>575143001</t>
  </si>
  <si>
    <t>30941480</t>
  </si>
  <si>
    <t>Филиал ФГБУ "ЦЖКУ" Минобороны России по ЗВО</t>
  </si>
  <si>
    <t>784243001</t>
  </si>
  <si>
    <t>31390956</t>
  </si>
  <si>
    <t>Филиал ФГУП «РТРС» «Орловский ОРТПЦ»</t>
  </si>
  <si>
    <t>7717127211</t>
  </si>
  <si>
    <t>572002001</t>
  </si>
  <si>
    <t>26513518</t>
  </si>
  <si>
    <t>Центральный филиал ООО «Газпром энерго»</t>
  </si>
  <si>
    <t>7736186950</t>
  </si>
  <si>
    <t>504343001</t>
  </si>
  <si>
    <t>07-02-2006 00:00:00</t>
  </si>
  <si>
    <t>WARM</t>
  </si>
  <si>
    <t>Управление по тарифам и ценовой политике Орловской области</t>
  </si>
  <si>
    <t>23.11.2022</t>
  </si>
  <si>
    <t>№ 485-т</t>
  </si>
  <si>
    <t>https://orel-region.ru/</t>
  </si>
  <si>
    <t>302010, г. Орел, ул. Авиационная, д.1</t>
  </si>
  <si>
    <t>Леонов Денис Александрович</t>
  </si>
  <si>
    <t>Кошелева Елена Сергеевна</t>
  </si>
  <si>
    <t>Начальник ПЭО</t>
  </si>
  <si>
    <t>(4862) 72-33-35 доб. 238</t>
  </si>
  <si>
    <t>kosheleva-elena2022@mail.ru</t>
  </si>
  <si>
    <t>Город Орёл, Город Орёл (54701000);</t>
  </si>
  <si>
    <t>Долгосрочные тарифы на тепловую энергию, поставляемую АО "Орелгортеплоэнерго" на территории г. Орла потребителям</t>
  </si>
  <si>
    <t>30.06.2024</t>
  </si>
  <si>
    <t>О</t>
  </si>
  <si>
    <t>01.07.2024</t>
  </si>
  <si>
    <t>30.06.2025</t>
  </si>
  <si>
    <t>01.07.2025</t>
  </si>
  <si>
    <t>1.1.2</t>
  </si>
  <si>
    <t>Договор отопление бюджет</t>
  </si>
  <si>
    <t>Договор отопление коммерция</t>
  </si>
  <si>
    <t>https://portal.eias.ru/Portal/DownloadPage.aspx?type=12&amp;guid=0e67c203-3864-4744-a858-e9b67912337e</t>
  </si>
  <si>
    <t>https://portal.eias.ru/Portal/DownloadPage.aspx?type=12&amp;guid=55cb11b5-5fd1-4b41-b9e7-1e7f9a688d0a</t>
  </si>
  <si>
    <t>ПРОЕКТ ДОГОВОРА 
о подключении объекта к системе теплоснабжения АО «Орёлгортеплоэнерго»</t>
  </si>
  <si>
    <t>https://portal.eias.ru/Portal/DownloadPage.aspx?type=12&amp;guid=ded5d8f4-6f69-4277-b79b-876e30388464</t>
  </si>
  <si>
    <t>28.11.2022</t>
  </si>
  <si>
    <t>https://portal.eias.ru/Portal/DownloadPage.aspx?type=12&amp;guid=25acf8cf-01ee-4035-bc0f-70875ff1b473</t>
  </si>
  <si>
    <t>https://orelgorteplo.nethouse.ru/disclosure</t>
  </si>
  <si>
    <t>https://portal.eias.ru/Portal/DownloadPage.aspx?type=12&amp;guid=fdb72f49-c4f4-46fd-b65d-e279529e43ae</t>
  </si>
  <si>
    <t>https://portal.eias.ru/Portal/DownloadPage.aspx?type=12&amp;guid=174a2ab0-b1c7-4c66-9211-6ee2b8902ca6</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</si>
  <si>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t>
  </si>
  <si>
    <t>https://portal.eias.ru/Portal/DownloadPage.aspx?type=12&amp;guid=a7fa4465-684f-4c7b-be21-ae4bae3fc134</t>
  </si>
  <si>
    <t>«Правила подключения (технологического присоединения) к системам теплоснабжения, включая правила недискриминационного  доступа к услугам по подключению(технологическому присоединению) к системам теплоснабжения», утверждены постановлением Правительства Российской Федерации от 5 июля 2018 г. № 787.</t>
  </si>
  <si>
    <t>(4862)72-34-86</t>
  </si>
  <si>
    <t>г. Орел ул. Авиационная, д.1</t>
  </si>
  <si>
    <t>c 08:00 до 17:00</t>
  </si>
  <si>
    <t>Регламент подключения к системе теплоснабжения</t>
  </si>
  <si>
    <t>30.11.2022 22:13:13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</si>
</sst>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quot;$&quot;#,##0_);[Red]\(&quot;$&quot;#,##0\)"/>
    <numFmt numFmtId="167" formatCode="#,##0.000"/>
    <numFmt numFmtId="168" formatCode="_-* #,##0.00[$€-1]_-;\-* #,##0.00[$€-1]_-;_-* &quot;-&quot;??[$€-1]_-"/>
    <numFmt numFmtId="169" formatCode="000000"/>
    <numFmt numFmtId="170" formatCode="#,##0.0"/>
    <numFmt numFmtId="171" formatCode="#,##0.0000"/>
  </numFmts>
  <fonts count="113">
    <font>
      <sz val="9"/>
      <color indexed="11"/>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b/>
      <u/>
      <sz val="11"/>
      <color indexed="12"/>
      <name val="Arial"/>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u/>
      <sz val="1"/>
      <color rgb="FF333399"/>
      <name val="Tahoma"/>
      <family val="2"/>
      <charset val="204"/>
    </font>
    <font>
      <sz val="1"/>
      <name val="Webdings2"/>
      <charset val="204"/>
    </font>
    <font>
      <b/>
      <sz val="1"/>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24">
    <xf numFmtId="49" fontId="0" fillId="0" borderId="0" applyBorder="0">
      <alignment vertical="top"/>
    </xf>
    <xf numFmtId="0" fontId="7" fillId="0" borderId="0"/>
    <xf numFmtId="168" fontId="7" fillId="0" borderId="0"/>
    <xf numFmtId="0" fontId="43" fillId="0" borderId="0"/>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38" fontId="34" fillId="0" borderId="0">
      <alignment vertical="top"/>
    </xf>
    <xf numFmtId="166" fontId="8" fillId="0" borderId="0" applyFont="0" applyFill="0" applyBorder="0" applyAlignment="0" applyProtection="0"/>
    <xf numFmtId="170" fontId="10" fillId="2" borderId="0">
      <protection locked="0"/>
    </xf>
    <xf numFmtId="0" fontId="19" fillId="0" borderId="0" applyFill="0" applyBorder="0" applyProtection="0">
      <alignment vertical="center"/>
    </xf>
    <xf numFmtId="167" fontId="10" fillId="2" borderId="0">
      <protection locked="0"/>
    </xf>
    <xf numFmtId="171" fontId="10" fillId="2" borderId="0">
      <protection locked="0"/>
    </xf>
    <xf numFmtId="0" fontId="20" fillId="0" borderId="0" applyNumberFormat="0" applyFill="0" applyBorder="0" applyAlignment="0" applyProtection="0">
      <alignment vertical="top"/>
      <protection locked="0"/>
    </xf>
    <xf numFmtId="0" fontId="22" fillId="3" borderId="1" applyNumberFormat="0" applyAlignment="0"/>
    <xf numFmtId="0" fontId="21" fillId="0" borderId="0" applyNumberFormat="0" applyFill="0" applyBorder="0" applyAlignment="0" applyProtection="0">
      <alignment vertical="top"/>
      <protection locked="0"/>
    </xf>
    <xf numFmtId="0" fontId="11" fillId="0" borderId="0" applyNumberFormat="0" applyFill="0" applyBorder="0" applyAlignment="0" applyProtection="0"/>
    <xf numFmtId="0" fontId="9" fillId="0" borderId="0"/>
    <xf numFmtId="0" fontId="19" fillId="0" borderId="0" applyFill="0" applyBorder="0" applyProtection="0">
      <alignment vertical="center"/>
    </xf>
    <xf numFmtId="0" fontId="19" fillId="0" borderId="0" applyFill="0" applyBorder="0" applyProtection="0">
      <alignment vertical="center"/>
    </xf>
    <xf numFmtId="49" fontId="42" fillId="4" borderId="2" applyNumberFormat="0">
      <alignment horizontal="center" vertical="center"/>
    </xf>
    <xf numFmtId="0" fontId="17" fillId="5" borderId="1" applyNumberFormat="0" applyAlignment="0" applyProtection="0"/>
    <xf numFmtId="0" fontId="7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1" fillId="0" borderId="0" applyBorder="0">
      <alignment horizontal="center" vertical="center" wrapText="1"/>
    </xf>
    <xf numFmtId="0" fontId="12" fillId="0" borderId="3" applyBorder="0">
      <alignment horizontal="center" vertical="center" wrapText="1"/>
    </xf>
    <xf numFmtId="4" fontId="10" fillId="2" borderId="4" applyBorder="0">
      <alignment horizontal="right"/>
    </xf>
    <xf numFmtId="49" fontId="10" fillId="0" borderId="0" applyBorder="0">
      <alignment vertical="top"/>
    </xf>
    <xf numFmtId="0" fontId="25" fillId="0" borderId="0"/>
    <xf numFmtId="0" fontId="75" fillId="0" borderId="0"/>
    <xf numFmtId="0" fontId="76" fillId="0" borderId="0"/>
    <xf numFmtId="0" fontId="6" fillId="0" borderId="0"/>
    <xf numFmtId="0" fontId="41" fillId="6" borderId="0" applyNumberFormat="0" applyBorder="0" applyAlignment="0">
      <alignment horizontal="left" vertical="center"/>
    </xf>
    <xf numFmtId="49" fontId="10" fillId="0" borderId="0" applyBorder="0">
      <alignment vertical="top"/>
    </xf>
    <xf numFmtId="49" fontId="41" fillId="0" borderId="0" applyBorder="0">
      <alignment vertical="top"/>
    </xf>
    <xf numFmtId="49" fontId="10" fillId="6" borderId="0" applyBorder="0">
      <alignment vertical="top"/>
    </xf>
    <xf numFmtId="49" fontId="38" fillId="7" borderId="0" applyBorder="0">
      <alignment vertical="top"/>
    </xf>
    <xf numFmtId="0" fontId="6" fillId="0" borderId="0"/>
    <xf numFmtId="49" fontId="10" fillId="0" borderId="0" applyBorder="0">
      <alignment vertical="top"/>
    </xf>
    <xf numFmtId="0" fontId="25" fillId="0" borderId="0"/>
    <xf numFmtId="49" fontId="10" fillId="0" borderId="0" applyBorder="0">
      <alignment vertical="top"/>
    </xf>
    <xf numFmtId="0" fontId="6" fillId="0" borderId="0"/>
    <xf numFmtId="49" fontId="10" fillId="0" borderId="0" applyBorder="0">
      <alignment vertical="top"/>
    </xf>
    <xf numFmtId="0" fontId="6" fillId="0" borderId="0"/>
    <xf numFmtId="0" fontId="10" fillId="0" borderId="0">
      <alignment horizontal="left" vertical="center"/>
    </xf>
    <xf numFmtId="0" fontId="6" fillId="0" borderId="0"/>
    <xf numFmtId="0" fontId="6" fillId="0" borderId="0"/>
    <xf numFmtId="0" fontId="25" fillId="0" borderId="0"/>
    <xf numFmtId="0" fontId="92" fillId="0" borderId="0" applyNumberFormat="0" applyFill="0" applyBorder="0" applyAlignment="0" applyProtection="0"/>
    <xf numFmtId="0" fontId="93" fillId="0" borderId="36" applyNumberFormat="0" applyFill="0" applyAlignment="0" applyProtection="0"/>
    <xf numFmtId="0" fontId="94" fillId="0" borderId="37" applyNumberFormat="0" applyFill="0" applyAlignment="0" applyProtection="0"/>
    <xf numFmtId="0" fontId="95" fillId="0" borderId="38" applyNumberFormat="0" applyFill="0" applyAlignment="0" applyProtection="0"/>
    <xf numFmtId="0" fontId="95" fillId="0" borderId="0" applyNumberFormat="0" applyFill="0" applyBorder="0" applyAlignment="0" applyProtection="0"/>
    <xf numFmtId="0" fontId="96" fillId="15" borderId="0" applyNumberFormat="0" applyBorder="0" applyAlignment="0" applyProtection="0"/>
    <xf numFmtId="0" fontId="97" fillId="16" borderId="0" applyNumberFormat="0" applyBorder="0" applyAlignment="0" applyProtection="0"/>
    <xf numFmtId="0" fontId="98" fillId="17" borderId="0" applyNumberFormat="0" applyBorder="0" applyAlignment="0" applyProtection="0"/>
    <xf numFmtId="0" fontId="99" fillId="18" borderId="39" applyNumberFormat="0" applyAlignment="0" applyProtection="0"/>
    <xf numFmtId="0" fontId="100" fillId="18" borderId="40" applyNumberFormat="0" applyAlignment="0" applyProtection="0"/>
    <xf numFmtId="0" fontId="101" fillId="0" borderId="41" applyNumberFormat="0" applyFill="0" applyAlignment="0" applyProtection="0"/>
    <xf numFmtId="0" fontId="102" fillId="19" borderId="42" applyNumberFormat="0" applyAlignment="0" applyProtection="0"/>
    <xf numFmtId="0" fontId="103" fillId="0" borderId="0" applyNumberFormat="0" applyFill="0" applyBorder="0" applyAlignment="0" applyProtection="0"/>
    <xf numFmtId="0" fontId="41" fillId="20" borderId="43" applyNumberFormat="0" applyFont="0" applyAlignment="0" applyProtection="0"/>
    <xf numFmtId="0" fontId="104" fillId="0" borderId="0" applyNumberFormat="0" applyFill="0" applyBorder="0" applyAlignment="0" applyProtection="0"/>
    <xf numFmtId="0" fontId="105" fillId="0" borderId="44" applyNumberFormat="0" applyFill="0" applyAlignment="0" applyProtection="0"/>
    <xf numFmtId="0" fontId="106" fillId="21" borderId="0" applyNumberFormat="0" applyBorder="0" applyAlignment="0" applyProtection="0"/>
    <xf numFmtId="0" fontId="75" fillId="22" borderId="0" applyNumberFormat="0" applyBorder="0" applyAlignment="0" applyProtection="0"/>
    <xf numFmtId="0" fontId="75" fillId="23" borderId="0" applyNumberFormat="0" applyBorder="0" applyAlignment="0" applyProtection="0"/>
    <xf numFmtId="0" fontId="106" fillId="24" borderId="0" applyNumberFormat="0" applyBorder="0" applyAlignment="0" applyProtection="0"/>
    <xf numFmtId="0" fontId="106" fillId="25" borderId="0" applyNumberFormat="0" applyBorder="0" applyAlignment="0" applyProtection="0"/>
    <xf numFmtId="0" fontId="75" fillId="26" borderId="0" applyNumberFormat="0" applyBorder="0" applyAlignment="0" applyProtection="0"/>
    <xf numFmtId="0" fontId="75" fillId="27" borderId="0" applyNumberFormat="0" applyBorder="0" applyAlignment="0" applyProtection="0"/>
    <xf numFmtId="0" fontId="106" fillId="28" borderId="0" applyNumberFormat="0" applyBorder="0" applyAlignment="0" applyProtection="0"/>
    <xf numFmtId="0" fontId="106" fillId="29" borderId="0" applyNumberFormat="0" applyBorder="0" applyAlignment="0" applyProtection="0"/>
    <xf numFmtId="0" fontId="75" fillId="30" borderId="0" applyNumberFormat="0" applyBorder="0" applyAlignment="0" applyProtection="0"/>
    <xf numFmtId="0" fontId="75" fillId="31" borderId="0" applyNumberFormat="0" applyBorder="0" applyAlignment="0" applyProtection="0"/>
    <xf numFmtId="0" fontId="106" fillId="32" borderId="0" applyNumberFormat="0" applyBorder="0" applyAlignment="0" applyProtection="0"/>
    <xf numFmtId="0" fontId="106"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106" fillId="36" borderId="0" applyNumberFormat="0" applyBorder="0" applyAlignment="0" applyProtection="0"/>
    <xf numFmtId="0" fontId="106"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106" fillId="44" borderId="0" applyNumberFormat="0" applyBorder="0" applyAlignment="0" applyProtection="0"/>
    <xf numFmtId="0" fontId="5" fillId="0" borderId="0"/>
    <xf numFmtId="165" fontId="41" fillId="0" borderId="0" applyFont="0" applyFill="0" applyBorder="0" applyAlignment="0" applyProtection="0"/>
    <xf numFmtId="164" fontId="41" fillId="0" borderId="0" applyFont="0" applyFill="0" applyBorder="0" applyAlignment="0" applyProtection="0"/>
    <xf numFmtId="44" fontId="41" fillId="0" borderId="0" applyFont="0" applyFill="0" applyBorder="0" applyAlignment="0" applyProtection="0"/>
    <xf numFmtId="42" fontId="41" fillId="0" borderId="0" applyFont="0" applyFill="0" applyBorder="0" applyAlignment="0" applyProtection="0"/>
    <xf numFmtId="9" fontId="41" fillId="0" borderId="0" applyFont="0" applyFill="0" applyBorder="0" applyAlignment="0" applyProtection="0"/>
    <xf numFmtId="0" fontId="4" fillId="0" borderId="0"/>
    <xf numFmtId="0" fontId="22" fillId="0" borderId="1" applyNumberFormat="0" applyAlignment="0">
      <protection locked="0"/>
    </xf>
    <xf numFmtId="0" fontId="5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4" fillId="0" borderId="0"/>
    <xf numFmtId="0" fontId="6" fillId="0" borderId="0"/>
    <xf numFmtId="0" fontId="25" fillId="0" borderId="0"/>
    <xf numFmtId="49" fontId="41" fillId="0" borderId="0" applyBorder="0">
      <alignment vertical="top"/>
    </xf>
    <xf numFmtId="49" fontId="41" fillId="0" borderId="0" applyBorder="0">
      <alignment vertical="top"/>
    </xf>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74" fillId="0" borderId="0" applyNumberFormat="0" applyFill="0" applyBorder="0" applyAlignment="0" applyProtection="0">
      <alignment vertical="top"/>
      <protection locked="0"/>
    </xf>
    <xf numFmtId="0" fontId="12" fillId="7" borderId="6" applyNumberFormat="0" applyFont="0" applyFill="0" applyAlignment="0" applyProtection="0">
      <alignment horizontal="center" vertical="center" wrapText="1"/>
    </xf>
    <xf numFmtId="49" fontId="10" fillId="0" borderId="0" applyBorder="0">
      <alignment vertical="top"/>
    </xf>
    <xf numFmtId="0" fontId="2" fillId="0" borderId="0"/>
    <xf numFmtId="0" fontId="1" fillId="0" borderId="0"/>
  </cellStyleXfs>
  <cellXfs count="1324">
    <xf numFmtId="49" fontId="0" fillId="0" borderId="0" xfId="0">
      <alignment vertical="top"/>
    </xf>
    <xf numFmtId="0" fontId="59" fillId="0" borderId="0" xfId="54" applyFont="1" applyFill="1" applyAlignment="1" applyProtection="1">
      <alignment vertical="top" wrapText="1"/>
    </xf>
    <xf numFmtId="49" fontId="10" fillId="0" borderId="0" xfId="0" applyFont="1" applyProtection="1">
      <alignment vertical="top"/>
    </xf>
    <xf numFmtId="49" fontId="0" fillId="0" borderId="0" xfId="0" applyProtection="1">
      <alignment vertical="top"/>
    </xf>
    <xf numFmtId="49" fontId="10" fillId="8" borderId="4" xfId="0" applyFont="1" applyFill="1" applyBorder="1" applyAlignment="1" applyProtection="1">
      <alignment horizontal="center" vertical="top"/>
    </xf>
    <xf numFmtId="49" fontId="0" fillId="0" borderId="0" xfId="0" applyNumberFormat="1" applyProtection="1">
      <alignment vertical="top"/>
    </xf>
    <xf numFmtId="49" fontId="10" fillId="0" borderId="0" xfId="0" applyNumberFormat="1" applyFont="1" applyAlignment="1" applyProtection="1">
      <alignment vertical="top" wrapText="1"/>
    </xf>
    <xf numFmtId="49" fontId="10" fillId="0" borderId="0" xfId="0" applyNumberFormat="1" applyFont="1" applyAlignment="1" applyProtection="1">
      <alignment vertical="center" wrapText="1"/>
    </xf>
    <xf numFmtId="49" fontId="10" fillId="0" borderId="0" xfId="50" applyFont="1" applyAlignment="1" applyProtection="1">
      <alignment vertical="center" wrapText="1"/>
    </xf>
    <xf numFmtId="49" fontId="15" fillId="0" borderId="0" xfId="50" applyFont="1" applyAlignment="1" applyProtection="1">
      <alignment vertical="center"/>
    </xf>
    <xf numFmtId="0" fontId="15" fillId="0" borderId="0" xfId="49" applyFont="1" applyAlignment="1" applyProtection="1">
      <alignment horizontal="center" vertical="center" wrapText="1"/>
    </xf>
    <xf numFmtId="0" fontId="10" fillId="0" borderId="0" xfId="49" applyFont="1" applyAlignment="1" applyProtection="1">
      <alignment vertical="center" wrapText="1"/>
    </xf>
    <xf numFmtId="0" fontId="10" fillId="0" borderId="0" xfId="49" applyFont="1" applyAlignment="1" applyProtection="1">
      <alignment horizontal="left" vertical="center" wrapText="1"/>
    </xf>
    <xf numFmtId="0" fontId="10" fillId="0" borderId="0" xfId="49" applyFont="1" applyProtection="1"/>
    <xf numFmtId="0" fontId="10" fillId="7" borderId="0" xfId="49" applyFont="1" applyFill="1" applyBorder="1" applyProtection="1"/>
    <xf numFmtId="0" fontId="28" fillId="0" borderId="0" xfId="49" applyFont="1"/>
    <xf numFmtId="49" fontId="10" fillId="0" borderId="0" xfId="46" applyFont="1" applyProtection="1">
      <alignment vertical="top"/>
    </xf>
    <xf numFmtId="49" fontId="10" fillId="0" borderId="0" xfId="46" applyProtection="1">
      <alignment vertical="top"/>
    </xf>
    <xf numFmtId="0" fontId="15" fillId="0" borderId="0" xfId="52" applyFont="1" applyAlignment="1" applyProtection="1">
      <alignment vertical="center" wrapText="1"/>
    </xf>
    <xf numFmtId="0" fontId="15" fillId="0" borderId="0" xfId="52" applyFont="1" applyAlignment="1" applyProtection="1">
      <alignment horizontal="center" vertical="center" wrapText="1"/>
    </xf>
    <xf numFmtId="0" fontId="26" fillId="0" borderId="0" xfId="52" applyFont="1" applyAlignment="1" applyProtection="1">
      <alignment vertical="center" wrapText="1"/>
    </xf>
    <xf numFmtId="0" fontId="10" fillId="7" borderId="0" xfId="52" applyFont="1" applyFill="1" applyBorder="1" applyAlignment="1" applyProtection="1">
      <alignment vertical="center" wrapText="1"/>
    </xf>
    <xf numFmtId="0" fontId="10" fillId="0" borderId="0" xfId="52" applyFont="1" applyAlignment="1" applyProtection="1">
      <alignment horizontal="center" vertical="center" wrapText="1"/>
    </xf>
    <xf numFmtId="0" fontId="10" fillId="0" borderId="0" xfId="52" applyFont="1" applyAlignment="1" applyProtection="1">
      <alignment vertical="center" wrapText="1"/>
    </xf>
    <xf numFmtId="0" fontId="29" fillId="7" borderId="0" xfId="52"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5" fillId="7" borderId="0" xfId="52" applyNumberFormat="1" applyFont="1" applyFill="1" applyBorder="1" applyAlignment="1" applyProtection="1">
      <alignment horizontal="center" vertical="center" wrapText="1"/>
    </xf>
    <xf numFmtId="0" fontId="10" fillId="7" borderId="0" xfId="52" applyFont="1" applyFill="1" applyBorder="1" applyAlignment="1" applyProtection="1">
      <alignment horizontal="center" vertical="center" wrapText="1"/>
    </xf>
    <xf numFmtId="0" fontId="26" fillId="0" borderId="0" xfId="52" applyFont="1" applyAlignment="1" applyProtection="1">
      <alignment horizontal="center" vertical="center" wrapText="1"/>
    </xf>
    <xf numFmtId="0" fontId="30" fillId="7" borderId="0" xfId="52" applyNumberFormat="1" applyFont="1" applyFill="1" applyBorder="1" applyAlignment="1" applyProtection="1">
      <alignment horizontal="center" vertical="center" wrapText="1"/>
    </xf>
    <xf numFmtId="0" fontId="10" fillId="7" borderId="0" xfId="52" applyNumberFormat="1" applyFont="1" applyFill="1" applyBorder="1" applyAlignment="1" applyProtection="1">
      <alignment horizontal="right" vertical="center" wrapText="1" indent="1"/>
    </xf>
    <xf numFmtId="0" fontId="10" fillId="0" borderId="0" xfId="52" applyFont="1" applyFill="1" applyAlignment="1" applyProtection="1">
      <alignment vertical="center"/>
    </xf>
    <xf numFmtId="49" fontId="10" fillId="7" borderId="0" xfId="52" applyNumberFormat="1" applyFont="1" applyFill="1" applyBorder="1" applyAlignment="1" applyProtection="1">
      <alignment horizontal="right" vertical="center" wrapText="1" indent="1"/>
    </xf>
    <xf numFmtId="49" fontId="29" fillId="7" borderId="0" xfId="52" applyNumberFormat="1" applyFont="1" applyFill="1" applyBorder="1" applyAlignment="1" applyProtection="1">
      <alignment horizontal="center" vertical="center" wrapText="1"/>
    </xf>
    <xf numFmtId="49" fontId="10"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10" fillId="7" borderId="0" xfId="54" applyFont="1" applyFill="1" applyBorder="1" applyAlignment="1" applyProtection="1">
      <alignment horizontal="right" vertical="center" wrapText="1"/>
    </xf>
    <xf numFmtId="0" fontId="26"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3" fillId="7" borderId="0" xfId="33" applyNumberFormat="1" applyFont="1" applyFill="1" applyBorder="1" applyAlignment="1" applyProtection="1">
      <alignment horizontal="center" vertical="center" wrapText="1"/>
    </xf>
    <xf numFmtId="49" fontId="0" fillId="0" borderId="0" xfId="0" applyBorder="1">
      <alignment vertical="top"/>
    </xf>
    <xf numFmtId="0" fontId="10"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7" fillId="7" borderId="0" xfId="54" applyFont="1" applyFill="1" applyBorder="1" applyAlignment="1" applyProtection="1">
      <alignment horizontal="center" vertical="center" wrapText="1"/>
    </xf>
    <xf numFmtId="0" fontId="37" fillId="7" borderId="0" xfId="49" applyFont="1" applyFill="1" applyBorder="1" applyAlignment="1" applyProtection="1">
      <alignment horizontal="center"/>
    </xf>
    <xf numFmtId="0" fontId="37" fillId="0" borderId="0" xfId="49" applyFont="1" applyAlignment="1" applyProtection="1">
      <alignment horizontal="center" vertical="center"/>
    </xf>
    <xf numFmtId="0" fontId="37" fillId="7" borderId="0" xfId="49" applyFont="1" applyFill="1" applyBorder="1" applyAlignment="1" applyProtection="1">
      <alignment horizontal="center" vertical="center"/>
    </xf>
    <xf numFmtId="49" fontId="35"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6" fillId="0" borderId="0" xfId="39" applyProtection="1"/>
    <xf numFmtId="0" fontId="49" fillId="0" borderId="0" xfId="52" applyFont="1" applyAlignment="1" applyProtection="1">
      <alignment horizontal="center" vertical="center" wrapText="1"/>
    </xf>
    <xf numFmtId="49" fontId="27" fillId="7" borderId="7" xfId="43" applyFont="1" applyFill="1" applyBorder="1" applyAlignment="1" applyProtection="1">
      <alignment vertical="center" wrapText="1"/>
    </xf>
    <xf numFmtId="49" fontId="24" fillId="7" borderId="8" xfId="43" applyFont="1" applyFill="1" applyBorder="1" applyAlignment="1">
      <alignment horizontal="left" vertical="center" wrapText="1"/>
    </xf>
    <xf numFmtId="49" fontId="24" fillId="7" borderId="9" xfId="43" applyFont="1" applyFill="1" applyBorder="1" applyAlignment="1">
      <alignment horizontal="left" vertical="center" wrapText="1"/>
    </xf>
    <xf numFmtId="49" fontId="27" fillId="7" borderId="10" xfId="43" applyFont="1" applyFill="1" applyBorder="1" applyAlignment="1" applyProtection="1">
      <alignment vertical="center" wrapText="1"/>
    </xf>
    <xf numFmtId="49" fontId="18" fillId="7" borderId="0" xfId="43" applyFont="1" applyFill="1" applyBorder="1" applyAlignment="1">
      <alignment wrapText="1"/>
    </xf>
    <xf numFmtId="49" fontId="18" fillId="7" borderId="11" xfId="43" applyFont="1" applyFill="1" applyBorder="1" applyAlignment="1">
      <alignment wrapText="1"/>
    </xf>
    <xf numFmtId="49" fontId="16" fillId="7" borderId="0" xfId="31" applyNumberFormat="1" applyFont="1" applyFill="1" applyBorder="1" applyAlignment="1" applyProtection="1">
      <alignment horizontal="left" wrapText="1"/>
    </xf>
    <xf numFmtId="49" fontId="16" fillId="7" borderId="0" xfId="31" applyNumberFormat="1" applyFont="1" applyFill="1" applyBorder="1" applyAlignment="1" applyProtection="1">
      <alignment wrapText="1"/>
    </xf>
    <xf numFmtId="49" fontId="18" fillId="7" borderId="0" xfId="43" applyFont="1" applyFill="1" applyBorder="1" applyAlignment="1">
      <alignment horizontal="right" wrapText="1"/>
    </xf>
    <xf numFmtId="49" fontId="24" fillId="7" borderId="0" xfId="43" applyFont="1" applyFill="1" applyBorder="1" applyAlignment="1">
      <alignment horizontal="left" vertical="center" wrapText="1"/>
    </xf>
    <xf numFmtId="49" fontId="24" fillId="7" borderId="11" xfId="43" applyFont="1" applyFill="1" applyBorder="1" applyAlignment="1">
      <alignment horizontal="left" vertical="center" wrapText="1"/>
    </xf>
    <xf numFmtId="49" fontId="18" fillId="0" borderId="0" xfId="43" applyFont="1" applyFill="1" applyBorder="1" applyAlignment="1" applyProtection="1">
      <alignment wrapText="1"/>
    </xf>
    <xf numFmtId="0" fontId="22" fillId="0" borderId="0" xfId="22" applyFont="1" applyFill="1" applyBorder="1" applyAlignment="1" applyProtection="1">
      <alignment horizontal="left" vertical="top" wrapText="1"/>
    </xf>
    <xf numFmtId="49" fontId="18" fillId="0" borderId="0" xfId="43" applyFont="1" applyFill="1" applyBorder="1" applyAlignment="1" applyProtection="1">
      <alignment vertical="top" wrapText="1"/>
    </xf>
    <xf numFmtId="0" fontId="22" fillId="0" borderId="0" xfId="22" applyFont="1" applyFill="1" applyBorder="1" applyAlignment="1" applyProtection="1">
      <alignment horizontal="right" vertical="top" wrapText="1"/>
    </xf>
    <xf numFmtId="49" fontId="38" fillId="8" borderId="6" xfId="40" applyNumberFormat="1" applyFont="1" applyFill="1" applyBorder="1" applyAlignment="1" applyProtection="1">
      <alignment horizontal="center" vertical="center" wrapText="1"/>
    </xf>
    <xf numFmtId="49" fontId="38" fillId="2" borderId="6" xfId="40" applyNumberFormat="1" applyFont="1" applyFill="1" applyBorder="1" applyAlignment="1" applyProtection="1">
      <alignment horizontal="center" vertical="center" wrapText="1"/>
    </xf>
    <xf numFmtId="49" fontId="27" fillId="7" borderId="10" xfId="43" applyFont="1" applyFill="1" applyBorder="1" applyAlignment="1" applyProtection="1">
      <alignment horizontal="center" vertical="center" wrapText="1"/>
    </xf>
    <xf numFmtId="49" fontId="38"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9" fillId="0" borderId="0" xfId="0" applyFont="1">
      <alignment vertical="top"/>
    </xf>
    <xf numFmtId="0" fontId="38"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49" fontId="36" fillId="0" borderId="0" xfId="0" applyFont="1" applyBorder="1">
      <alignment vertical="top"/>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0" fontId="49" fillId="0" borderId="0" xfId="54" applyFont="1" applyFill="1" applyAlignment="1" applyProtection="1">
      <alignment vertical="center" wrapText="1"/>
    </xf>
    <xf numFmtId="0" fontId="0" fillId="0" borderId="0" xfId="54" applyFont="1" applyFill="1" applyAlignment="1" applyProtection="1">
      <alignment vertical="center" wrapText="1"/>
    </xf>
    <xf numFmtId="0" fontId="49" fillId="0" borderId="0" xfId="52" applyFont="1" applyFill="1" applyAlignment="1" applyProtection="1">
      <alignment horizontal="left" vertical="center" wrapText="1"/>
    </xf>
    <xf numFmtId="0" fontId="49" fillId="0" borderId="0" xfId="52" applyFont="1" applyFill="1" applyBorder="1" applyAlignment="1" applyProtection="1">
      <alignment horizontal="left" vertical="center" wrapText="1"/>
    </xf>
    <xf numFmtId="49" fontId="49"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8"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10" fillId="0" borderId="0" xfId="54" applyNumberFormat="1" applyFont="1" applyFill="1" applyAlignment="1" applyProtection="1">
      <alignment vertical="center" wrapText="1"/>
    </xf>
    <xf numFmtId="49" fontId="10" fillId="0" borderId="0" xfId="0" applyNumberFormat="1" applyFont="1">
      <alignment vertical="top"/>
    </xf>
    <xf numFmtId="0" fontId="49" fillId="0" borderId="0" xfId="54" applyFont="1" applyFill="1" applyAlignment="1" applyProtection="1">
      <alignment horizontal="center" vertical="center" wrapText="1"/>
    </xf>
    <xf numFmtId="0" fontId="12" fillId="10" borderId="12" xfId="53" applyFont="1" applyFill="1" applyBorder="1" applyAlignment="1" applyProtection="1">
      <alignment horizontal="center" vertical="center" wrapText="1"/>
    </xf>
    <xf numFmtId="0" fontId="10"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10" fillId="11" borderId="5" xfId="53" applyNumberFormat="1" applyFont="1" applyFill="1" applyBorder="1" applyAlignment="1" applyProtection="1">
      <alignment horizontal="center" vertical="center" wrapText="1"/>
      <protection locked="0"/>
    </xf>
    <xf numFmtId="49" fontId="10" fillId="9" borderId="5" xfId="30" applyNumberFormat="1" applyFont="1" applyFill="1" applyBorder="1" applyAlignment="1" applyProtection="1">
      <alignment horizontal="left" vertical="center" wrapText="1"/>
      <protection locked="0"/>
    </xf>
    <xf numFmtId="49" fontId="10" fillId="2" borderId="5" xfId="54" applyNumberFormat="1" applyFont="1" applyFill="1" applyBorder="1" applyAlignment="1" applyProtection="1">
      <alignment horizontal="left" vertical="center" wrapText="1"/>
      <protection locked="0"/>
    </xf>
    <xf numFmtId="49" fontId="10" fillId="7" borderId="5" xfId="54" applyNumberFormat="1" applyFont="1" applyFill="1" applyBorder="1" applyAlignment="1" applyProtection="1">
      <alignment horizontal="center" vertical="center" wrapText="1"/>
    </xf>
    <xf numFmtId="49" fontId="44"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10" fillId="13" borderId="13" xfId="54" applyFont="1" applyFill="1" applyBorder="1" applyAlignment="1" applyProtection="1">
      <alignment vertical="center" wrapText="1"/>
    </xf>
    <xf numFmtId="0" fontId="10" fillId="0" borderId="5" xfId="47" applyFont="1" applyFill="1" applyBorder="1" applyAlignment="1" applyProtection="1">
      <alignment horizontal="center" vertical="center" wrapText="1"/>
    </xf>
    <xf numFmtId="0" fontId="10" fillId="0" borderId="5" xfId="49" applyFont="1" applyFill="1" applyBorder="1" applyAlignment="1" applyProtection="1">
      <alignment horizontal="center" vertical="center" wrapText="1"/>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50" fillId="0" borderId="0" xfId="0" applyNumberFormat="1" applyFont="1" applyAlignment="1">
      <alignment vertical="center"/>
    </xf>
    <xf numFmtId="49" fontId="10" fillId="0" borderId="5" xfId="53" applyNumberFormat="1" applyFont="1" applyFill="1" applyBorder="1" applyAlignment="1" applyProtection="1">
      <alignment horizontal="center" vertical="center" wrapText="1"/>
    </xf>
    <xf numFmtId="49" fontId="0" fillId="0" borderId="17" xfId="0" applyBorder="1">
      <alignment vertical="top"/>
    </xf>
    <xf numFmtId="0" fontId="10" fillId="7" borderId="5" xfId="49" applyFont="1" applyFill="1" applyBorder="1" applyAlignment="1" applyProtection="1">
      <alignment horizontal="center" vertical="center"/>
    </xf>
    <xf numFmtId="49" fontId="10" fillId="2" borderId="5" xfId="49" applyNumberFormat="1" applyFont="1" applyFill="1" applyBorder="1" applyAlignment="1" applyProtection="1">
      <alignment horizontal="left" vertical="center" wrapText="1"/>
      <protection locked="0"/>
    </xf>
    <xf numFmtId="0" fontId="15" fillId="0" borderId="0" xfId="54" applyFont="1" applyFill="1" applyAlignment="1" applyProtection="1">
      <alignment vertical="center" wrapText="1"/>
    </xf>
    <xf numFmtId="0" fontId="45" fillId="0" borderId="0" xfId="54" applyFont="1" applyFill="1" applyAlignment="1" applyProtection="1">
      <alignment vertical="center" wrapText="1"/>
    </xf>
    <xf numFmtId="49" fontId="10" fillId="0" borderId="0" xfId="41">
      <alignment vertical="top"/>
    </xf>
    <xf numFmtId="49" fontId="15" fillId="0" borderId="0" xfId="41" applyFont="1" applyBorder="1" applyProtection="1">
      <alignment vertical="top"/>
    </xf>
    <xf numFmtId="49" fontId="10" fillId="0" borderId="0" xfId="41" applyFont="1" applyBorder="1" applyProtection="1">
      <alignment vertical="top"/>
    </xf>
    <xf numFmtId="49" fontId="37" fillId="0" borderId="0" xfId="41" applyFont="1" applyBorder="1" applyAlignment="1" applyProtection="1">
      <alignment horizontal="center" vertical="center"/>
    </xf>
    <xf numFmtId="49" fontId="10" fillId="0" borderId="0" xfId="41" applyBorder="1" applyProtection="1">
      <alignment vertical="top"/>
    </xf>
    <xf numFmtId="0" fontId="10" fillId="7" borderId="0" xfId="41" applyNumberFormat="1" applyFont="1" applyFill="1" applyBorder="1" applyAlignment="1" applyProtection="1"/>
    <xf numFmtId="0" fontId="46" fillId="7" borderId="0" xfId="41" applyNumberFormat="1" applyFont="1" applyFill="1" applyBorder="1" applyAlignment="1" applyProtection="1">
      <alignment horizontal="center" vertical="center" wrapText="1"/>
    </xf>
    <xf numFmtId="0" fontId="15" fillId="7" borderId="0" xfId="41" applyNumberFormat="1" applyFont="1" applyFill="1" applyBorder="1" applyAlignment="1" applyProtection="1"/>
    <xf numFmtId="49" fontId="10" fillId="0" borderId="0" xfId="41" applyFont="1">
      <alignment vertical="top"/>
    </xf>
    <xf numFmtId="49" fontId="37" fillId="0" borderId="0" xfId="41" applyFont="1" applyAlignment="1">
      <alignment horizontal="center" vertical="center" wrapText="1"/>
    </xf>
    <xf numFmtId="0" fontId="10" fillId="7" borderId="5" xfId="48" applyNumberFormat="1" applyFont="1" applyFill="1" applyBorder="1" applyAlignment="1" applyProtection="1">
      <alignment horizontal="center" vertical="center" wrapText="1"/>
    </xf>
    <xf numFmtId="49" fontId="10" fillId="0" borderId="5" xfId="48" applyNumberFormat="1" applyFont="1" applyFill="1" applyBorder="1" applyAlignment="1" applyProtection="1">
      <alignment horizontal="center" vertical="center" wrapText="1"/>
    </xf>
    <xf numFmtId="49" fontId="47" fillId="13" borderId="15" xfId="41" applyFont="1" applyFill="1" applyBorder="1" applyAlignment="1" applyProtection="1">
      <alignment horizontal="center" vertical="top"/>
    </xf>
    <xf numFmtId="49" fontId="44" fillId="13" borderId="15" xfId="41" applyFont="1" applyFill="1" applyBorder="1" applyAlignment="1" applyProtection="1">
      <alignment horizontal="left" vertical="center"/>
    </xf>
    <xf numFmtId="49" fontId="10" fillId="0" borderId="0" xfId="0" applyNumberFormat="1" applyFont="1" applyAlignment="1" applyProtection="1">
      <alignment horizontal="center" vertical="top"/>
    </xf>
    <xf numFmtId="49" fontId="41" fillId="0" borderId="0" xfId="0" applyFont="1">
      <alignment vertical="top"/>
    </xf>
    <xf numFmtId="0" fontId="41" fillId="0" borderId="5" xfId="51" applyFont="1" applyFill="1" applyBorder="1" applyAlignment="1" applyProtection="1">
      <alignment vertical="center" wrapText="1"/>
    </xf>
    <xf numFmtId="0" fontId="41" fillId="0" borderId="13" xfId="51" applyFont="1" applyFill="1" applyBorder="1" applyAlignment="1" applyProtection="1">
      <alignment vertical="center" wrapText="1"/>
    </xf>
    <xf numFmtId="49" fontId="41" fillId="0" borderId="0" xfId="0" applyFont="1" applyAlignment="1">
      <alignment vertical="top" wrapText="1"/>
    </xf>
    <xf numFmtId="49" fontId="10" fillId="0" borderId="5" xfId="0" applyNumberFormat="1" applyFont="1" applyBorder="1" applyProtection="1">
      <alignment vertical="top"/>
    </xf>
    <xf numFmtId="0" fontId="41" fillId="0" borderId="0" xfId="51" applyFont="1" applyFill="1" applyBorder="1" applyAlignment="1" applyProtection="1">
      <alignment vertical="center" wrapText="1"/>
    </xf>
    <xf numFmtId="0" fontId="12" fillId="10" borderId="0" xfId="54" applyFont="1" applyFill="1" applyAlignment="1" applyProtection="1">
      <alignment horizontal="center"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0" fontId="51" fillId="0" borderId="0" xfId="47" applyFont="1" applyFill="1" applyBorder="1" applyAlignment="1" applyProtection="1">
      <alignment horizontal="center" vertical="center" wrapText="1"/>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50" fillId="0" borderId="0" xfId="0" applyNumberFormat="1" applyFont="1" applyBorder="1" applyAlignment="1">
      <alignment vertical="center"/>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10" fillId="0" borderId="14" xfId="51" applyFont="1" applyFill="1" applyBorder="1" applyAlignment="1" applyProtection="1">
      <alignment vertical="center" wrapText="1"/>
    </xf>
    <xf numFmtId="0" fontId="23" fillId="10" borderId="0" xfId="54" applyFont="1" applyFill="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10" fillId="0" borderId="0" xfId="52"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0" borderId="0" xfId="53" applyNumberFormat="1" applyFont="1" applyFill="1" applyBorder="1" applyAlignment="1" applyProtection="1">
      <alignment vertical="center" wrapText="1"/>
    </xf>
    <xf numFmtId="0" fontId="37" fillId="7" borderId="0" xfId="49" applyFont="1" applyFill="1" applyBorder="1" applyAlignment="1" applyProtection="1">
      <alignment horizontal="center" vertical="center" wrapText="1"/>
    </xf>
    <xf numFmtId="49" fontId="13" fillId="0" borderId="0" xfId="41" applyFont="1" applyBorder="1" applyAlignment="1" applyProtection="1">
      <alignment horizontal="right" vertical="top"/>
    </xf>
    <xf numFmtId="49" fontId="13" fillId="0" borderId="0" xfId="41" applyFont="1" applyAlignment="1">
      <alignment vertical="top"/>
    </xf>
    <xf numFmtId="0" fontId="10" fillId="7" borderId="0" xfId="54" applyNumberFormat="1" applyFont="1" applyFill="1" applyBorder="1" applyAlignment="1" applyProtection="1">
      <alignment horizontal="center" vertical="center" wrapText="1"/>
    </xf>
    <xf numFmtId="4" fontId="10" fillId="0" borderId="0" xfId="30" applyNumberFormat="1" applyFont="1" applyFill="1" applyBorder="1" applyAlignment="1" applyProtection="1">
      <alignment horizontal="right" vertical="center" wrapText="1"/>
    </xf>
    <xf numFmtId="0" fontId="10" fillId="0" borderId="0" xfId="54" applyNumberFormat="1" applyFont="1" applyFill="1" applyBorder="1" applyAlignment="1" applyProtection="1">
      <alignment horizontal="center" vertical="center" wrapText="1"/>
    </xf>
    <xf numFmtId="49" fontId="10" fillId="0" borderId="0" xfId="30" applyNumberFormat="1" applyFont="1" applyFill="1" applyBorder="1" applyAlignment="1" applyProtection="1">
      <alignment horizontal="left" vertical="center" wrapText="1"/>
    </xf>
    <xf numFmtId="49" fontId="10" fillId="0" borderId="0" xfId="35">
      <alignment vertical="top"/>
    </xf>
    <xf numFmtId="0" fontId="0" fillId="0" borderId="0" xfId="0" applyNumberFormat="1" applyFill="1" applyAlignment="1" applyProtection="1">
      <alignment vertical="center"/>
    </xf>
    <xf numFmtId="0" fontId="22" fillId="0" borderId="0" xfId="32" applyFont="1" applyFill="1" applyBorder="1" applyAlignment="1" applyProtection="1">
      <alignment vertical="center" wrapText="1"/>
    </xf>
    <xf numFmtId="49" fontId="52"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10" fillId="0" borderId="29" xfId="0" applyNumberFormat="1" applyFont="1" applyBorder="1" applyAlignment="1" applyProtection="1">
      <alignment vertical="top" wrapText="1"/>
    </xf>
    <xf numFmtId="49" fontId="10" fillId="0" borderId="30" xfId="0" applyNumberFormat="1" applyFont="1" applyBorder="1" applyAlignment="1" applyProtection="1">
      <alignment vertical="top" wrapText="1"/>
    </xf>
    <xf numFmtId="49" fontId="10"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10" fillId="0" borderId="29" xfId="0" applyNumberFormat="1" applyFont="1" applyBorder="1" applyAlignment="1" applyProtection="1">
      <alignment vertical="top"/>
    </xf>
    <xf numFmtId="0" fontId="6" fillId="0" borderId="0" xfId="39"/>
    <xf numFmtId="49" fontId="77" fillId="0" borderId="0" xfId="0" applyFont="1">
      <alignment vertical="top"/>
    </xf>
    <xf numFmtId="0" fontId="77"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0" fontId="15" fillId="0" borderId="0" xfId="52" applyFont="1" applyFill="1" applyAlignment="1" applyProtection="1">
      <alignment horizontal="left" vertical="center" wrapText="1"/>
    </xf>
    <xf numFmtId="0" fontId="0" fillId="0" borderId="0" xfId="0" applyNumberFormat="1" applyFill="1" applyBorder="1" applyAlignment="1">
      <alignment vertical="center"/>
    </xf>
    <xf numFmtId="49" fontId="10" fillId="0" borderId="0" xfId="41" applyProtection="1">
      <alignment vertical="top"/>
    </xf>
    <xf numFmtId="49" fontId="10" fillId="0" borderId="0" xfId="35" applyProtection="1">
      <alignment vertical="top"/>
    </xf>
    <xf numFmtId="49" fontId="10" fillId="0" borderId="5" xfId="49" applyNumberFormat="1" applyFont="1" applyFill="1" applyBorder="1" applyAlignment="1" applyProtection="1">
      <alignment horizontal="left" vertical="center" wrapText="1"/>
    </xf>
    <xf numFmtId="0" fontId="10" fillId="7" borderId="16" xfId="49" applyFont="1" applyFill="1" applyBorder="1" applyAlignment="1" applyProtection="1">
      <alignment horizontal="center" vertical="center"/>
    </xf>
    <xf numFmtId="49" fontId="44" fillId="13" borderId="17" xfId="0" applyFont="1" applyFill="1" applyBorder="1" applyAlignment="1" applyProtection="1">
      <alignment horizontal="left" vertical="center" indent="2"/>
    </xf>
    <xf numFmtId="0" fontId="10" fillId="0" borderId="5" xfId="54" applyNumberFormat="1" applyFont="1" applyFill="1" applyBorder="1" applyAlignment="1" applyProtection="1">
      <alignment vertical="center" wrapText="1"/>
    </xf>
    <xf numFmtId="0" fontId="10" fillId="0" borderId="0" xfId="52" applyNumberFormat="1" applyFont="1" applyFill="1" applyAlignment="1" applyProtection="1">
      <alignment horizontal="left" vertical="center" wrapText="1"/>
    </xf>
    <xf numFmtId="0" fontId="10" fillId="0" borderId="0" xfId="52" applyFont="1" applyFill="1" applyAlignment="1" applyProtection="1">
      <alignment horizontal="left" vertical="center" wrapText="1"/>
    </xf>
    <xf numFmtId="14" fontId="10" fillId="7" borderId="0" xfId="52" applyNumberFormat="1" applyFont="1" applyFill="1" applyBorder="1" applyAlignment="1" applyProtection="1">
      <alignment horizontal="left" vertical="center" wrapText="1"/>
    </xf>
    <xf numFmtId="14" fontId="10" fillId="0" borderId="0" xfId="52" applyNumberFormat="1" applyFont="1" applyFill="1" applyAlignment="1" applyProtection="1">
      <alignment horizontal="left" vertical="center" wrapText="1"/>
    </xf>
    <xf numFmtId="0" fontId="10" fillId="0" borderId="0" xfId="52" applyFont="1" applyFill="1" applyBorder="1" applyAlignment="1" applyProtection="1">
      <alignment horizontal="left" vertical="center" wrapText="1"/>
    </xf>
    <xf numFmtId="0" fontId="79" fillId="0" borderId="0" xfId="54" applyFont="1" applyFill="1" applyAlignment="1" applyProtection="1">
      <alignment vertical="center" wrapText="1"/>
    </xf>
    <xf numFmtId="49" fontId="44" fillId="13" borderId="15" xfId="41" applyFont="1" applyFill="1" applyBorder="1" applyAlignment="1" applyProtection="1">
      <alignment horizontal="left" vertical="center" indent="1"/>
    </xf>
    <xf numFmtId="49" fontId="79" fillId="0" borderId="0" xfId="0" applyFont="1">
      <alignment vertical="top"/>
    </xf>
    <xf numFmtId="49" fontId="0" fillId="0" borderId="0" xfId="0" applyNumberFormat="1" applyAlignment="1">
      <alignment vertical="center"/>
    </xf>
    <xf numFmtId="49" fontId="0" fillId="0" borderId="0" xfId="0" applyNumberFormat="1">
      <alignment vertical="top"/>
    </xf>
    <xf numFmtId="0" fontId="12" fillId="10" borderId="0" xfId="54" applyFont="1" applyFill="1" applyAlignment="1" applyProtection="1">
      <alignment vertical="center" wrapText="1"/>
    </xf>
    <xf numFmtId="0" fontId="10" fillId="0" borderId="0" xfId="51"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79" fillId="0" borderId="0" xfId="0" applyNumberFormat="1" applyFont="1" applyAlignment="1">
      <alignment vertical="center"/>
    </xf>
    <xf numFmtId="0" fontId="81" fillId="0" borderId="0" xfId="0" applyNumberFormat="1" applyFont="1" applyAlignment="1">
      <alignment vertical="center"/>
    </xf>
    <xf numFmtId="0" fontId="79" fillId="0" borderId="0" xfId="54" applyFont="1" applyFill="1" applyAlignment="1" applyProtection="1">
      <alignment vertical="center"/>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0" applyNumberFormat="1" applyFont="1" applyFill="1" applyAlignment="1" applyProtection="1">
      <alignment vertical="center"/>
    </xf>
    <xf numFmtId="49" fontId="79" fillId="10" borderId="0" xfId="0" applyFont="1" applyFill="1" applyProtection="1">
      <alignment vertical="top"/>
    </xf>
    <xf numFmtId="0" fontId="0" fillId="0" borderId="0" xfId="0" applyNumberFormat="1" applyAlignment="1">
      <alignment vertical="top" wrapText="1"/>
    </xf>
    <xf numFmtId="0" fontId="10" fillId="0" borderId="0" xfId="0" applyNumberFormat="1" applyFont="1" applyProtection="1">
      <alignment vertical="top"/>
    </xf>
    <xf numFmtId="49" fontId="10" fillId="0" borderId="5" xfId="0" applyNumberFormat="1" applyFont="1" applyFill="1" applyBorder="1" applyProtection="1">
      <alignment vertical="top"/>
    </xf>
    <xf numFmtId="49" fontId="10" fillId="0" borderId="5" xfId="33" applyNumberFormat="1" applyFont="1" applyFill="1" applyBorder="1" applyAlignment="1" applyProtection="1">
      <alignment horizontal="center" vertical="center" wrapText="1"/>
    </xf>
    <xf numFmtId="0" fontId="22"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10" fillId="0" borderId="0" xfId="54" applyNumberFormat="1" applyFont="1" applyFill="1" applyBorder="1" applyAlignment="1" applyProtection="1">
      <alignment vertical="center" wrapText="1"/>
    </xf>
    <xf numFmtId="49" fontId="10" fillId="0" borderId="0" xfId="54" applyNumberFormat="1" applyFont="1" applyFill="1" applyBorder="1" applyAlignment="1" applyProtection="1">
      <alignment vertical="center" wrapText="1"/>
    </xf>
    <xf numFmtId="49" fontId="79" fillId="0" borderId="0" xfId="0" applyFont="1" applyFill="1" applyProtection="1">
      <alignment vertical="top"/>
    </xf>
    <xf numFmtId="0" fontId="75" fillId="0" borderId="0" xfId="37"/>
    <xf numFmtId="0" fontId="0" fillId="0" borderId="0" xfId="0" applyNumberFormat="1" applyAlignment="1"/>
    <xf numFmtId="0" fontId="37" fillId="0" borderId="0" xfId="54" applyFont="1" applyFill="1" applyBorder="1" applyAlignment="1" applyProtection="1">
      <alignment horizontal="center" vertical="center" wrapText="1"/>
    </xf>
    <xf numFmtId="49" fontId="0" fillId="0" borderId="0" xfId="0" applyBorder="1" applyAlignment="1">
      <alignment vertical="top"/>
    </xf>
    <xf numFmtId="0" fontId="37" fillId="0" borderId="0" xfId="54" applyFont="1" applyFill="1" applyAlignment="1" applyProtection="1">
      <alignment horizontal="center" vertical="center" wrapText="1"/>
    </xf>
    <xf numFmtId="0" fontId="10" fillId="0" borderId="0" xfId="54" applyFont="1" applyFill="1" applyBorder="1" applyAlignment="1" applyProtection="1">
      <alignment horizontal="right" vertical="center" wrapText="1"/>
    </xf>
    <xf numFmtId="4" fontId="10" fillId="0" borderId="0" xfId="34" applyFont="1" applyFill="1" applyBorder="1" applyAlignment="1" applyProtection="1">
      <alignment horizontal="right" vertical="center" wrapText="1"/>
    </xf>
    <xf numFmtId="0" fontId="10" fillId="0" borderId="0" xfId="51" applyFont="1" applyFill="1" applyBorder="1" applyAlignment="1" applyProtection="1">
      <alignment horizontal="left" vertical="center" wrapText="1" indent="1"/>
    </xf>
    <xf numFmtId="49" fontId="10" fillId="0" borderId="0" xfId="41" applyFill="1" applyProtection="1">
      <alignment vertical="top"/>
    </xf>
    <xf numFmtId="4" fontId="0" fillId="0" borderId="0" xfId="34" applyFont="1" applyFill="1" applyBorder="1" applyAlignment="1" applyProtection="1">
      <alignment horizontal="center" vertical="center" wrapText="1"/>
    </xf>
    <xf numFmtId="4" fontId="10" fillId="0" borderId="0" xfId="34" applyFont="1" applyFill="1" applyBorder="1" applyAlignment="1" applyProtection="1">
      <alignment horizontal="center" vertical="center" wrapText="1"/>
    </xf>
    <xf numFmtId="0" fontId="77" fillId="0" borderId="0" xfId="54" applyNumberFormat="1" applyFont="1" applyFill="1" applyAlignment="1" applyProtection="1">
      <alignment vertical="center"/>
    </xf>
    <xf numFmtId="169" fontId="10" fillId="0" borderId="5" xfId="54" applyNumberFormat="1" applyFont="1" applyFill="1" applyBorder="1" applyAlignment="1" applyProtection="1">
      <alignment horizontal="center" vertical="center" wrapText="1"/>
    </xf>
    <xf numFmtId="169" fontId="10" fillId="0" borderId="5" xfId="33" applyNumberFormat="1" applyFont="1" applyFill="1" applyBorder="1" applyAlignment="1" applyProtection="1">
      <alignment horizontal="center" vertical="center" wrapText="1"/>
    </xf>
    <xf numFmtId="0" fontId="77" fillId="13" borderId="19" xfId="54" applyFont="1" applyFill="1" applyBorder="1" applyAlignment="1" applyProtection="1">
      <alignment horizontal="center" vertical="center" wrapText="1"/>
    </xf>
    <xf numFmtId="0" fontId="77" fillId="13" borderId="23" xfId="54" applyFont="1" applyFill="1" applyBorder="1" applyAlignment="1" applyProtection="1">
      <alignment horizontal="center" vertical="center" wrapText="1"/>
    </xf>
    <xf numFmtId="49" fontId="77" fillId="13" borderId="23" xfId="54" applyNumberFormat="1" applyFont="1" applyFill="1" applyBorder="1" applyAlignment="1" applyProtection="1">
      <alignment horizontal="left" vertical="center" wrapText="1"/>
    </xf>
    <xf numFmtId="49" fontId="41" fillId="13" borderId="15" xfId="42" applyNumberFormat="1" applyFill="1" applyBorder="1" applyAlignment="1" applyProtection="1">
      <alignment horizontal="left" vertical="center"/>
    </xf>
    <xf numFmtId="49" fontId="77" fillId="13" borderId="21" xfId="54" applyNumberFormat="1" applyFont="1" applyFill="1" applyBorder="1" applyAlignment="1" applyProtection="1">
      <alignment horizontal="left" vertical="center" wrapText="1"/>
    </xf>
    <xf numFmtId="49" fontId="10" fillId="8" borderId="5" xfId="54" applyNumberFormat="1" applyFont="1" applyFill="1" applyBorder="1" applyAlignment="1" applyProtection="1">
      <alignment horizontal="center" vertical="center" wrapText="1"/>
    </xf>
    <xf numFmtId="0" fontId="82" fillId="0" borderId="0" xfId="54" applyFont="1" applyFill="1" applyAlignment="1" applyProtection="1">
      <alignment vertical="center" wrapText="1"/>
    </xf>
    <xf numFmtId="0" fontId="33" fillId="0" borderId="0" xfId="54" applyFont="1" applyFill="1" applyBorder="1" applyAlignment="1" applyProtection="1">
      <alignment horizontal="center" vertical="center" wrapText="1"/>
    </xf>
    <xf numFmtId="49" fontId="12" fillId="13" borderId="13" xfId="41" applyFont="1" applyFill="1" applyBorder="1" applyAlignment="1" applyProtection="1">
      <alignment horizontal="right" vertical="center" wrapText="1"/>
    </xf>
    <xf numFmtId="49" fontId="12" fillId="13" borderId="15" xfId="41" applyFont="1" applyFill="1" applyBorder="1" applyAlignment="1" applyProtection="1">
      <alignment horizontal="right" vertical="center" wrapText="1"/>
    </xf>
    <xf numFmtId="49" fontId="10" fillId="13" borderId="15" xfId="41" applyFont="1" applyFill="1" applyBorder="1" applyAlignment="1" applyProtection="1">
      <alignment horizontal="right" vertical="center" wrapText="1"/>
    </xf>
    <xf numFmtId="49" fontId="10" fillId="13" borderId="14" xfId="41" applyFont="1" applyFill="1" applyBorder="1" applyAlignment="1" applyProtection="1">
      <alignment horizontal="right" vertical="center" wrapText="1"/>
    </xf>
    <xf numFmtId="0" fontId="10" fillId="0" borderId="31" xfId="54" applyFont="1" applyFill="1" applyBorder="1" applyAlignment="1" applyProtection="1">
      <alignment vertical="center" wrapText="1"/>
    </xf>
    <xf numFmtId="0" fontId="54" fillId="0" borderId="0" xfId="54" applyFont="1" applyFill="1" applyAlignment="1" applyProtection="1">
      <alignment vertical="center" wrapText="1"/>
    </xf>
    <xf numFmtId="0" fontId="13" fillId="0" borderId="0" xfId="54" applyFont="1" applyFill="1" applyAlignment="1" applyProtection="1">
      <alignment vertical="center" wrapText="1"/>
    </xf>
    <xf numFmtId="0" fontId="55" fillId="0" borderId="0" xfId="54" applyFont="1" applyFill="1" applyAlignment="1" applyProtection="1">
      <alignment horizontal="center" vertical="center" wrapText="1"/>
    </xf>
    <xf numFmtId="0" fontId="83" fillId="0" borderId="0" xfId="38" applyFont="1" applyFill="1" applyProtection="1"/>
    <xf numFmtId="49" fontId="38" fillId="7" borderId="0" xfId="44">
      <alignment vertical="top"/>
    </xf>
    <xf numFmtId="49" fontId="57" fillId="10" borderId="0" xfId="0" applyFont="1" applyFill="1" applyProtection="1">
      <alignment vertical="top"/>
    </xf>
    <xf numFmtId="49" fontId="0" fillId="0" borderId="0" xfId="0" applyFill="1" applyProtection="1">
      <alignment vertical="top"/>
    </xf>
    <xf numFmtId="49" fontId="57" fillId="0" borderId="0" xfId="0" applyFont="1" applyFill="1" applyProtection="1">
      <alignment vertical="top"/>
    </xf>
    <xf numFmtId="0" fontId="77" fillId="0" borderId="0" xfId="54" applyFont="1" applyFill="1" applyAlignment="1" applyProtection="1">
      <alignment vertical="center"/>
    </xf>
    <xf numFmtId="49" fontId="77"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7" fillId="0" borderId="0" xfId="0" applyFont="1" applyFill="1" applyAlignment="1" applyProtection="1">
      <alignment vertical="top"/>
    </xf>
    <xf numFmtId="49" fontId="77" fillId="10" borderId="0" xfId="0" applyFont="1" applyFill="1" applyAlignment="1" applyProtection="1">
      <alignment vertical="top"/>
    </xf>
    <xf numFmtId="49" fontId="10"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3"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12" fillId="0" borderId="6" xfId="36" applyFont="1" applyBorder="1" applyAlignment="1" applyProtection="1">
      <alignment horizontal="justify" vertical="center" wrapText="1"/>
    </xf>
    <xf numFmtId="0" fontId="58" fillId="0" borderId="0" xfId="52" applyFont="1" applyFill="1" applyAlignment="1" applyProtection="1">
      <alignment vertical="top" wrapText="1"/>
    </xf>
    <xf numFmtId="0" fontId="10" fillId="0" borderId="6" xfId="36" applyFont="1" applyBorder="1" applyAlignment="1" applyProtection="1">
      <alignment horizontal="justify" vertical="center" wrapText="1"/>
    </xf>
    <xf numFmtId="49" fontId="10" fillId="0" borderId="0" xfId="35" applyNumberFormat="1" applyFont="1">
      <alignment vertical="top"/>
    </xf>
    <xf numFmtId="0" fontId="10" fillId="7" borderId="0" xfId="54" applyFont="1" applyFill="1" applyBorder="1" applyAlignment="1" applyProtection="1">
      <alignment horizontal="right" vertical="center"/>
    </xf>
    <xf numFmtId="0" fontId="0" fillId="0" borderId="5" xfId="54" applyFont="1" applyFill="1" applyBorder="1" applyAlignment="1" applyProtection="1">
      <alignment horizontal="left" vertical="center" wrapText="1" indent="1"/>
    </xf>
    <xf numFmtId="49" fontId="16" fillId="9" borderId="5" xfId="30" applyNumberFormat="1" applyFont="1" applyFill="1" applyBorder="1" applyAlignment="1" applyProtection="1">
      <alignment horizontal="left" vertical="center" wrapText="1"/>
      <protection locked="0"/>
    </xf>
    <xf numFmtId="0" fontId="0" fillId="9" borderId="5" xfId="30" applyNumberFormat="1" applyFont="1" applyFill="1" applyBorder="1" applyAlignment="1" applyProtection="1">
      <alignment horizontal="left" vertical="center" wrapText="1" indent="2"/>
      <protection locked="0"/>
    </xf>
    <xf numFmtId="49" fontId="79" fillId="0" borderId="0" xfId="35" applyFont="1" applyAlignment="1">
      <alignment vertical="top"/>
    </xf>
    <xf numFmtId="49" fontId="10"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10"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3"/>
    </xf>
    <xf numFmtId="49" fontId="47" fillId="13" borderId="14" xfId="35" applyFont="1" applyFill="1" applyBorder="1" applyAlignment="1" applyProtection="1">
      <alignment horizontal="center" vertical="top"/>
    </xf>
    <xf numFmtId="0" fontId="58" fillId="0" borderId="0" xfId="54" applyFont="1" applyFill="1" applyAlignment="1" applyProtection="1">
      <alignment horizontal="right" vertical="top" wrapText="1"/>
    </xf>
    <xf numFmtId="49" fontId="44" fillId="13" borderId="15" xfId="35" applyFont="1" applyFill="1" applyBorder="1" applyAlignment="1" applyProtection="1">
      <alignment horizontal="left" vertical="center" indent="1"/>
    </xf>
    <xf numFmtId="49" fontId="44" fillId="13" borderId="15" xfId="35" applyFont="1" applyFill="1" applyBorder="1" applyAlignment="1" applyProtection="1">
      <alignment horizontal="left" vertical="center" indent="2"/>
    </xf>
    <xf numFmtId="0" fontId="0" fillId="0" borderId="5" xfId="30" applyNumberFormat="1" applyFont="1" applyFill="1" applyBorder="1" applyAlignment="1" applyProtection="1">
      <alignment horizontal="left" vertical="center" wrapText="1" indent="1"/>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left" vertical="center" wrapText="1"/>
    </xf>
    <xf numFmtId="0" fontId="10" fillId="0" borderId="5" xfId="54" applyFont="1" applyFill="1" applyBorder="1" applyAlignment="1" applyProtection="1">
      <alignment vertical="top" wrapText="1"/>
    </xf>
    <xf numFmtId="49" fontId="10" fillId="2" borderId="5" xfId="53" applyNumberFormat="1" applyFont="1" applyFill="1" applyBorder="1" applyAlignment="1" applyProtection="1">
      <alignment horizontal="left" vertical="center" wrapText="1"/>
      <protection locked="0"/>
    </xf>
    <xf numFmtId="0" fontId="84" fillId="0" borderId="0" xfId="52" applyFont="1" applyAlignment="1" applyProtection="1">
      <alignment vertical="center" wrapText="1"/>
    </xf>
    <xf numFmtId="0" fontId="37" fillId="0" borderId="0" xfId="0" applyNumberFormat="1" applyFont="1" applyBorder="1" applyAlignment="1">
      <alignment horizontal="center" vertical="center" wrapText="1"/>
    </xf>
    <xf numFmtId="49" fontId="0" fillId="0" borderId="16" xfId="0" applyFill="1" applyBorder="1">
      <alignment vertical="top"/>
    </xf>
    <xf numFmtId="0" fontId="79" fillId="0" borderId="0" xfId="0" applyNumberFormat="1" applyFont="1" applyBorder="1" applyAlignment="1">
      <alignment vertical="center"/>
    </xf>
    <xf numFmtId="0" fontId="48" fillId="0" borderId="0" xfId="0" applyNumberFormat="1" applyFont="1" applyBorder="1" applyAlignment="1">
      <alignment vertical="center"/>
    </xf>
    <xf numFmtId="49" fontId="74" fillId="9" borderId="5" xfId="30" applyNumberFormat="1" applyFill="1" applyBorder="1" applyAlignment="1" applyProtection="1">
      <alignment horizontal="left" vertical="center" wrapText="1"/>
      <protection locked="0"/>
    </xf>
    <xf numFmtId="49" fontId="10" fillId="0" borderId="5" xfId="41" applyBorder="1">
      <alignment vertical="top"/>
    </xf>
    <xf numFmtId="49" fontId="47" fillId="13" borderId="14" xfId="41" applyFont="1" applyFill="1" applyBorder="1" applyAlignment="1" applyProtection="1">
      <alignment horizontal="center" vertical="top"/>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10"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49" fontId="0" fillId="0" borderId="5" xfId="53" applyNumberFormat="1" applyFont="1" applyFill="1" applyBorder="1" applyAlignment="1" applyProtection="1">
      <alignment horizontal="left" vertical="center" wrapText="1" indent="1"/>
    </xf>
    <xf numFmtId="49" fontId="10" fillId="8" borderId="5" xfId="52" applyNumberFormat="1" applyFont="1" applyFill="1" applyBorder="1" applyAlignment="1" applyProtection="1">
      <alignment horizontal="left" vertical="center" wrapText="1" indent="1"/>
    </xf>
    <xf numFmtId="49" fontId="10" fillId="0" borderId="5" xfId="52" applyNumberFormat="1" applyFont="1" applyFill="1" applyBorder="1" applyAlignment="1" applyProtection="1">
      <alignment horizontal="left" vertical="center" wrapText="1" indent="1"/>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22" fillId="0" borderId="0" xfId="55" applyFont="1" applyBorder="1" applyAlignment="1">
      <alignment vertical="center" wrapTex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0" fontId="79" fillId="0" borderId="0" xfId="0" applyNumberFormat="1" applyFont="1" applyFill="1" applyBorder="1" applyAlignment="1">
      <alignment horizontal="center" vertical="center"/>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10"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9" fillId="0" borderId="0" xfId="54" applyFont="1" applyFill="1" applyAlignment="1" applyProtection="1">
      <alignment horizontal="center" vertical="center" wrapText="1"/>
    </xf>
    <xf numFmtId="0" fontId="0" fillId="0" borderId="5" xfId="54" applyFont="1" applyFill="1" applyBorder="1" applyAlignment="1" applyProtection="1">
      <alignment horizontal="left" vertical="center" wrapText="1"/>
    </xf>
    <xf numFmtId="14" fontId="53" fillId="0" borderId="5" xfId="53" applyNumberFormat="1" applyFont="1" applyFill="1" applyBorder="1" applyAlignment="1" applyProtection="1">
      <alignment horizontal="center" vertical="center" wrapText="1"/>
    </xf>
    <xf numFmtId="49" fontId="38" fillId="7" borderId="0" xfId="44" applyAlignment="1">
      <alignment vertical="top" wrapText="1"/>
    </xf>
    <xf numFmtId="49" fontId="33" fillId="0" borderId="15" xfId="33" applyNumberFormat="1" applyFont="1" applyFill="1" applyBorder="1" applyAlignment="1" applyProtection="1">
      <alignment horizontal="center" vertical="center" wrapText="1"/>
    </xf>
    <xf numFmtId="0" fontId="87" fillId="0" borderId="0" xfId="54" applyFont="1" applyFill="1" applyAlignment="1" applyProtection="1">
      <alignment vertical="center"/>
    </xf>
    <xf numFmtId="0" fontId="88" fillId="0" borderId="0" xfId="54" applyFont="1" applyFill="1" applyAlignment="1" applyProtection="1">
      <alignment vertical="center"/>
    </xf>
    <xf numFmtId="14" fontId="10"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9" fillId="0" borderId="0" xfId="54" applyNumberFormat="1" applyFont="1" applyFill="1" applyAlignment="1" applyProtection="1">
      <alignment vertical="center"/>
    </xf>
    <xf numFmtId="0" fontId="79" fillId="0" borderId="0" xfId="54" applyFont="1" applyFill="1" applyAlignment="1" applyProtection="1">
      <alignment horizontal="left" vertical="center" wrapText="1" indent="1"/>
    </xf>
    <xf numFmtId="0" fontId="77" fillId="0" borderId="0" xfId="54" applyFont="1" applyFill="1" applyAlignment="1" applyProtection="1">
      <alignment horizontal="left" vertical="center" wrapText="1" indent="1"/>
    </xf>
    <xf numFmtId="0" fontId="89" fillId="0" borderId="0" xfId="54" applyFont="1" applyFill="1" applyAlignment="1" applyProtection="1">
      <alignment horizontal="left" vertical="center" wrapText="1" indent="1"/>
    </xf>
    <xf numFmtId="0" fontId="90" fillId="0" borderId="0" xfId="54" applyFont="1" applyFill="1" applyAlignment="1" applyProtection="1">
      <alignment horizontal="left" vertical="center" indent="1"/>
    </xf>
    <xf numFmtId="0" fontId="89" fillId="0" borderId="0" xfId="54" applyFont="1" applyFill="1" applyAlignment="1" applyProtection="1">
      <alignment vertical="center" wrapText="1"/>
    </xf>
    <xf numFmtId="0" fontId="62" fillId="0" borderId="0" xfId="52" applyFont="1" applyFill="1" applyAlignment="1" applyProtection="1">
      <alignment horizontal="left" vertical="center" wrapText="1"/>
    </xf>
    <xf numFmtId="0" fontId="63" fillId="0" borderId="0" xfId="52" applyFont="1" applyFill="1" applyAlignment="1" applyProtection="1">
      <alignment horizontal="left" vertical="center" wrapText="1"/>
    </xf>
    <xf numFmtId="0" fontId="64" fillId="0" borderId="0" xfId="52" applyFont="1" applyAlignment="1" applyProtection="1">
      <alignment vertical="center" wrapText="1"/>
    </xf>
    <xf numFmtId="0" fontId="62" fillId="7" borderId="0" xfId="52" applyFont="1" applyFill="1" applyBorder="1" applyAlignment="1" applyProtection="1">
      <alignment vertical="center" wrapText="1"/>
    </xf>
    <xf numFmtId="0" fontId="65" fillId="7" borderId="0" xfId="52" applyFont="1" applyFill="1" applyBorder="1" applyAlignment="1" applyProtection="1">
      <alignment horizontal="right" vertical="center" wrapText="1" indent="1"/>
    </xf>
    <xf numFmtId="0" fontId="65" fillId="7" borderId="0" xfId="52" applyFont="1" applyFill="1" applyBorder="1" applyAlignment="1" applyProtection="1">
      <alignment horizontal="left" vertical="center" wrapText="1" indent="2"/>
    </xf>
    <xf numFmtId="0" fontId="62" fillId="0" borderId="0" xfId="52" applyFont="1" applyAlignment="1" applyProtection="1">
      <alignment vertical="center" wrapText="1"/>
    </xf>
    <xf numFmtId="0" fontId="63" fillId="0" borderId="0" xfId="52" applyFont="1" applyAlignment="1" applyProtection="1">
      <alignment horizontal="center" vertical="center" wrapText="1"/>
    </xf>
    <xf numFmtId="0" fontId="62" fillId="7" borderId="0" xfId="52" applyFont="1" applyFill="1" applyBorder="1" applyAlignment="1" applyProtection="1">
      <alignment horizontal="right" vertical="center" wrapText="1" indent="1"/>
    </xf>
    <xf numFmtId="0" fontId="66" fillId="7" borderId="0" xfId="52" applyFont="1" applyFill="1" applyBorder="1" applyAlignment="1" applyProtection="1">
      <alignment horizontal="center" vertical="center" wrapText="1"/>
    </xf>
    <xf numFmtId="0" fontId="67" fillId="7" borderId="0" xfId="52" applyFont="1" applyFill="1" applyBorder="1" applyAlignment="1" applyProtection="1">
      <alignment vertical="center" wrapText="1"/>
    </xf>
    <xf numFmtId="14" fontId="62" fillId="7" borderId="0" xfId="52" applyNumberFormat="1" applyFont="1" applyFill="1" applyBorder="1" applyAlignment="1" applyProtection="1">
      <alignment horizontal="left" vertical="center" wrapText="1"/>
    </xf>
    <xf numFmtId="0" fontId="63" fillId="7" borderId="0" xfId="52" applyNumberFormat="1" applyFont="1" applyFill="1" applyBorder="1" applyAlignment="1" applyProtection="1">
      <alignment horizontal="center" vertical="center" wrapText="1"/>
    </xf>
    <xf numFmtId="0" fontId="62" fillId="7" borderId="0" xfId="52" applyNumberFormat="1" applyFont="1" applyFill="1" applyBorder="1" applyAlignment="1" applyProtection="1">
      <alignment horizontal="left" vertical="center" wrapText="1" indent="1"/>
    </xf>
    <xf numFmtId="0" fontId="62" fillId="7" borderId="0" xfId="52" applyFont="1" applyFill="1" applyBorder="1" applyAlignment="1" applyProtection="1">
      <alignment horizontal="center" vertical="center" wrapText="1"/>
    </xf>
    <xf numFmtId="0" fontId="68" fillId="7" borderId="0" xfId="52" applyFont="1" applyFill="1" applyBorder="1" applyAlignment="1" applyProtection="1">
      <alignment horizontal="center" vertical="center" wrapText="1"/>
    </xf>
    <xf numFmtId="14" fontId="68" fillId="7" borderId="0" xfId="52" applyNumberFormat="1" applyFont="1" applyFill="1" applyBorder="1" applyAlignment="1" applyProtection="1">
      <alignment horizontal="center" vertical="center" wrapText="1"/>
    </xf>
    <xf numFmtId="0" fontId="68" fillId="7" borderId="0" xfId="52" applyFont="1" applyFill="1" applyBorder="1" applyAlignment="1" applyProtection="1">
      <alignment vertical="center" wrapText="1"/>
    </xf>
    <xf numFmtId="0" fontId="69" fillId="7" borderId="0" xfId="52" applyFont="1" applyFill="1" applyBorder="1" applyAlignment="1" applyProtection="1">
      <alignment vertical="center" wrapText="1"/>
    </xf>
    <xf numFmtId="0" fontId="61" fillId="0" borderId="0" xfId="52" applyNumberFormat="1" applyFont="1" applyFill="1" applyAlignment="1" applyProtection="1">
      <alignment horizontal="left" vertical="center" wrapText="1"/>
    </xf>
    <xf numFmtId="0" fontId="60" fillId="0" borderId="0" xfId="52" applyFont="1" applyFill="1" applyAlignment="1" applyProtection="1">
      <alignment horizontal="left" vertical="center" wrapText="1"/>
    </xf>
    <xf numFmtId="0" fontId="60" fillId="0" borderId="0" xfId="52" applyFont="1" applyAlignment="1" applyProtection="1">
      <alignment vertical="center" wrapText="1"/>
    </xf>
    <xf numFmtId="0" fontId="60" fillId="0" borderId="0" xfId="52" applyFont="1" applyAlignment="1" applyProtection="1">
      <alignment horizontal="center" vertical="center" wrapText="1"/>
    </xf>
    <xf numFmtId="0" fontId="62" fillId="0" borderId="0" xfId="52" applyFont="1" applyBorder="1" applyAlignment="1" applyProtection="1">
      <alignment vertical="center" wrapText="1"/>
    </xf>
    <xf numFmtId="0" fontId="62" fillId="0" borderId="0" xfId="52" applyFont="1" applyAlignment="1" applyProtection="1">
      <alignment horizontal="right" vertical="center"/>
    </xf>
    <xf numFmtId="0" fontId="62" fillId="0" borderId="0" xfId="52" applyFont="1" applyAlignment="1" applyProtection="1">
      <alignment horizontal="center" vertical="center" wrapText="1"/>
    </xf>
    <xf numFmtId="49" fontId="10"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91" fillId="13" borderId="15" xfId="41" applyFont="1" applyFill="1" applyBorder="1" applyAlignment="1" applyProtection="1">
      <alignment horizontal="center" vertical="center" wrapText="1"/>
    </xf>
    <xf numFmtId="0" fontId="79" fillId="0" borderId="0" xfId="54" applyFont="1" applyFill="1" applyAlignment="1" applyProtection="1">
      <alignment horizontal="left" vertical="center" indent="1"/>
    </xf>
    <xf numFmtId="0" fontId="79" fillId="0" borderId="0" xfId="54" applyNumberFormat="1" applyFont="1" applyFill="1" applyAlignment="1" applyProtection="1">
      <alignment horizontal="left" vertical="center" indent="1"/>
    </xf>
    <xf numFmtId="14" fontId="10" fillId="8" borderId="5" xfId="53" applyNumberFormat="1" applyFont="1" applyFill="1" applyBorder="1" applyAlignment="1" applyProtection="1">
      <alignment horizontal="left" vertical="center" wrapText="1" indent="1"/>
    </xf>
    <xf numFmtId="0" fontId="33" fillId="0" borderId="0" xfId="54" applyFont="1" applyFill="1" applyBorder="1" applyAlignment="1" applyProtection="1">
      <alignment horizontal="center" vertical="top" wrapText="1"/>
    </xf>
    <xf numFmtId="0" fontId="79" fillId="0" borderId="24" xfId="54" applyFont="1" applyFill="1" applyBorder="1" applyAlignment="1" applyProtection="1">
      <alignment vertical="center"/>
    </xf>
    <xf numFmtId="0" fontId="10"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7" fillId="0" borderId="0" xfId="0" applyNumberFormat="1" applyFont="1" applyAlignment="1">
      <alignment vertical="center"/>
    </xf>
    <xf numFmtId="0" fontId="0" fillId="0" borderId="0" xfId="0" applyNumberFormat="1" applyFont="1" applyAlignment="1">
      <alignment vertical="center"/>
    </xf>
    <xf numFmtId="0" fontId="12" fillId="10" borderId="5" xfId="54" applyFont="1" applyFill="1" applyBorder="1" applyAlignment="1" applyProtection="1">
      <alignment horizontal="center" vertical="center" wrapText="1"/>
    </xf>
    <xf numFmtId="49" fontId="10" fillId="0" borderId="0" xfId="0" applyFont="1" applyFill="1" applyProtection="1">
      <alignment vertical="top"/>
    </xf>
    <xf numFmtId="0" fontId="12"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10" fillId="0" borderId="0" xfId="54" applyFont="1" applyFill="1" applyAlignment="1" applyProtection="1">
      <alignment horizontal="left" vertical="center" wrapText="1" indent="2"/>
    </xf>
    <xf numFmtId="0" fontId="10"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10" fillId="0" borderId="5" xfId="54" applyNumberFormat="1" applyFont="1" applyFill="1" applyBorder="1" applyAlignment="1" applyProtection="1">
      <alignment horizontal="lef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0" xfId="47" applyFont="1" applyFill="1" applyBorder="1" applyAlignment="1" applyProtection="1">
      <alignment horizontal="left" vertical="center" wrapText="1" indent="2"/>
    </xf>
    <xf numFmtId="0" fontId="10" fillId="0" borderId="0" xfId="53"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10" fillId="13" borderId="19" xfId="54" applyNumberFormat="1" applyFont="1" applyFill="1" applyBorder="1" applyAlignment="1" applyProtection="1">
      <alignment horizontal="center" vertical="center" wrapText="1"/>
    </xf>
    <xf numFmtId="49" fontId="44" fillId="13" borderId="23" xfId="0" applyFont="1" applyFill="1" applyBorder="1" applyAlignment="1" applyProtection="1">
      <alignment horizontal="left" vertical="center" indent="3"/>
    </xf>
    <xf numFmtId="0" fontId="10" fillId="13" borderId="21" xfId="53" applyNumberFormat="1" applyFont="1" applyFill="1" applyBorder="1" applyAlignment="1" applyProtection="1">
      <alignment horizontal="left" vertical="center" wrapText="1"/>
    </xf>
    <xf numFmtId="0" fontId="10" fillId="0" borderId="5" xfId="33" applyFont="1" applyFill="1" applyBorder="1" applyAlignment="1" applyProtection="1">
      <alignment horizontal="center" vertical="center" wrapText="1"/>
    </xf>
    <xf numFmtId="49" fontId="10" fillId="0" borderId="16" xfId="49" applyNumberFormat="1" applyFont="1" applyFill="1" applyBorder="1" applyAlignment="1" applyProtection="1">
      <alignment horizontal="left" vertical="center" wrapText="1"/>
    </xf>
    <xf numFmtId="49" fontId="12" fillId="13" borderId="13" xfId="41" applyFont="1" applyFill="1" applyBorder="1" applyAlignment="1" applyProtection="1">
      <alignment horizontal="center" vertical="center"/>
    </xf>
    <xf numFmtId="49" fontId="44" fillId="13" borderId="14" xfId="41" applyFont="1" applyFill="1" applyBorder="1" applyAlignment="1" applyProtection="1">
      <alignment horizontal="left" vertical="center"/>
    </xf>
    <xf numFmtId="0" fontId="10" fillId="0" borderId="0" xfId="49" applyFont="1" applyAlignment="1" applyProtection="1"/>
    <xf numFmtId="49" fontId="0" fillId="9" borderId="5" xfId="53" applyNumberFormat="1" applyFont="1" applyFill="1" applyBorder="1" applyAlignment="1" applyProtection="1">
      <alignment horizontal="left" vertical="center" wrapText="1"/>
      <protection locked="0"/>
    </xf>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70" fillId="7" borderId="0" xfId="52" applyFont="1" applyFill="1" applyBorder="1" applyAlignment="1" applyProtection="1">
      <alignment vertical="center" wrapText="1"/>
    </xf>
    <xf numFmtId="0" fontId="71" fillId="0" borderId="0" xfId="54" applyFont="1" applyFill="1" applyAlignment="1" applyProtection="1">
      <alignment vertical="center" wrapText="1"/>
    </xf>
    <xf numFmtId="0" fontId="71" fillId="0" borderId="0" xfId="32" applyFont="1" applyFill="1" applyBorder="1" applyAlignment="1" applyProtection="1">
      <alignment vertical="center" wrapText="1"/>
    </xf>
    <xf numFmtId="0" fontId="71" fillId="0" borderId="0" xfId="55" applyFont="1" applyBorder="1" applyAlignment="1">
      <alignment vertical="center" wrapText="1"/>
    </xf>
    <xf numFmtId="0" fontId="71" fillId="0" borderId="0" xfId="49" applyFont="1" applyProtection="1"/>
    <xf numFmtId="49" fontId="72" fillId="0" borderId="0" xfId="0" applyFont="1">
      <alignment vertical="top"/>
    </xf>
    <xf numFmtId="0" fontId="79" fillId="0" borderId="0" xfId="0" applyNumberFormat="1" applyFont="1" applyFill="1" applyBorder="1" applyAlignment="1">
      <alignment horizontal="center" vertical="center"/>
    </xf>
    <xf numFmtId="49" fontId="73"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10" fillId="0" borderId="0" xfId="52" applyNumberFormat="1" applyFont="1" applyFill="1" applyBorder="1" applyAlignment="1" applyProtection="1">
      <alignment horizontal="center" vertical="center" wrapText="1"/>
    </xf>
    <xf numFmtId="49" fontId="10" fillId="0" borderId="26" xfId="0" applyNumberFormat="1" applyFont="1" applyBorder="1" applyProtection="1">
      <alignment vertical="top"/>
    </xf>
    <xf numFmtId="49" fontId="10" fillId="0" borderId="26" xfId="0" applyNumberFormat="1" applyFont="1" applyBorder="1" applyAlignment="1" applyProtection="1">
      <alignment vertical="top" wrapText="1"/>
    </xf>
    <xf numFmtId="0" fontId="10" fillId="9" borderId="5" xfId="53" applyNumberFormat="1" applyFont="1" applyFill="1" applyBorder="1" applyAlignment="1" applyProtection="1">
      <alignment horizontal="left" vertical="center" wrapText="1"/>
      <protection locked="0"/>
    </xf>
    <xf numFmtId="49" fontId="10" fillId="9" borderId="5" xfId="0" applyNumberFormat="1" applyFont="1" applyFill="1" applyBorder="1" applyAlignment="1" applyProtection="1">
      <alignment horizontal="left" vertical="center" wrapText="1" indent="1"/>
      <protection locked="0"/>
    </xf>
    <xf numFmtId="0" fontId="39" fillId="7" borderId="0" xfId="43" applyNumberFormat="1" applyFont="1" applyFill="1" applyBorder="1" applyAlignment="1">
      <alignment horizontal="left" vertical="center" wrapText="1"/>
    </xf>
    <xf numFmtId="0" fontId="38" fillId="7" borderId="0" xfId="43" applyNumberFormat="1" applyFont="1" applyFill="1" applyBorder="1" applyAlignment="1">
      <alignment vertical="top" wrapText="1"/>
    </xf>
    <xf numFmtId="0" fontId="39" fillId="7" borderId="0" xfId="43" applyNumberFormat="1" applyFont="1" applyFill="1" applyBorder="1" applyAlignment="1">
      <alignment vertical="center" wrapText="1"/>
    </xf>
    <xf numFmtId="0" fontId="38" fillId="7" borderId="0" xfId="43" applyNumberFormat="1" applyFont="1" applyFill="1" applyBorder="1" applyAlignment="1">
      <alignment vertical="center" wrapText="1"/>
    </xf>
    <xf numFmtId="0" fontId="79" fillId="0" borderId="0" xfId="41" applyNumberFormat="1" applyFont="1">
      <alignment vertical="top"/>
    </xf>
    <xf numFmtId="49" fontId="79" fillId="0" borderId="0" xfId="41" applyNumberFormat="1" applyFont="1">
      <alignment vertical="top"/>
    </xf>
    <xf numFmtId="0" fontId="33"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3" fillId="10" borderId="5" xfId="54" applyFont="1" applyFill="1" applyBorder="1" applyAlignment="1" applyProtection="1">
      <alignment horizontal="center" vertical="center" wrapText="1"/>
    </xf>
    <xf numFmtId="49" fontId="10"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10" fillId="0" borderId="5" xfId="0" applyNumberFormat="1" applyFont="1" applyBorder="1" applyAlignment="1" applyProtection="1">
      <alignment horizontal="right" vertical="center"/>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49" fontId="61" fillId="0" borderId="0" xfId="53" applyNumberFormat="1" applyFont="1" applyFill="1" applyBorder="1" applyAlignment="1" applyProtection="1">
      <alignment vertical="center" wrapText="1"/>
    </xf>
    <xf numFmtId="0" fontId="61" fillId="0" borderId="0" xfId="47" applyNumberFormat="1" applyFont="1" applyFill="1" applyBorder="1" applyAlignment="1" applyProtection="1">
      <alignment vertical="center" wrapText="1"/>
    </xf>
    <xf numFmtId="49" fontId="108" fillId="0" borderId="0" xfId="53" applyNumberFormat="1" applyFont="1" applyFill="1" applyBorder="1" applyAlignment="1" applyProtection="1">
      <alignment vertical="center" wrapText="1"/>
    </xf>
    <xf numFmtId="0" fontId="61" fillId="0" borderId="0" xfId="47" applyFont="1" applyFill="1" applyBorder="1" applyAlignment="1" applyProtection="1">
      <alignment horizontal="right" vertical="center" wrapText="1"/>
    </xf>
    <xf numFmtId="0" fontId="107" fillId="0" borderId="0" xfId="0" applyNumberFormat="1" applyFont="1" applyBorder="1" applyAlignment="1">
      <alignment vertical="center"/>
    </xf>
    <xf numFmtId="49" fontId="0" fillId="0" borderId="0" xfId="0" applyBorder="1">
      <alignment vertical="top"/>
    </xf>
    <xf numFmtId="0" fontId="79" fillId="0" borderId="0" xfId="0" applyNumberFormat="1" applyFont="1" applyAlignment="1">
      <alignment vertical="center"/>
    </xf>
    <xf numFmtId="49" fontId="10" fillId="11" borderId="5" xfId="53" applyNumberFormat="1"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22" fillId="0" borderId="0" xfId="54" applyFont="1" applyFill="1" applyBorder="1" applyAlignment="1" applyProtection="1">
      <alignment vertical="center" wrapText="1"/>
    </xf>
    <xf numFmtId="0" fontId="10" fillId="0" borderId="0" xfId="47" applyFont="1" applyFill="1" applyBorder="1" applyAlignment="1" applyProtection="1">
      <alignment horizontal="left" vertical="center" wrapText="1"/>
    </xf>
    <xf numFmtId="0" fontId="33" fillId="7" borderId="0"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78" fillId="7" borderId="0" xfId="54" applyFont="1" applyFill="1" applyBorder="1" applyAlignment="1" applyProtection="1">
      <alignment vertical="center" wrapText="1"/>
    </xf>
    <xf numFmtId="0" fontId="10"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79" fillId="7" borderId="0" xfId="33" applyNumberFormat="1" applyFont="1" applyFill="1" applyBorder="1" applyAlignment="1" applyProtection="1">
      <alignment horizontal="center" vertical="center" wrapText="1"/>
    </xf>
    <xf numFmtId="49" fontId="79" fillId="7" borderId="0" xfId="33" applyNumberFormat="1" applyFont="1" applyFill="1" applyBorder="1" applyAlignment="1" applyProtection="1">
      <alignment horizontal="center" vertical="center" wrapText="1"/>
    </xf>
    <xf numFmtId="0" fontId="22" fillId="0" borderId="0" xfId="55" applyFont="1" applyBorder="1" applyAlignment="1">
      <alignment horizontal="center" vertical="center" wrapText="1"/>
    </xf>
    <xf numFmtId="0" fontId="10"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9" fillId="0" borderId="0" xfId="54" applyFont="1" applyFill="1" applyAlignment="1" applyProtection="1">
      <alignment vertical="center" wrapText="1"/>
    </xf>
    <xf numFmtId="49" fontId="79" fillId="0" borderId="0" xfId="0" applyFont="1">
      <alignment vertical="top"/>
    </xf>
    <xf numFmtId="0" fontId="10" fillId="7" borderId="17" xfId="54" applyFont="1" applyFill="1" applyBorder="1" applyAlignment="1" applyProtection="1">
      <alignment vertical="center" wrapText="1"/>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10" fillId="0" borderId="5" xfId="54" applyFont="1" applyFill="1" applyBorder="1" applyAlignment="1" applyProtection="1">
      <alignment horizontal="left" vertical="center" wrapText="1"/>
    </xf>
    <xf numFmtId="0" fontId="10" fillId="7" borderId="5" xfId="54" applyFont="1" applyFill="1" applyBorder="1" applyAlignment="1" applyProtection="1">
      <alignment horizontal="left" vertical="center" wrapText="1"/>
    </xf>
    <xf numFmtId="49" fontId="79" fillId="7" borderId="15" xfId="33" applyNumberFormat="1" applyFont="1" applyFill="1" applyBorder="1" applyAlignment="1" applyProtection="1">
      <alignment horizontal="center" vertical="center" wrapText="1"/>
    </xf>
    <xf numFmtId="49" fontId="77" fillId="0" borderId="0" xfId="54" applyNumberFormat="1" applyFont="1" applyFill="1" applyAlignment="1" applyProtection="1">
      <alignment vertical="center" wrapText="1"/>
    </xf>
    <xf numFmtId="0" fontId="77" fillId="0" borderId="0" xfId="0" applyNumberFormat="1" applyFont="1" applyFill="1" applyBorder="1" applyAlignment="1">
      <alignment vertical="center"/>
    </xf>
    <xf numFmtId="49" fontId="41" fillId="0" borderId="5" xfId="53" applyNumberFormat="1" applyFont="1" applyFill="1" applyBorder="1" applyAlignment="1" applyProtection="1">
      <alignment vertical="center" wrapText="1"/>
    </xf>
    <xf numFmtId="0" fontId="10"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10"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9" fillId="0" borderId="0" xfId="54" applyNumberFormat="1" applyFont="1" applyFill="1" applyAlignment="1" applyProtection="1">
      <alignment vertical="center"/>
    </xf>
    <xf numFmtId="0" fontId="109" fillId="0" borderId="0" xfId="0" applyNumberFormat="1" applyFont="1" applyFill="1" applyBorder="1" applyAlignment="1">
      <alignment vertical="center"/>
    </xf>
    <xf numFmtId="0" fontId="10" fillId="7" borderId="26" xfId="54" applyFont="1" applyFill="1" applyBorder="1" applyAlignment="1" applyProtection="1">
      <alignment vertical="center" wrapText="1"/>
    </xf>
    <xf numFmtId="0" fontId="10" fillId="7" borderId="28"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49" fontId="33"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10" fillId="0" borderId="0" xfId="0" applyNumberFormat="1" applyFont="1" applyProtection="1">
      <alignment vertical="top"/>
    </xf>
    <xf numFmtId="0" fontId="12" fillId="7" borderId="0" xfId="54" applyFont="1" applyFill="1" applyBorder="1" applyAlignment="1" applyProtection="1">
      <alignment horizontal="center" vertical="center" wrapText="1"/>
    </xf>
    <xf numFmtId="0" fontId="36" fillId="7" borderId="0" xfId="54" applyFont="1" applyFill="1" applyBorder="1" applyAlignment="1" applyProtection="1">
      <alignment vertical="center" wrapText="1"/>
    </xf>
    <xf numFmtId="0" fontId="36" fillId="0" borderId="0" xfId="54" applyFont="1" applyFill="1" applyAlignment="1" applyProtection="1">
      <alignment vertical="center" wrapText="1"/>
    </xf>
    <xf numFmtId="49" fontId="10" fillId="0" borderId="0" xfId="54" applyNumberFormat="1" applyFont="1" applyFill="1" applyAlignment="1" applyProtection="1">
      <alignment vertical="center" wrapText="1"/>
    </xf>
    <xf numFmtId="0" fontId="10" fillId="0" borderId="0" xfId="54" applyFont="1" applyFill="1" applyBorder="1" applyAlignment="1" applyProtection="1">
      <alignment vertical="center" wrapText="1"/>
    </xf>
    <xf numFmtId="0" fontId="0" fillId="0" borderId="0" xfId="0" applyNumberFormat="1" applyAlignment="1">
      <alignment vertical="center"/>
    </xf>
    <xf numFmtId="0" fontId="10"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10" fillId="7" borderId="5" xfId="30" applyNumberFormat="1" applyFont="1" applyFill="1" applyBorder="1" applyAlignment="1" applyProtection="1">
      <alignment horizontal="righ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center" vertical="center" wrapText="1"/>
    </xf>
    <xf numFmtId="0" fontId="44" fillId="13" borderId="15" xfId="0" applyNumberFormat="1" applyFont="1" applyFill="1" applyBorder="1" applyAlignment="1" applyProtection="1">
      <alignment horizontal="left" vertical="center"/>
    </xf>
    <xf numFmtId="49" fontId="10" fillId="0" borderId="5" xfId="53" applyNumberFormat="1" applyFont="1" applyFill="1" applyBorder="1" applyAlignment="1" applyProtection="1">
      <alignment horizontal="center" vertical="center" wrapText="1"/>
    </xf>
    <xf numFmtId="0" fontId="41" fillId="0" borderId="5" xfId="51" applyFont="1" applyFill="1" applyBorder="1" applyAlignment="1" applyProtection="1">
      <alignment vertical="center" wrapText="1"/>
    </xf>
    <xf numFmtId="49" fontId="10" fillId="0" borderId="5" xfId="0" applyNumberFormat="1" applyFont="1" applyBorder="1" applyProtection="1">
      <alignment vertical="top"/>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0" borderId="0" xfId="5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indent="4"/>
    </xf>
    <xf numFmtId="0" fontId="10" fillId="7" borderId="5" xfId="54" applyNumberFormat="1" applyFont="1" applyFill="1" applyBorder="1" applyAlignment="1" applyProtection="1">
      <alignment horizontal="left" vertical="center" wrapText="1" indent="5"/>
    </xf>
    <xf numFmtId="49" fontId="44" fillId="13" borderId="15" xfId="0" applyFont="1" applyFill="1" applyBorder="1" applyAlignment="1" applyProtection="1">
      <alignment horizontal="left" vertical="center" indent="5"/>
    </xf>
    <xf numFmtId="49" fontId="44" fillId="13" borderId="15" xfId="0" applyFont="1" applyFill="1" applyBorder="1" applyAlignment="1" applyProtection="1">
      <alignment horizontal="left" vertical="center" indent="6"/>
    </xf>
    <xf numFmtId="49" fontId="44" fillId="13" borderId="15" xfId="0" applyFont="1" applyFill="1" applyBorder="1" applyAlignment="1" applyProtection="1">
      <alignment horizontal="left" vertical="center" indent="1"/>
    </xf>
    <xf numFmtId="0" fontId="10" fillId="0" borderId="5" xfId="54"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0" fontId="10" fillId="0" borderId="0" xfId="47" applyFont="1" applyFill="1" applyBorder="1" applyAlignment="1" applyProtection="1">
      <alignment horizontal="right" vertical="center" wrapText="1"/>
    </xf>
    <xf numFmtId="0" fontId="22" fillId="0" borderId="0" xfId="32" applyFont="1" applyFill="1" applyBorder="1" applyAlignment="1" applyProtection="1">
      <alignment vertical="center" wrapText="1"/>
    </xf>
    <xf numFmtId="49" fontId="10" fillId="0" borderId="29" xfId="0" applyNumberFormat="1" applyFont="1" applyBorder="1" applyAlignment="1" applyProtection="1">
      <alignment vertical="top" wrapText="1"/>
    </xf>
    <xf numFmtId="0" fontId="78"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9" fontId="44" fillId="13" borderId="17" xfId="0" applyFont="1" applyFill="1" applyBorder="1" applyAlignment="1" applyProtection="1">
      <alignment horizontal="left" vertical="center" indent="2"/>
    </xf>
    <xf numFmtId="0" fontId="10" fillId="7" borderId="5" xfId="54" applyFont="1" applyFill="1" applyBorder="1" applyAlignment="1" applyProtection="1">
      <alignment vertical="center" wrapText="1"/>
    </xf>
    <xf numFmtId="0" fontId="22" fillId="0" borderId="0" xfId="55" applyFont="1" applyBorder="1" applyAlignment="1">
      <alignment horizontal="center"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0" fontId="79" fillId="0" borderId="0" xfId="54" applyFont="1" applyFill="1" applyAlignment="1" applyProtection="1">
      <alignment vertical="center"/>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49" fontId="10" fillId="0" borderId="5" xfId="33"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49" fontId="10" fillId="0" borderId="0" xfId="54" applyNumberFormat="1" applyFont="1" applyFill="1" applyBorder="1" applyAlignment="1" applyProtection="1">
      <alignment vertical="center" wrapText="1"/>
    </xf>
    <xf numFmtId="49" fontId="79" fillId="0" borderId="0" xfId="0" applyNumberFormat="1" applyFont="1" applyFill="1" applyAlignment="1" applyProtection="1">
      <alignment vertical="center"/>
    </xf>
    <xf numFmtId="49" fontId="79"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51" fillId="0" borderId="0" xfId="47"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xf>
    <xf numFmtId="49" fontId="44" fillId="13" borderId="13" xfId="0" applyFont="1" applyFill="1" applyBorder="1" applyAlignment="1" applyProtection="1">
      <alignment horizontal="left" vertical="center"/>
    </xf>
    <xf numFmtId="49" fontId="44" fillId="13" borderId="13" xfId="0" applyFont="1" applyFill="1" applyBorder="1" applyAlignment="1" applyProtection="1">
      <alignment horizontal="left" vertical="center" indent="1"/>
    </xf>
    <xf numFmtId="4" fontId="80" fillId="13" borderId="14" xfId="0" applyNumberFormat="1" applyFont="1" applyFill="1" applyBorder="1" applyAlignment="1" applyProtection="1">
      <alignment horizontal="right"/>
    </xf>
    <xf numFmtId="0" fontId="10" fillId="8" borderId="5" xfId="5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5" fillId="7" borderId="0" xfId="33" applyNumberFormat="1" applyFont="1" applyFill="1" applyBorder="1" applyAlignment="1" applyProtection="1">
      <alignment horizontal="center" vertical="center" wrapText="1"/>
    </xf>
    <xf numFmtId="0" fontId="85" fillId="0" borderId="0" xfId="0" applyNumberFormat="1" applyFont="1" applyFill="1" applyBorder="1" applyAlignment="1">
      <alignment horizontal="center" vertical="center"/>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2"/>
    </xf>
    <xf numFmtId="49" fontId="10"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0" fontId="86" fillId="0" borderId="0" xfId="0" applyNumberFormat="1" applyFont="1" applyFill="1" applyBorder="1" applyAlignment="1">
      <alignment vertical="center"/>
    </xf>
    <xf numFmtId="0" fontId="10"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10" fillId="0" borderId="5" xfId="47" applyNumberFormat="1" applyFont="1" applyFill="1" applyBorder="1" applyAlignment="1" applyProtection="1">
      <alignment horizontal="center" vertical="center" wrapText="1"/>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79" fillId="0" borderId="0" xfId="0" applyNumberFormat="1" applyFont="1" applyFill="1" applyBorder="1" applyAlignment="1">
      <alignment horizontal="center" vertical="center"/>
    </xf>
    <xf numFmtId="0" fontId="10" fillId="13" borderId="14"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horizontal="center" vertical="center" wrapText="1"/>
    </xf>
    <xf numFmtId="0" fontId="10" fillId="0" borderId="23" xfId="47" applyFont="1" applyFill="1" applyBorder="1" applyAlignment="1" applyProtection="1">
      <alignment horizontal="left" vertical="center" wrapText="1" indent="2"/>
    </xf>
    <xf numFmtId="0" fontId="10" fillId="0" borderId="23" xfId="53" applyNumberFormat="1" applyFont="1" applyFill="1" applyBorder="1" applyAlignment="1" applyProtection="1">
      <alignment horizontal="left" vertical="center" wrapText="1"/>
    </xf>
    <xf numFmtId="49" fontId="10"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10" fillId="0" borderId="5" xfId="54" applyNumberFormat="1" applyFont="1" applyFill="1" applyBorder="1" applyAlignment="1" applyProtection="1">
      <alignment vertical="top" wrapText="1"/>
    </xf>
    <xf numFmtId="0" fontId="10" fillId="0" borderId="5" xfId="54" applyNumberFormat="1" applyFont="1" applyFill="1" applyBorder="1" applyAlignment="1" applyProtection="1">
      <alignment horizontal="left" vertical="center" wrapText="1"/>
    </xf>
    <xf numFmtId="0" fontId="10" fillId="0" borderId="5" xfId="47" applyFont="1" applyFill="1" applyBorder="1" applyAlignment="1" applyProtection="1">
      <alignment horizontal="left" vertical="center" wrapText="1" indent="1"/>
    </xf>
    <xf numFmtId="0" fontId="10" fillId="0" borderId="5" xfId="47" applyFont="1" applyFill="1" applyBorder="1" applyAlignment="1" applyProtection="1">
      <alignment horizontal="left" vertical="center" wrapText="1" indent="4"/>
    </xf>
    <xf numFmtId="49" fontId="10" fillId="13" borderId="25" xfId="54" applyNumberFormat="1" applyFont="1" applyFill="1" applyBorder="1" applyAlignment="1" applyProtection="1">
      <alignment horizontal="center" vertical="center" wrapText="1"/>
    </xf>
    <xf numFmtId="0" fontId="10" fillId="13" borderId="17" xfId="53" applyNumberFormat="1" applyFont="1" applyFill="1" applyBorder="1" applyAlignment="1" applyProtection="1">
      <alignment horizontal="left" vertical="center" wrapText="1"/>
    </xf>
    <xf numFmtId="49" fontId="10" fillId="13" borderId="18" xfId="54" applyNumberFormat="1" applyFont="1" applyFill="1" applyBorder="1" applyAlignment="1" applyProtection="1">
      <alignment vertical="center" wrapText="1"/>
    </xf>
    <xf numFmtId="49" fontId="33" fillId="7" borderId="15" xfId="33" applyNumberFormat="1" applyFont="1" applyFill="1" applyBorder="1" applyAlignment="1" applyProtection="1">
      <alignment horizontal="center" vertical="center" wrapText="1"/>
    </xf>
    <xf numFmtId="0" fontId="33" fillId="7" borderId="15" xfId="33" applyNumberFormat="1" applyFont="1" applyFill="1" applyBorder="1" applyAlignment="1" applyProtection="1">
      <alignment horizontal="center" vertical="center" wrapText="1"/>
    </xf>
    <xf numFmtId="0" fontId="79" fillId="7" borderId="15" xfId="33" applyNumberFormat="1" applyFont="1" applyFill="1" applyBorder="1" applyAlignment="1" applyProtection="1">
      <alignment horizontal="center" vertical="center" wrapText="1"/>
    </xf>
    <xf numFmtId="0" fontId="71" fillId="0" borderId="0" xfId="54" applyFont="1" applyFill="1" applyAlignment="1" applyProtection="1">
      <alignment vertical="center" wrapText="1"/>
    </xf>
    <xf numFmtId="0" fontId="10" fillId="0" borderId="5" xfId="47" applyFont="1" applyFill="1" applyBorder="1" applyAlignment="1" applyProtection="1">
      <alignment vertical="center" wrapText="1"/>
    </xf>
    <xf numFmtId="0" fontId="107" fillId="0" borderId="0" xfId="0" applyNumberFormat="1" applyFont="1" applyAlignment="1">
      <alignment vertical="center"/>
    </xf>
    <xf numFmtId="49" fontId="61" fillId="0" borderId="0" xfId="53" applyNumberFormat="1" applyFont="1" applyFill="1" applyBorder="1" applyAlignment="1" applyProtection="1">
      <alignment horizontal="center" vertical="center" wrapText="1"/>
    </xf>
    <xf numFmtId="0" fontId="61" fillId="0" borderId="0" xfId="47" applyFont="1" applyFill="1" applyBorder="1" applyAlignment="1" applyProtection="1">
      <alignment vertical="center" wrapText="1"/>
    </xf>
    <xf numFmtId="0" fontId="107" fillId="0" borderId="0" xfId="0" applyNumberFormat="1" applyFont="1" applyBorder="1" applyAlignment="1">
      <alignment vertical="center"/>
    </xf>
    <xf numFmtId="0" fontId="10" fillId="0" borderId="5" xfId="54" applyNumberFormat="1" applyFont="1" applyFill="1" applyBorder="1" applyAlignment="1" applyProtection="1">
      <alignment horizontal="left" vertical="center" wrapText="1" indent="6"/>
    </xf>
    <xf numFmtId="49" fontId="33" fillId="7" borderId="23" xfId="33" applyNumberFormat="1" applyFont="1" applyFill="1" applyBorder="1" applyAlignment="1" applyProtection="1">
      <alignment horizontal="center" vertical="center" wrapText="1"/>
    </xf>
    <xf numFmtId="0" fontId="33" fillId="7" borderId="23" xfId="33" applyNumberFormat="1" applyFont="1" applyFill="1" applyBorder="1" applyAlignment="1" applyProtection="1">
      <alignment horizontal="center" vertical="center" wrapText="1"/>
    </xf>
    <xf numFmtId="0" fontId="79" fillId="7" borderId="23" xfId="33" applyNumberFormat="1" applyFont="1" applyFill="1" applyBorder="1" applyAlignment="1" applyProtection="1">
      <alignment horizontal="center" vertical="center" wrapText="1"/>
    </xf>
    <xf numFmtId="49" fontId="10" fillId="11" borderId="5" xfId="53" applyNumberFormat="1" applyFont="1" applyFill="1" applyBorder="1" applyAlignment="1" applyProtection="1">
      <alignment horizontal="center" vertical="center" wrapText="1"/>
    </xf>
    <xf numFmtId="0" fontId="79" fillId="7" borderId="0" xfId="33" applyNumberFormat="1"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10" fillId="12" borderId="23" xfId="45" applyFont="1" applyFill="1" applyBorder="1" applyAlignment="1" applyProtection="1">
      <alignment horizontal="center" vertical="center" wrapText="1"/>
    </xf>
    <xf numFmtId="0" fontId="10" fillId="0" borderId="13" xfId="53" applyFont="1" applyBorder="1" applyAlignment="1" applyProtection="1">
      <alignment horizontal="left" vertical="center"/>
    </xf>
    <xf numFmtId="49" fontId="10" fillId="0" borderId="13" xfId="0" applyNumberFormat="1" applyFont="1" applyBorder="1" applyProtection="1">
      <alignment vertical="top"/>
    </xf>
    <xf numFmtId="49" fontId="41" fillId="0" borderId="13" xfId="0" applyNumberFormat="1" applyFont="1" applyBorder="1" applyProtection="1">
      <alignment vertical="top"/>
    </xf>
    <xf numFmtId="0" fontId="41" fillId="0" borderId="13" xfId="53" applyFont="1" applyBorder="1" applyAlignment="1" applyProtection="1">
      <alignment horizontal="left" vertical="center"/>
    </xf>
    <xf numFmtId="49" fontId="10" fillId="0" borderId="45" xfId="0" applyNumberFormat="1" applyFont="1" applyBorder="1" applyAlignment="1" applyProtection="1">
      <alignment vertical="center" wrapText="1"/>
    </xf>
    <xf numFmtId="0" fontId="10" fillId="0" borderId="16" xfId="54" applyFont="1" applyFill="1" applyBorder="1" applyAlignment="1" applyProtection="1">
      <alignment vertical="center" wrapText="1"/>
    </xf>
    <xf numFmtId="0" fontId="10" fillId="0" borderId="28" xfId="54" applyFont="1" applyFill="1" applyBorder="1" applyAlignment="1" applyProtection="1">
      <alignment vertical="center" wrapText="1"/>
    </xf>
    <xf numFmtId="0" fontId="10" fillId="0" borderId="26" xfId="54" applyFont="1" applyFill="1" applyBorder="1" applyAlignment="1" applyProtection="1">
      <alignment vertical="center" wrapText="1"/>
    </xf>
    <xf numFmtId="0" fontId="22" fillId="0" borderId="0" xfId="55" applyFont="1" applyFill="1" applyBorder="1" applyAlignment="1">
      <alignment vertical="center" wrapText="1"/>
    </xf>
    <xf numFmtId="49" fontId="41" fillId="13" borderId="14" xfId="53" applyNumberFormat="1" applyFont="1" applyFill="1" applyBorder="1" applyAlignment="1" applyProtection="1">
      <alignment horizontal="center" vertical="center" wrapText="1"/>
    </xf>
    <xf numFmtId="0" fontId="0" fillId="0" borderId="13" xfId="0" applyNumberFormat="1" applyFill="1" applyBorder="1" applyAlignment="1" applyProtection="1">
      <alignment vertical="center"/>
    </xf>
    <xf numFmtId="0" fontId="108" fillId="0" borderId="0" xfId="47" applyFont="1" applyFill="1" applyBorder="1" applyAlignment="1" applyProtection="1">
      <alignment horizontal="left" vertical="center" wrapText="1"/>
    </xf>
    <xf numFmtId="49" fontId="79" fillId="7" borderId="23" xfId="33" applyNumberFormat="1" applyFont="1" applyFill="1" applyBorder="1" applyAlignment="1" applyProtection="1">
      <alignment horizontal="center" vertical="center" wrapText="1"/>
    </xf>
    <xf numFmtId="0" fontId="108" fillId="7" borderId="0" xfId="54" applyFont="1" applyFill="1" applyBorder="1" applyAlignment="1" applyProtection="1">
      <alignment vertical="center" wrapText="1"/>
    </xf>
    <xf numFmtId="49" fontId="10" fillId="7" borderId="5" xfId="53" applyNumberFormat="1" applyFont="1" applyFill="1" applyBorder="1" applyAlignment="1" applyProtection="1">
      <alignment horizontal="center" vertical="center" wrapText="1"/>
    </xf>
    <xf numFmtId="167" fontId="0" fillId="9" borderId="5" xfId="0" applyNumberFormat="1" applyFill="1" applyBorder="1" applyAlignment="1" applyProtection="1">
      <alignment horizontal="right" vertical="center"/>
      <protection locked="0"/>
    </xf>
    <xf numFmtId="0" fontId="0" fillId="7" borderId="13" xfId="52" applyFont="1" applyFill="1" applyBorder="1" applyAlignment="1" applyProtection="1">
      <alignment horizontal="right" vertical="center" wrapText="1" indent="1"/>
    </xf>
    <xf numFmtId="4" fontId="0" fillId="13" borderId="13" xfId="0" applyNumberFormat="1" applyFill="1" applyBorder="1" applyAlignment="1" applyProtection="1">
      <alignment horizontal="right" vertical="center"/>
    </xf>
    <xf numFmtId="0" fontId="33" fillId="7" borderId="0" xfId="33" applyNumberFormat="1" applyFont="1" applyFill="1" applyBorder="1" applyAlignment="1" applyProtection="1">
      <alignment vertical="center" wrapText="1"/>
    </xf>
    <xf numFmtId="0" fontId="33" fillId="7" borderId="0" xfId="33" applyNumberFormat="1" applyFont="1" applyFill="1" applyBorder="1" applyAlignment="1" applyProtection="1">
      <alignment horizontal="left" vertical="center" wrapText="1" indent="2"/>
    </xf>
    <xf numFmtId="49" fontId="44" fillId="0" borderId="0" xfId="0" applyFont="1" applyFill="1" applyBorder="1" applyAlignment="1" applyProtection="1">
      <alignment horizontal="left" vertical="center"/>
    </xf>
    <xf numFmtId="49" fontId="44" fillId="0" borderId="0" xfId="0" applyFont="1" applyFill="1" applyBorder="1" applyAlignment="1" applyProtection="1">
      <alignment horizontal="left" vertical="center" indent="2"/>
    </xf>
    <xf numFmtId="49" fontId="32"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41" fillId="0" borderId="0" xfId="53" applyNumberFormat="1" applyFont="1" applyFill="1" applyBorder="1" applyAlignment="1" applyProtection="1">
      <alignment horizontal="center" vertical="center" wrapText="1"/>
    </xf>
    <xf numFmtId="49" fontId="15" fillId="0" borderId="0" xfId="0" applyFont="1" applyFill="1" applyProtection="1">
      <alignment vertical="top"/>
    </xf>
    <xf numFmtId="49" fontId="36" fillId="0" borderId="0" xfId="0" applyFont="1" applyFill="1" applyBorder="1" applyProtection="1">
      <alignment vertical="top"/>
    </xf>
    <xf numFmtId="4" fontId="10" fillId="9" borderId="5" xfId="30" applyNumberFormat="1" applyFont="1" applyFill="1" applyBorder="1" applyAlignment="1" applyProtection="1">
      <alignment horizontal="right" vertical="center" wrapText="1"/>
      <protection locked="0"/>
    </xf>
    <xf numFmtId="49" fontId="0" fillId="0" borderId="0" xfId="0">
      <alignment vertical="top"/>
    </xf>
    <xf numFmtId="0" fontId="10" fillId="0" borderId="0" xfId="54" applyFont="1" applyFill="1" applyAlignment="1" applyProtection="1">
      <alignment vertical="center" wrapText="1"/>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49" fontId="32" fillId="13" borderId="13" xfId="0" applyFont="1" applyFill="1" applyBorder="1" applyAlignment="1" applyProtection="1">
      <alignment horizontal="center" vertical="center"/>
    </xf>
    <xf numFmtId="49" fontId="10" fillId="7" borderId="5" xfId="54" applyNumberFormat="1" applyFont="1" applyFill="1" applyBorder="1" applyAlignment="1" applyProtection="1">
      <alignment horizontal="center" vertical="center" wrapText="1"/>
    </xf>
    <xf numFmtId="49" fontId="10" fillId="0" borderId="5" xfId="53" applyNumberFormat="1"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0" fontId="10" fillId="7" borderId="5" xfId="54" applyNumberFormat="1" applyFont="1" applyFill="1" applyBorder="1" applyAlignment="1" applyProtection="1">
      <alignment horizontal="left" vertical="center" wrapText="1" indent="1"/>
    </xf>
    <xf numFmtId="0" fontId="10" fillId="7" borderId="5" xfId="54" applyNumberFormat="1" applyFont="1" applyFill="1" applyBorder="1" applyAlignment="1" applyProtection="1">
      <alignment horizontal="left" vertical="center" wrapText="1" indent="2"/>
    </xf>
    <xf numFmtId="0" fontId="10" fillId="7" borderId="5" xfId="54" applyNumberFormat="1" applyFont="1" applyFill="1" applyBorder="1" applyAlignment="1" applyProtection="1">
      <alignment horizontal="left" vertical="center" wrapText="1" indent="3"/>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44" fillId="13" borderId="15" xfId="0" applyFont="1" applyFill="1" applyBorder="1" applyAlignment="1" applyProtection="1">
      <alignment horizontal="left" vertical="center" indent="1"/>
    </xf>
    <xf numFmtId="49" fontId="10" fillId="13" borderId="14" xfId="53" applyNumberFormat="1" applyFont="1" applyFill="1" applyBorder="1" applyAlignment="1" applyProtection="1">
      <alignment horizontal="center" vertical="center" wrapText="1"/>
    </xf>
    <xf numFmtId="49" fontId="10" fillId="2" borderId="5" xfId="54" applyNumberFormat="1" applyFont="1" applyFill="1" applyBorder="1" applyAlignment="1" applyProtection="1">
      <alignment vertical="center" wrapText="1"/>
      <protection locked="0"/>
    </xf>
    <xf numFmtId="0" fontId="10" fillId="0" borderId="5" xfId="54" applyNumberFormat="1" applyFont="1" applyFill="1" applyBorder="1" applyAlignment="1" applyProtection="1">
      <alignment horizontal="left" vertical="center" wrapText="1" indent="4"/>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4" fillId="13" borderId="13" xfId="0" applyFont="1" applyFill="1" applyBorder="1" applyAlignment="1" applyProtection="1">
      <alignment vertical="center" wrapText="1"/>
    </xf>
    <xf numFmtId="49" fontId="44" fillId="13" borderId="15" xfId="0" applyFont="1" applyFill="1" applyBorder="1" applyAlignment="1" applyProtection="1">
      <alignment vertical="center"/>
    </xf>
    <xf numFmtId="49" fontId="44" fillId="13" borderId="15" xfId="0" applyFont="1" applyFill="1" applyBorder="1" applyAlignment="1" applyProtection="1">
      <alignment vertical="center" wrapText="1"/>
    </xf>
    <xf numFmtId="4" fontId="10" fillId="0" borderId="5" xfId="30" applyNumberFormat="1" applyFont="1" applyFill="1" applyBorder="1" applyAlignment="1" applyProtection="1">
      <alignment vertical="center" wrapText="1"/>
    </xf>
    <xf numFmtId="49" fontId="10" fillId="0" borderId="5" xfId="54" applyNumberFormat="1" applyFont="1" applyFill="1" applyBorder="1" applyAlignment="1" applyProtection="1">
      <alignment horizontal="left" vertical="center" wrapText="1" indent="7"/>
    </xf>
    <xf numFmtId="0" fontId="10" fillId="0" borderId="5" xfId="54" applyNumberFormat="1" applyFont="1" applyFill="1" applyBorder="1" applyAlignment="1" applyProtection="1">
      <alignment horizontal="left" vertical="center" wrapText="1"/>
    </xf>
    <xf numFmtId="0" fontId="10" fillId="7" borderId="5" xfId="54" applyFont="1" applyFill="1" applyBorder="1" applyAlignment="1" applyProtection="1">
      <alignment vertical="center" wrapText="1"/>
    </xf>
    <xf numFmtId="0" fontId="10" fillId="0" borderId="5" xfId="53" applyNumberFormat="1" applyFont="1" applyFill="1" applyBorder="1" applyAlignment="1" applyProtection="1">
      <alignment vertical="center" wrapText="1"/>
    </xf>
    <xf numFmtId="0" fontId="10" fillId="0" borderId="5" xfId="54" applyNumberFormat="1" applyFont="1" applyFill="1" applyBorder="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4" applyFont="1" applyFill="1" applyAlignment="1" applyProtection="1">
      <alignment vertical="center" wrapText="1"/>
    </xf>
    <xf numFmtId="49" fontId="10" fillId="0" borderId="5" xfId="53" applyNumberFormat="1" applyFont="1" applyFill="1" applyBorder="1" applyAlignment="1" applyProtection="1">
      <alignment vertical="center" wrapText="1"/>
    </xf>
    <xf numFmtId="49" fontId="79" fillId="0" borderId="0" xfId="0" applyFont="1">
      <alignment vertical="top"/>
    </xf>
    <xf numFmtId="0" fontId="79" fillId="0" borderId="0" xfId="54" applyFont="1" applyFill="1" applyAlignment="1" applyProtection="1">
      <alignment vertical="center"/>
    </xf>
    <xf numFmtId="49" fontId="79" fillId="0" borderId="0" xfId="0" applyFont="1" applyAlignment="1">
      <alignment vertical="top"/>
    </xf>
    <xf numFmtId="0" fontId="10" fillId="7" borderId="5" xfId="54" applyNumberFormat="1" applyFont="1" applyFill="1" applyBorder="1" applyAlignment="1" applyProtection="1">
      <alignment horizontal="left" vertical="center" wrapText="1"/>
    </xf>
    <xf numFmtId="0" fontId="10" fillId="0" borderId="0" xfId="54" applyFont="1" applyFill="1" applyAlignment="1" applyProtection="1">
      <alignment vertical="top" wrapText="1"/>
    </xf>
    <xf numFmtId="49" fontId="44"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41" fillId="0" borderId="5" xfId="53" applyNumberFormat="1" applyFont="1" applyFill="1" applyBorder="1" applyAlignment="1" applyProtection="1">
      <alignment vertical="center" wrapText="1"/>
    </xf>
    <xf numFmtId="49" fontId="0" fillId="0" borderId="0" xfId="0">
      <alignment vertical="top"/>
    </xf>
    <xf numFmtId="49" fontId="10" fillId="0" borderId="0" xfId="0" applyFont="1">
      <alignment vertical="top"/>
    </xf>
    <xf numFmtId="49" fontId="0" fillId="0" borderId="0" xfId="0">
      <alignment vertical="top"/>
    </xf>
    <xf numFmtId="49" fontId="36" fillId="0" borderId="0" xfId="0" applyFont="1" applyBorder="1">
      <alignment vertical="top"/>
    </xf>
    <xf numFmtId="49" fontId="44" fillId="13" borderId="15" xfId="0" applyFont="1" applyFill="1" applyBorder="1" applyAlignment="1" applyProtection="1">
      <alignment horizontal="left" vertical="center" indent="1"/>
    </xf>
    <xf numFmtId="49" fontId="10" fillId="0" borderId="0" xfId="0" applyNumberFormat="1" applyFont="1" applyAlignment="1">
      <alignment vertical="center"/>
    </xf>
    <xf numFmtId="49" fontId="10" fillId="0" borderId="0" xfId="0" applyFont="1">
      <alignment vertical="top"/>
    </xf>
    <xf numFmtId="49" fontId="44" fillId="13" borderId="15" xfId="0" applyFont="1" applyFill="1" applyBorder="1" applyAlignment="1" applyProtection="1">
      <alignment horizontal="left" vertical="center"/>
    </xf>
    <xf numFmtId="49" fontId="10" fillId="13" borderId="15" xfId="54" applyNumberFormat="1" applyFont="1" applyFill="1" applyBorder="1" applyAlignment="1" applyProtection="1">
      <alignment horizontal="left" vertical="center" wrapText="1" indent="4"/>
    </xf>
    <xf numFmtId="49" fontId="10"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10"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4" fillId="13" borderId="13" xfId="0" applyNumberFormat="1" applyFont="1" applyFill="1" applyBorder="1" applyAlignment="1" applyProtection="1">
      <alignment horizontal="left" vertical="center"/>
    </xf>
    <xf numFmtId="0" fontId="44" fillId="13" borderId="15" xfId="0" applyNumberFormat="1" applyFont="1" applyFill="1" applyBorder="1" applyAlignment="1" applyProtection="1">
      <alignment horizontal="left" vertical="center"/>
    </xf>
    <xf numFmtId="0" fontId="44"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10"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10" fillId="0" borderId="5" xfId="51" applyFont="1" applyFill="1" applyBorder="1" applyAlignment="1" applyProtection="1">
      <alignment vertical="center" wrapText="1"/>
    </xf>
    <xf numFmtId="0" fontId="10" fillId="0" borderId="0" xfId="47" applyFont="1" applyFill="1" applyBorder="1" applyAlignment="1" applyProtection="1">
      <alignment vertical="center" wrapText="1"/>
    </xf>
    <xf numFmtId="49" fontId="10" fillId="0" borderId="5" xfId="0" applyNumberFormat="1" applyFont="1" applyFill="1" applyBorder="1" applyAlignment="1" applyProtection="1">
      <alignment vertical="center" wrapText="1"/>
    </xf>
    <xf numFmtId="0" fontId="10" fillId="7" borderId="0" xfId="54" applyFont="1" applyFill="1" applyBorder="1" applyAlignment="1" applyProtection="1">
      <alignment vertical="center" wrapText="1"/>
    </xf>
    <xf numFmtId="0" fontId="12"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32" fillId="13" borderId="15" xfId="0" applyFont="1" applyFill="1" applyBorder="1" applyAlignment="1" applyProtection="1">
      <alignment horizontal="left" vertical="center"/>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0" fontId="10" fillId="0" borderId="0" xfId="47" applyFont="1" applyFill="1" applyBorder="1" applyAlignment="1" applyProtection="1">
      <alignment vertical="center" wrapText="1"/>
    </xf>
    <xf numFmtId="49" fontId="10" fillId="13" borderId="14" xfId="53" applyNumberFormat="1" applyFont="1" applyFill="1" applyBorder="1" applyAlignment="1" applyProtection="1">
      <alignment horizontal="center" vertical="center" wrapText="1"/>
    </xf>
    <xf numFmtId="4" fontId="10" fillId="0" borderId="5" xfId="30" applyNumberFormat="1" applyFont="1" applyFill="1" applyBorder="1" applyAlignment="1" applyProtection="1">
      <alignment horizontal="right"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10" fillId="0" borderId="0" xfId="53" applyNumberFormat="1" applyFont="1" applyFill="1" applyBorder="1" applyAlignment="1" applyProtection="1">
      <alignment vertical="center" wrapText="1"/>
    </xf>
    <xf numFmtId="0" fontId="10" fillId="0" borderId="0" xfId="54" applyNumberFormat="1" applyFont="1" applyFill="1" applyAlignment="1" applyProtection="1">
      <alignment vertical="center" wrapText="1"/>
    </xf>
    <xf numFmtId="4" fontId="79" fillId="0" borderId="5" xfId="30" applyNumberFormat="1" applyFont="1" applyFill="1" applyBorder="1" applyAlignment="1" applyProtection="1">
      <alignment horizontal="center" vertical="center" wrapText="1"/>
    </xf>
    <xf numFmtId="0" fontId="79" fillId="0" borderId="0" xfId="53" applyNumberFormat="1" applyFont="1" applyFill="1" applyBorder="1" applyAlignment="1" applyProtection="1">
      <alignment vertical="center" wrapText="1"/>
    </xf>
    <xf numFmtId="0" fontId="79"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9" fillId="0" borderId="0" xfId="0" applyNumberFormat="1" applyFont="1" applyFill="1" applyBorder="1" applyAlignment="1" applyProtection="1">
      <alignment vertical="center"/>
    </xf>
    <xf numFmtId="49" fontId="10" fillId="11" borderId="5" xfId="53" applyNumberFormat="1"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33" fillId="7" borderId="23" xfId="33" applyNumberFormat="1" applyFont="1" applyFill="1" applyBorder="1" applyAlignment="1" applyProtection="1">
      <alignment horizontal="center" vertical="center" wrapText="1"/>
    </xf>
    <xf numFmtId="0" fontId="10"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49" fontId="110" fillId="0" borderId="13" xfId="30" applyNumberFormat="1" applyFont="1" applyFill="1" applyBorder="1" applyAlignment="1" applyProtection="1">
      <alignment horizontal="left" vertical="center" wrapText="1"/>
    </xf>
    <xf numFmtId="0" fontId="107" fillId="0" borderId="5" xfId="30" applyNumberFormat="1" applyFont="1" applyFill="1" applyBorder="1" applyAlignment="1" applyProtection="1">
      <alignment horizontal="left" vertical="center" wrapText="1" indent="2"/>
    </xf>
    <xf numFmtId="49" fontId="107" fillId="0" borderId="5" xfId="54" applyNumberFormat="1" applyFont="1" applyFill="1" applyBorder="1" applyAlignment="1" applyProtection="1">
      <alignment horizontal="center" vertical="center" wrapText="1"/>
    </xf>
    <xf numFmtId="0" fontId="108" fillId="0" borderId="0" xfId="54" applyFont="1" applyFill="1" applyAlignment="1" applyProtection="1">
      <alignment vertical="center" wrapText="1"/>
    </xf>
    <xf numFmtId="0" fontId="10" fillId="0" borderId="0" xfId="54" applyFont="1" applyFill="1" applyAlignment="1" applyProtection="1">
      <alignment vertical="top"/>
    </xf>
    <xf numFmtId="0" fontId="59" fillId="0" borderId="0" xfId="54" applyFont="1" applyFill="1" applyAlignment="1" applyProtection="1">
      <alignment horizontal="right" vertical="top" wrapText="1"/>
    </xf>
    <xf numFmtId="0" fontId="10" fillId="0" borderId="16" xfId="54" applyNumberFormat="1" applyFont="1" applyFill="1" applyBorder="1" applyAlignment="1" applyProtection="1">
      <alignment vertical="center" wrapText="1"/>
    </xf>
    <xf numFmtId="49" fontId="47" fillId="13" borderId="15" xfId="35" applyFont="1" applyFill="1" applyBorder="1" applyAlignment="1" applyProtection="1">
      <alignment horizontal="center" vertical="top"/>
    </xf>
    <xf numFmtId="0" fontId="10" fillId="0" borderId="26" xfId="54" applyNumberFormat="1" applyFont="1" applyFill="1" applyBorder="1" applyAlignment="1" applyProtection="1">
      <alignment vertical="top" wrapText="1"/>
    </xf>
    <xf numFmtId="0" fontId="0" fillId="0" borderId="0" xfId="0" applyNumberFormat="1" applyAlignment="1">
      <alignment horizontal="left" vertical="top" wrapText="1"/>
    </xf>
    <xf numFmtId="0" fontId="107" fillId="0" borderId="0" xfId="0" applyNumberFormat="1" applyFont="1" applyFill="1" applyBorder="1" applyAlignment="1" applyProtection="1">
      <alignment vertical="center"/>
    </xf>
    <xf numFmtId="49" fontId="61" fillId="0" borderId="0" xfId="54" applyNumberFormat="1" applyFont="1" applyFill="1" applyAlignment="1" applyProtection="1">
      <alignment vertical="center" wrapText="1"/>
    </xf>
    <xf numFmtId="0" fontId="111" fillId="7" borderId="0" xfId="54" applyFont="1" applyFill="1" applyBorder="1" applyAlignment="1" applyProtection="1">
      <alignment vertical="center" wrapText="1"/>
    </xf>
    <xf numFmtId="0" fontId="61" fillId="7" borderId="0" xfId="54" applyFont="1" applyFill="1" applyBorder="1" applyAlignment="1" applyProtection="1">
      <alignment vertical="center" wrapText="1"/>
    </xf>
    <xf numFmtId="0" fontId="10" fillId="7" borderId="0" xfId="52" applyFont="1" applyFill="1" applyBorder="1" applyAlignment="1" applyProtection="1">
      <alignment horizontal="right" vertical="center" wrapText="1" indent="1"/>
    </xf>
    <xf numFmtId="0" fontId="10" fillId="0" borderId="16" xfId="54" applyNumberFormat="1" applyFont="1" applyFill="1" applyBorder="1" applyAlignment="1" applyProtection="1">
      <alignment vertical="top" wrapText="1"/>
    </xf>
    <xf numFmtId="0" fontId="10" fillId="0" borderId="0" xfId="54" applyFont="1" applyFill="1" applyAlignment="1" applyProtection="1">
      <alignment vertical="center" wrapText="1"/>
    </xf>
    <xf numFmtId="49" fontId="10" fillId="0"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10" fillId="0" borderId="5" xfId="53" applyFont="1" applyBorder="1" applyAlignment="1" applyProtection="1">
      <alignment horizontal="left" vertical="center"/>
    </xf>
    <xf numFmtId="49" fontId="10" fillId="0" borderId="0" xfId="35" applyNumberFormat="1" applyFont="1">
      <alignment vertical="top"/>
    </xf>
    <xf numFmtId="0" fontId="10" fillId="0" borderId="0" xfId="54" applyFont="1" applyFill="1" applyBorder="1" applyAlignment="1" applyProtection="1">
      <alignment vertical="center" wrapText="1"/>
    </xf>
    <xf numFmtId="0" fontId="10" fillId="8" borderId="5" xfId="53" applyNumberFormat="1" applyFont="1" applyFill="1" applyBorder="1" applyAlignment="1" applyProtection="1">
      <alignment horizontal="left" vertical="center" wrapText="1"/>
    </xf>
    <xf numFmtId="0" fontId="71" fillId="0" borderId="0" xfId="54" applyFont="1" applyFill="1" applyAlignment="1" applyProtection="1">
      <alignment vertical="center" wrapText="1"/>
    </xf>
    <xf numFmtId="49" fontId="79" fillId="0" borderId="0" xfId="54" applyNumberFormat="1" applyFont="1" applyFill="1" applyAlignment="1" applyProtection="1">
      <alignment vertical="center" wrapText="1"/>
    </xf>
    <xf numFmtId="0" fontId="79" fillId="0" borderId="0" xfId="54" applyFont="1" applyFill="1" applyAlignment="1" applyProtection="1">
      <alignment vertical="center" wrapText="1"/>
    </xf>
    <xf numFmtId="0" fontId="36" fillId="0" borderId="0" xfId="54" applyFont="1" applyFill="1" applyAlignment="1" applyProtection="1">
      <alignment vertical="center" wrapText="1"/>
    </xf>
    <xf numFmtId="0" fontId="10" fillId="0" borderId="5" xfId="47" applyNumberFormat="1" applyFont="1" applyFill="1" applyBorder="1" applyAlignment="1" applyProtection="1">
      <alignment horizontal="center" vertical="center" wrapText="1"/>
    </xf>
    <xf numFmtId="49" fontId="85" fillId="7" borderId="0" xfId="33" applyNumberFormat="1" applyFont="1" applyFill="1" applyBorder="1" applyAlignment="1" applyProtection="1">
      <alignment horizontal="center" vertical="center" wrapText="1"/>
    </xf>
    <xf numFmtId="0" fontId="85" fillId="0" borderId="0" xfId="47" applyNumberFormat="1" applyFont="1" applyFill="1" applyBorder="1" applyAlignment="1" applyProtection="1">
      <alignment horizontal="center" vertical="center" wrapText="1"/>
    </xf>
    <xf numFmtId="0" fontId="85" fillId="0" borderId="0" xfId="53" applyNumberFormat="1"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0" borderId="5" xfId="47" applyFont="1" applyFill="1" applyBorder="1" applyAlignment="1" applyProtection="1">
      <alignment horizontal="left" vertical="center" wrapText="1" indent="1"/>
    </xf>
    <xf numFmtId="0" fontId="10" fillId="0" borderId="5" xfId="54" applyNumberFormat="1" applyFont="1" applyFill="1" applyBorder="1" applyAlignment="1" applyProtection="1">
      <alignment vertical="center" wrapText="1"/>
    </xf>
    <xf numFmtId="0" fontId="10" fillId="0" borderId="5" xfId="47" applyFont="1" applyFill="1" applyBorder="1" applyAlignment="1" applyProtection="1">
      <alignment horizontal="left" vertical="center" wrapText="1" indent="3"/>
    </xf>
    <xf numFmtId="0" fontId="10" fillId="0" borderId="5" xfId="47" applyFont="1" applyFill="1" applyBorder="1" applyAlignment="1" applyProtection="1">
      <alignment horizontal="left" vertical="center" wrapText="1" indent="4"/>
    </xf>
    <xf numFmtId="49" fontId="10" fillId="13" borderId="13" xfId="54" applyNumberFormat="1" applyFont="1" applyFill="1" applyBorder="1" applyAlignment="1" applyProtection="1">
      <alignment horizontal="center" vertical="center" wrapText="1"/>
    </xf>
    <xf numFmtId="0" fontId="10" fillId="13" borderId="15" xfId="53" applyNumberFormat="1" applyFont="1" applyFill="1" applyBorder="1" applyAlignment="1" applyProtection="1">
      <alignment horizontal="left" vertical="center" wrapText="1"/>
    </xf>
    <xf numFmtId="49" fontId="10" fillId="13" borderId="14" xfId="54" applyNumberFormat="1" applyFont="1" applyFill="1" applyBorder="1" applyAlignment="1" applyProtection="1">
      <alignment vertical="center" wrapText="1"/>
    </xf>
    <xf numFmtId="49" fontId="10" fillId="0" borderId="0" xfId="54" applyNumberFormat="1"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10" fillId="13" borderId="13" xfId="54" applyFont="1" applyFill="1" applyBorder="1" applyAlignment="1" applyProtection="1">
      <alignment vertical="center" wrapText="1"/>
    </xf>
    <xf numFmtId="49" fontId="10" fillId="10" borderId="5" xfId="35" applyNumberFormat="1" applyFont="1" applyFill="1" applyBorder="1" applyAlignment="1" applyProtection="1">
      <alignment horizontal="center" vertical="top" wrapText="1"/>
    </xf>
    <xf numFmtId="0" fontId="10" fillId="9" borderId="5" xfId="52" applyNumberFormat="1" applyFont="1" applyFill="1" applyBorder="1" applyAlignment="1" applyProtection="1">
      <alignment horizontal="left" vertical="center" wrapText="1" indent="1"/>
      <protection locked="0"/>
    </xf>
    <xf numFmtId="49" fontId="44" fillId="13" borderId="15" xfId="35" applyFont="1" applyFill="1" applyBorder="1" applyAlignment="1" applyProtection="1">
      <alignment horizontal="left" vertical="center" indent="2"/>
    </xf>
    <xf numFmtId="0" fontId="61" fillId="0" borderId="0" xfId="54" applyFont="1" applyFill="1" applyAlignment="1" applyProtection="1">
      <alignment vertical="center" wrapText="1"/>
    </xf>
    <xf numFmtId="0" fontId="79" fillId="0" borderId="0" xfId="54" applyFont="1" applyFill="1" applyAlignment="1" applyProtection="1">
      <alignment vertical="center"/>
    </xf>
    <xf numFmtId="0" fontId="10" fillId="0" borderId="5" xfId="47" applyFont="1" applyFill="1" applyBorder="1" applyAlignment="1" applyProtection="1">
      <alignment horizontal="left" vertical="center" wrapText="1" indent="2"/>
    </xf>
    <xf numFmtId="0" fontId="112" fillId="7" borderId="0" xfId="54" applyFont="1" applyFill="1" applyBorder="1" applyAlignment="1" applyProtection="1">
      <alignment horizontal="center" vertical="center" wrapText="1"/>
    </xf>
    <xf numFmtId="0" fontId="61" fillId="0" borderId="0" xfId="53" applyNumberFormat="1" applyFont="1" applyFill="1" applyBorder="1" applyAlignment="1" applyProtection="1">
      <alignment vertical="center" wrapText="1"/>
    </xf>
    <xf numFmtId="0" fontId="61" fillId="0" borderId="0" xfId="54" applyFont="1" applyFill="1" applyBorder="1" applyAlignment="1" applyProtection="1">
      <alignment vertical="center" wrapText="1"/>
    </xf>
    <xf numFmtId="49" fontId="44" fillId="13" borderId="17" xfId="0" applyFont="1" applyFill="1" applyBorder="1" applyAlignment="1" applyProtection="1">
      <alignment vertical="center" wrapText="1"/>
    </xf>
    <xf numFmtId="49" fontId="44" fillId="13" borderId="17" xfId="0" applyFont="1" applyFill="1" applyBorder="1" applyAlignment="1" applyProtection="1">
      <alignment vertical="center"/>
    </xf>
    <xf numFmtId="49" fontId="10" fillId="13" borderId="17" xfId="54" applyNumberFormat="1" applyFont="1" applyFill="1" applyBorder="1" applyAlignment="1" applyProtection="1">
      <alignment horizontal="left" vertical="center" wrapText="1" indent="4"/>
    </xf>
    <xf numFmtId="0" fontId="10" fillId="0" borderId="14" xfId="54" applyNumberFormat="1" applyFont="1" applyFill="1" applyBorder="1" applyAlignment="1" applyProtection="1">
      <alignment horizontal="left" vertical="center" wrapText="1" indent="4"/>
    </xf>
    <xf numFmtId="0" fontId="10"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61" fillId="0" borderId="46" xfId="53" applyNumberFormat="1" applyFont="1" applyFill="1" applyBorder="1" applyAlignment="1" applyProtection="1">
      <alignment horizontal="center"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37" fillId="0" borderId="20" xfId="54" applyFont="1" applyFill="1" applyBorder="1" applyAlignment="1" applyProtection="1">
      <alignment horizontal="center"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0" fontId="10" fillId="0" borderId="0" xfId="54" applyFont="1" applyFill="1" applyAlignment="1" applyProtection="1">
      <alignment vertical="center" wrapText="1"/>
    </xf>
    <xf numFmtId="49" fontId="36" fillId="0" borderId="0" xfId="0" applyFont="1" applyBorder="1">
      <alignment vertical="top"/>
    </xf>
    <xf numFmtId="0" fontId="37" fillId="0" borderId="0" xfId="54" applyFont="1" applyFill="1" applyAlignment="1" applyProtection="1">
      <alignment horizontal="center" vertical="center" wrapText="1"/>
    </xf>
    <xf numFmtId="49" fontId="10" fillId="0" borderId="0" xfId="0" applyFont="1" applyBorder="1">
      <alignment vertical="top"/>
    </xf>
    <xf numFmtId="49" fontId="10" fillId="0" borderId="0" xfId="0" applyFont="1" applyBorder="1" applyAlignment="1">
      <alignment vertical="top"/>
    </xf>
    <xf numFmtId="0" fontId="79" fillId="0" borderId="0" xfId="54" applyFont="1" applyFill="1" applyBorder="1" applyAlignment="1" applyProtection="1">
      <alignment vertical="center" wrapText="1"/>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49" fontId="36" fillId="0" borderId="0" xfId="0" applyFont="1" applyBorder="1">
      <alignment vertical="top"/>
    </xf>
    <xf numFmtId="0" fontId="45" fillId="7" borderId="0" xfId="54" applyFont="1" applyFill="1" applyBorder="1" applyAlignment="1" applyProtection="1">
      <alignment horizontal="center" vertical="center" wrapText="1"/>
    </xf>
    <xf numFmtId="0" fontId="10" fillId="0" borderId="0" xfId="54" applyFont="1" applyFill="1" applyBorder="1" applyAlignment="1" applyProtection="1">
      <alignment horizontal="center" vertical="center" wrapText="1"/>
    </xf>
    <xf numFmtId="49" fontId="10" fillId="0" borderId="0" xfId="0" applyFont="1" applyBorder="1">
      <alignment vertical="top"/>
    </xf>
    <xf numFmtId="0" fontId="10" fillId="0" borderId="20" xfId="54" applyFont="1" applyFill="1" applyBorder="1" applyAlignment="1" applyProtection="1">
      <alignment vertical="center" wrapText="1"/>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0" fontId="37" fillId="0" borderId="0" xfId="54" applyFont="1" applyFill="1" applyBorder="1" applyAlignment="1" applyProtection="1">
      <alignment vertical="center" wrapText="1"/>
    </xf>
    <xf numFmtId="49" fontId="10" fillId="0" borderId="20" xfId="0" applyFont="1" applyBorder="1">
      <alignment vertical="top"/>
    </xf>
    <xf numFmtId="49" fontId="79" fillId="0" borderId="0" xfId="0" applyFont="1" applyFill="1" applyBorder="1" applyProtection="1">
      <alignment vertical="top"/>
    </xf>
    <xf numFmtId="0" fontId="79" fillId="0" borderId="20" xfId="54" applyFont="1" applyFill="1" applyBorder="1" applyAlignment="1" applyProtection="1">
      <alignment horizontal="center" vertical="center" wrapText="1"/>
    </xf>
    <xf numFmtId="0" fontId="79" fillId="0" borderId="20" xfId="54" applyFont="1" applyFill="1" applyBorder="1" applyAlignment="1" applyProtection="1">
      <alignment vertical="center" wrapText="1"/>
    </xf>
    <xf numFmtId="49" fontId="15" fillId="0" borderId="0" xfId="0" applyFont="1" applyBorder="1">
      <alignment vertical="top"/>
    </xf>
    <xf numFmtId="49" fontId="0" fillId="0" borderId="20" xfId="0" applyBorder="1">
      <alignment vertical="top"/>
    </xf>
    <xf numFmtId="49" fontId="79" fillId="0" borderId="0" xfId="0" applyNumberFormat="1" applyFont="1" applyFill="1" applyBorder="1" applyAlignment="1" applyProtection="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37" fillId="0" borderId="0" xfId="54" applyFont="1" applyFill="1" applyAlignment="1" applyProtection="1">
      <alignment horizontal="center" vertical="center" wrapText="1"/>
    </xf>
    <xf numFmtId="49" fontId="10" fillId="0" borderId="0" xfId="0" applyNumberFormat="1" applyFont="1" applyAlignment="1">
      <alignment vertical="center"/>
    </xf>
    <xf numFmtId="49" fontId="10" fillId="0" borderId="0" xfId="0" applyFont="1">
      <alignment vertical="top"/>
    </xf>
    <xf numFmtId="49" fontId="10" fillId="0" borderId="0" xfId="0" applyFont="1" applyBorder="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10" fillId="0" borderId="0" xfId="54" applyNumberFormat="1"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Border="1" applyAlignment="1">
      <alignment vertical="center"/>
    </xf>
    <xf numFmtId="0" fontId="37" fillId="7" borderId="0" xfId="54" applyFont="1" applyFill="1" applyBorder="1" applyAlignment="1" applyProtection="1">
      <alignment vertical="center" wrapText="1"/>
    </xf>
    <xf numFmtId="0" fontId="15" fillId="0" borderId="0" xfId="54" applyFont="1" applyFill="1" applyBorder="1" applyAlignment="1" applyProtection="1">
      <alignment horizontal="center" vertical="center" wrapText="1"/>
    </xf>
    <xf numFmtId="0" fontId="15" fillId="0" borderId="0" xfId="54" applyFont="1" applyFill="1" applyBorder="1" applyAlignment="1" applyProtection="1">
      <alignment vertical="center" wrapText="1"/>
    </xf>
    <xf numFmtId="49" fontId="0" fillId="0" borderId="0" xfId="0">
      <alignment vertical="top"/>
    </xf>
    <xf numFmtId="0" fontId="10" fillId="0" borderId="0" xfId="54" applyFont="1" applyFill="1" applyAlignment="1" applyProtection="1">
      <alignment vertical="center" wrapText="1"/>
    </xf>
    <xf numFmtId="0" fontId="10" fillId="7" borderId="0" xfId="54" applyFont="1" applyFill="1" applyBorder="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49" fontId="10" fillId="0" borderId="0" xfId="54" applyNumberFormat="1" applyFont="1" applyFill="1" applyAlignment="1" applyProtection="1">
      <alignment vertical="center" wrapText="1"/>
    </xf>
    <xf numFmtId="0" fontId="15" fillId="0" borderId="0" xfId="54" applyFont="1" applyFill="1" applyAlignment="1" applyProtection="1">
      <alignment horizontal="center" vertical="center" wrapText="1"/>
    </xf>
    <xf numFmtId="0" fontId="10" fillId="0" borderId="0" xfId="54" applyFont="1" applyFill="1" applyBorder="1" applyAlignment="1" applyProtection="1">
      <alignment vertical="center" wrapText="1"/>
    </xf>
    <xf numFmtId="49" fontId="44" fillId="13" borderId="15" xfId="0" applyFont="1" applyFill="1" applyBorder="1" applyAlignment="1" applyProtection="1">
      <alignment horizontal="left" vertical="center" indent="2"/>
    </xf>
    <xf numFmtId="49" fontId="44" fillId="13" borderId="15" xfId="0" applyFont="1" applyFill="1" applyBorder="1" applyAlignment="1" applyProtection="1">
      <alignment horizontal="left" vertical="center" indent="3"/>
    </xf>
    <xf numFmtId="49" fontId="44" fillId="13" borderId="15" xfId="0" applyFont="1" applyFill="1" applyBorder="1" applyAlignment="1" applyProtection="1">
      <alignment horizontal="left" vertical="center" indent="4"/>
    </xf>
    <xf numFmtId="49" fontId="10" fillId="0" borderId="0" xfId="0" applyNumberFormat="1" applyFont="1" applyAlignment="1">
      <alignment vertical="center"/>
    </xf>
    <xf numFmtId="49" fontId="10" fillId="0" borderId="0" xfId="0" applyFont="1">
      <alignment vertical="top"/>
    </xf>
    <xf numFmtId="49" fontId="10" fillId="13" borderId="18" xfId="53" applyNumberFormat="1" applyFont="1" applyFill="1" applyBorder="1" applyAlignment="1" applyProtection="1">
      <alignment horizontal="center" vertical="center" wrapText="1"/>
    </xf>
    <xf numFmtId="49" fontId="41" fillId="13" borderId="15" xfId="53" applyNumberFormat="1" applyFont="1" applyFill="1" applyBorder="1" applyAlignment="1" applyProtection="1">
      <alignment horizontal="center" vertical="center" wrapText="1"/>
    </xf>
    <xf numFmtId="49" fontId="10"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9" fillId="0" borderId="0" xfId="54" applyFont="1" applyFill="1" applyAlignment="1" applyProtection="1">
      <alignment vertical="center" wrapText="1"/>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3" applyNumberFormat="1" applyFont="1" applyFill="1" applyBorder="1" applyAlignment="1" applyProtection="1">
      <alignment vertical="center" wrapText="1"/>
    </xf>
    <xf numFmtId="49" fontId="79" fillId="0" borderId="0" xfId="0" applyFont="1" applyAlignment="1">
      <alignment vertical="top"/>
    </xf>
    <xf numFmtId="0" fontId="79" fillId="0" borderId="0" xfId="0" applyNumberFormat="1" applyFont="1" applyFill="1" applyBorder="1" applyAlignment="1">
      <alignment vertical="center"/>
    </xf>
    <xf numFmtId="49" fontId="79" fillId="0" borderId="0" xfId="54" applyNumberFormat="1" applyFont="1" applyFill="1" applyAlignment="1" applyProtection="1">
      <alignment vertical="center" wrapText="1"/>
    </xf>
    <xf numFmtId="0" fontId="79" fillId="0" borderId="0" xfId="54" applyFont="1" applyFill="1" applyBorder="1" applyAlignment="1" applyProtection="1">
      <alignment vertical="center" wrapText="1"/>
    </xf>
    <xf numFmtId="49" fontId="79" fillId="0" borderId="0" xfId="0" applyFont="1" applyBorder="1">
      <alignment vertical="top"/>
    </xf>
    <xf numFmtId="49" fontId="79" fillId="0" borderId="0" xfId="0" applyNumberFormat="1" applyFont="1" applyAlignment="1">
      <alignment vertical="center"/>
    </xf>
    <xf numFmtId="0" fontId="79" fillId="0" borderId="0" xfId="54" applyFont="1" applyFill="1" applyAlignment="1" applyProtection="1">
      <alignment horizontal="center" vertical="center" wrapText="1"/>
    </xf>
    <xf numFmtId="0" fontId="10" fillId="0" borderId="0" xfId="54" applyFont="1" applyFill="1" applyAlignment="1" applyProtection="1">
      <alignment vertical="top" wrapText="1"/>
    </xf>
    <xf numFmtId="0" fontId="10" fillId="0" borderId="16" xfId="54" applyNumberFormat="1" applyFont="1" applyFill="1" applyBorder="1" applyAlignment="1" applyProtection="1">
      <alignment vertical="center" wrapText="1"/>
    </xf>
    <xf numFmtId="0" fontId="10"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0" fillId="0" borderId="5" xfId="54" applyNumberFormat="1" applyFont="1" applyFill="1" applyBorder="1" applyAlignment="1" applyProtection="1">
      <alignment horizontal="center" vertical="center" wrapText="1"/>
    </xf>
    <xf numFmtId="0" fontId="10" fillId="7" borderId="5" xfId="54"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center" vertical="center" wrapText="1"/>
    </xf>
    <xf numFmtId="0" fontId="0" fillId="0" borderId="0" xfId="0" applyNumberFormat="1">
      <alignment vertical="top"/>
    </xf>
    <xf numFmtId="0" fontId="10" fillId="0" borderId="5" xfId="51" applyFont="1" applyFill="1" applyBorder="1" applyAlignment="1" applyProtection="1">
      <alignment vertical="top" wrapText="1"/>
    </xf>
    <xf numFmtId="0" fontId="0" fillId="0" borderId="16" xfId="0" applyNumberFormat="1" applyBorder="1" applyAlignment="1">
      <alignment vertical="top" wrapText="1"/>
    </xf>
    <xf numFmtId="0" fontId="10"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10" fillId="0" borderId="5" xfId="0" applyNumberFormat="1" applyFont="1" applyBorder="1" applyAlignment="1" applyProtection="1">
      <alignment horizontal="right" vertical="top"/>
    </xf>
    <xf numFmtId="49" fontId="10" fillId="0" borderId="16" xfId="0" applyNumberFormat="1" applyFont="1" applyBorder="1" applyAlignment="1" applyProtection="1">
      <alignment horizontal="right" vertical="top"/>
    </xf>
    <xf numFmtId="49" fontId="44" fillId="13" borderId="15" xfId="0" applyFont="1" applyFill="1" applyBorder="1" applyAlignment="1" applyProtection="1">
      <alignment horizontal="left" vertical="center" indent="3"/>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49" fontId="10" fillId="0" borderId="0" xfId="0" applyFont="1">
      <alignment vertical="top"/>
    </xf>
    <xf numFmtId="0" fontId="45" fillId="7" borderId="0" xfId="54" applyFont="1" applyFill="1" applyBorder="1" applyAlignment="1" applyProtection="1">
      <alignment vertical="top" wrapText="1"/>
    </xf>
    <xf numFmtId="49" fontId="79" fillId="0" borderId="0" xfId="0" applyFont="1">
      <alignment vertical="top"/>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0" fillId="0" borderId="0" xfId="0">
      <alignment vertical="top"/>
    </xf>
    <xf numFmtId="0" fontId="10" fillId="0" borderId="0" xfId="54" applyFont="1" applyFill="1" applyAlignment="1" applyProtection="1">
      <alignment vertical="center" wrapText="1"/>
    </xf>
    <xf numFmtId="0" fontId="37" fillId="7" borderId="0" xfId="54" applyFont="1" applyFill="1" applyBorder="1" applyAlignment="1" applyProtection="1">
      <alignment horizontal="center" vertical="center" wrapText="1"/>
    </xf>
    <xf numFmtId="49" fontId="15" fillId="0" borderId="0" xfId="0" applyFont="1">
      <alignment vertical="top"/>
    </xf>
    <xf numFmtId="49" fontId="36" fillId="0" borderId="0" xfId="0" applyFont="1" applyBorder="1">
      <alignment vertical="top"/>
    </xf>
    <xf numFmtId="0" fontId="36" fillId="7" borderId="0" xfId="54" applyFont="1" applyFill="1" applyBorder="1" applyAlignment="1" applyProtection="1">
      <alignment vertical="center" wrapText="1"/>
    </xf>
    <xf numFmtId="0" fontId="15" fillId="0" borderId="0" xfId="54" applyFont="1" applyFill="1" applyAlignment="1" applyProtection="1">
      <alignment vertical="center" wrapText="1"/>
    </xf>
    <xf numFmtId="0" fontId="15" fillId="0" borderId="0" xfId="54" applyFont="1" applyFill="1" applyAlignment="1" applyProtection="1">
      <alignment horizontal="center" vertical="center" wrapText="1"/>
    </xf>
    <xf numFmtId="0" fontId="37" fillId="0" borderId="0" xfId="54" applyFont="1" applyFill="1" applyAlignment="1" applyProtection="1">
      <alignment horizontal="center" vertical="center" wrapText="1"/>
    </xf>
    <xf numFmtId="0" fontId="10" fillId="9" borderId="5" xfId="54" applyNumberFormat="1" applyFont="1" applyFill="1" applyBorder="1" applyAlignment="1" applyProtection="1">
      <alignment horizontal="left" vertical="center" wrapText="1" indent="6"/>
      <protection locked="0"/>
    </xf>
    <xf numFmtId="49" fontId="10" fillId="0" borderId="0" xfId="0" applyFont="1">
      <alignment vertical="top"/>
    </xf>
    <xf numFmtId="49" fontId="10" fillId="9" borderId="5" xfId="54" applyNumberFormat="1" applyFont="1" applyFill="1" applyBorder="1" applyAlignment="1" applyProtection="1">
      <alignment horizontal="left" vertical="center" wrapText="1" indent="7"/>
      <protection locked="0"/>
    </xf>
    <xf numFmtId="49" fontId="10" fillId="9" borderId="5" xfId="54" applyNumberFormat="1" applyFont="1" applyFill="1" applyBorder="1" applyAlignment="1" applyProtection="1">
      <alignment horizontal="left" vertical="center" wrapText="1" indent="4"/>
      <protection locked="0"/>
    </xf>
    <xf numFmtId="49" fontId="10" fillId="9" borderId="5" xfId="49" applyNumberFormat="1" applyFont="1" applyFill="1" applyBorder="1" applyAlignment="1" applyProtection="1">
      <alignment horizontal="left" vertical="center" wrapText="1"/>
      <protection locked="0"/>
    </xf>
    <xf numFmtId="49" fontId="10"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5" fillId="7" borderId="0" xfId="54" applyFont="1" applyFill="1" applyBorder="1" applyAlignment="1" applyProtection="1">
      <alignment vertical="top" wrapText="1"/>
    </xf>
    <xf numFmtId="49" fontId="79" fillId="0" borderId="0" xfId="0" applyFont="1">
      <alignment vertical="top"/>
    </xf>
    <xf numFmtId="167" fontId="10" fillId="9" borderId="5" xfId="30" applyNumberFormat="1" applyFont="1" applyFill="1" applyBorder="1" applyAlignment="1" applyProtection="1">
      <alignment horizontal="right" vertical="center" wrapText="1"/>
      <protection locked="0"/>
    </xf>
    <xf numFmtId="0" fontId="79" fillId="0" borderId="0" xfId="54" applyFont="1" applyFill="1" applyBorder="1" applyAlignment="1" applyProtection="1">
      <alignment vertical="center" wrapText="1"/>
    </xf>
    <xf numFmtId="49" fontId="79" fillId="0" borderId="0" xfId="54" applyNumberFormat="1" applyFont="1" applyFill="1" applyBorder="1" applyAlignment="1" applyProtection="1">
      <alignment vertical="center" wrapText="1"/>
    </xf>
    <xf numFmtId="0" fontId="79" fillId="0" borderId="0" xfId="54" applyFont="1" applyFill="1" applyBorder="1" applyAlignment="1" applyProtection="1">
      <alignment horizontal="center" vertical="center" wrapText="1"/>
    </xf>
    <xf numFmtId="49" fontId="79" fillId="0" borderId="0" xfId="0" applyFont="1" applyFill="1" applyBorder="1" applyProtection="1">
      <alignment vertical="top"/>
    </xf>
    <xf numFmtId="49" fontId="79" fillId="0" borderId="0" xfId="0" applyFont="1" applyBorder="1">
      <alignment vertical="top"/>
    </xf>
    <xf numFmtId="49" fontId="79" fillId="0" borderId="0" xfId="0" applyNumberFormat="1" applyFont="1" applyBorder="1" applyAlignment="1">
      <alignment vertical="center"/>
    </xf>
    <xf numFmtId="49" fontId="79" fillId="0" borderId="0" xfId="0" applyNumberFormat="1" applyFont="1" applyAlignment="1">
      <alignment vertical="center"/>
    </xf>
    <xf numFmtId="49" fontId="10" fillId="9" borderId="5" xfId="53" applyNumberFormat="1" applyFont="1" applyFill="1" applyBorder="1" applyAlignment="1" applyProtection="1">
      <alignment horizontal="left" vertical="center" wrapText="1"/>
      <protection locked="0"/>
    </xf>
    <xf numFmtId="49" fontId="10"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44" fillId="0" borderId="5" xfId="0" applyNumberFormat="1" applyFont="1" applyFill="1" applyBorder="1" applyAlignment="1" applyProtection="1">
      <alignment horizontal="left" vertical="center"/>
    </xf>
    <xf numFmtId="49" fontId="74"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10" fillId="9" borderId="5" xfId="54" applyNumberFormat="1" applyFont="1" applyFill="1" applyBorder="1" applyAlignment="1" applyProtection="1">
      <alignment horizontal="left" vertical="center" wrapText="1"/>
      <protection locked="0"/>
    </xf>
    <xf numFmtId="167" fontId="10" fillId="0" borderId="5" xfId="30" applyNumberFormat="1" applyFont="1" applyFill="1" applyBorder="1" applyAlignment="1" applyProtection="1">
      <alignment horizontal="right" vertical="center" wrapText="1"/>
    </xf>
    <xf numFmtId="167" fontId="10" fillId="0" borderId="5" xfId="30" applyNumberFormat="1" applyFont="1" applyFill="1" applyBorder="1" applyAlignment="1" applyProtection="1">
      <alignment vertical="center" wrapText="1"/>
    </xf>
    <xf numFmtId="4" fontId="10" fillId="0" borderId="5" xfId="54" applyNumberFormat="1" applyFont="1" applyFill="1" applyBorder="1" applyAlignment="1" applyProtection="1">
      <alignment horizontal="left" vertical="center" wrapText="1"/>
    </xf>
    <xf numFmtId="49" fontId="74" fillId="9" borderId="13" xfId="30" applyNumberFormat="1" applyFont="1" applyFill="1" applyBorder="1" applyAlignment="1" applyProtection="1">
      <alignment horizontal="left" vertical="center" wrapText="1"/>
      <protection locked="0"/>
    </xf>
    <xf numFmtId="49" fontId="0" fillId="7" borderId="5" xfId="53" applyNumberFormat="1" applyFont="1" applyFill="1" applyBorder="1" applyAlignment="1" applyProtection="1">
      <alignment horizontal="center" vertical="center" wrapText="1"/>
    </xf>
    <xf numFmtId="0" fontId="79" fillId="0" borderId="0" xfId="54" applyFont="1" applyFill="1" applyAlignment="1" applyProtection="1">
      <alignment vertical="top" wrapText="1"/>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0" fillId="0" borderId="0" xfId="0" applyNumberFormat="1" applyAlignment="1">
      <alignment vertical="center"/>
    </xf>
    <xf numFmtId="0" fontId="10"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10" fillId="8" borderId="5" xfId="53" applyNumberFormat="1" applyFont="1" applyFill="1" applyBorder="1" applyAlignment="1" applyProtection="1">
      <alignment horizontal="left" vertical="center" wrapText="1"/>
    </xf>
    <xf numFmtId="14" fontId="10" fillId="8" borderId="5" xfId="53" applyNumberFormat="1" applyFont="1" applyFill="1" applyBorder="1" applyAlignment="1" applyProtection="1">
      <alignment horizontal="left" vertical="center" wrapText="1" indent="1"/>
    </xf>
    <xf numFmtId="14" fontId="53" fillId="0" borderId="5" xfId="53" applyNumberFormat="1" applyFont="1" applyFill="1" applyBorder="1" applyAlignment="1" applyProtection="1">
      <alignment horizontal="center" vertical="center" wrapText="1"/>
    </xf>
    <xf numFmtId="49" fontId="10" fillId="0" borderId="5" xfId="3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0" xfId="0" applyNumberFormat="1">
      <alignment vertical="top"/>
    </xf>
    <xf numFmtId="0" fontId="33" fillId="7" borderId="23" xfId="33" applyNumberFormat="1" applyFont="1" applyFill="1" applyBorder="1" applyAlignment="1" applyProtection="1">
      <alignment horizontal="center" vertical="center" wrapText="1"/>
    </xf>
    <xf numFmtId="0" fontId="37" fillId="7" borderId="0" xfId="54"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22" fontId="10"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0" fontId="10" fillId="8" borderId="5" xfId="52" applyNumberFormat="1" applyFont="1" applyFill="1" applyBorder="1" applyAlignment="1" applyProtection="1">
      <alignment horizontal="left" vertical="center" wrapText="1" indent="1"/>
    </xf>
    <xf numFmtId="49" fontId="37" fillId="0" borderId="5" xfId="33" applyNumberFormat="1" applyFont="1" applyFill="1" applyBorder="1" applyAlignment="1" applyProtection="1">
      <alignment horizontal="center" vertical="center" wrapText="1"/>
    </xf>
    <xf numFmtId="49" fontId="10"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0" fontId="0" fillId="0" borderId="0" xfId="0" applyNumberFormat="1">
      <alignment vertical="top"/>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8" fillId="7" borderId="0" xfId="43" applyNumberFormat="1" applyFont="1" applyFill="1" applyBorder="1" applyAlignment="1" applyProtection="1">
      <alignment horizontal="justify" vertical="top" wrapText="1"/>
    </xf>
    <xf numFmtId="49" fontId="18" fillId="7" borderId="0" xfId="43" applyFont="1" applyFill="1" applyBorder="1" applyAlignment="1">
      <alignment horizontal="left" vertical="top" wrapText="1" indent="1"/>
    </xf>
    <xf numFmtId="49" fontId="74" fillId="0" borderId="0" xfId="30" applyNumberFormat="1" applyBorder="1" applyAlignment="1" applyProtection="1">
      <alignment vertical="center"/>
    </xf>
    <xf numFmtId="0" fontId="22" fillId="14" borderId="34" xfId="28" applyNumberFormat="1" applyFont="1" applyFill="1" applyBorder="1" applyAlignment="1" applyProtection="1">
      <alignment horizontal="left" vertical="center" wrapText="1" indent="1"/>
    </xf>
    <xf numFmtId="0" fontId="22" fillId="14" borderId="35" xfId="28" applyNumberFormat="1" applyFont="1" applyFill="1" applyBorder="1" applyAlignment="1" applyProtection="1">
      <alignment horizontal="left" vertical="center" wrapText="1" indent="1"/>
    </xf>
    <xf numFmtId="0" fontId="18" fillId="7" borderId="0" xfId="43" applyNumberFormat="1" applyFont="1" applyFill="1" applyBorder="1" applyAlignment="1">
      <alignment horizontal="justify" vertical="center" wrapText="1"/>
    </xf>
    <xf numFmtId="49" fontId="18" fillId="7" borderId="27" xfId="43" applyFont="1" applyFill="1" applyBorder="1" applyAlignment="1">
      <alignment vertical="center" wrapText="1"/>
    </xf>
    <xf numFmtId="49" fontId="18" fillId="7" borderId="0" xfId="43" applyFont="1" applyFill="1" applyBorder="1" applyAlignment="1">
      <alignment vertical="center" wrapText="1"/>
    </xf>
    <xf numFmtId="49" fontId="18" fillId="7" borderId="27" xfId="43" applyFont="1" applyFill="1" applyBorder="1" applyAlignment="1">
      <alignment horizontal="left" vertical="center" wrapText="1"/>
    </xf>
    <xf numFmtId="49" fontId="18" fillId="7" borderId="0" xfId="43" applyFont="1" applyFill="1" applyBorder="1" applyAlignment="1">
      <alignment horizontal="left" vertical="center" wrapText="1"/>
    </xf>
    <xf numFmtId="49" fontId="74" fillId="0" borderId="0" xfId="30" applyNumberFormat="1" applyFont="1" applyBorder="1" applyProtection="1">
      <alignment vertical="top"/>
    </xf>
    <xf numFmtId="49" fontId="0" fillId="0" borderId="0" xfId="0" applyBorder="1">
      <alignment vertical="top"/>
    </xf>
    <xf numFmtId="49" fontId="18" fillId="7" borderId="0" xfId="43" applyFont="1" applyFill="1" applyBorder="1" applyAlignment="1">
      <alignment horizontal="left" wrapText="1"/>
    </xf>
    <xf numFmtId="0" fontId="22" fillId="0" borderId="0" xfId="22" applyFont="1" applyFill="1" applyBorder="1" applyAlignment="1" applyProtection="1">
      <alignment horizontal="right" vertical="top" wrapText="1" indent="1"/>
    </xf>
    <xf numFmtId="49" fontId="18" fillId="7" borderId="0" xfId="43" applyFont="1" applyFill="1" applyBorder="1" applyAlignment="1">
      <alignment horizontal="justify" vertical="justify" wrapText="1"/>
    </xf>
    <xf numFmtId="0" fontId="22" fillId="0" borderId="0" xfId="22" applyFont="1" applyFill="1" applyBorder="1" applyAlignment="1" applyProtection="1">
      <alignment horizontal="left" vertical="top" wrapText="1"/>
    </xf>
    <xf numFmtId="0" fontId="18" fillId="7" borderId="0" xfId="43" applyNumberFormat="1" applyFont="1" applyFill="1" applyBorder="1" applyAlignment="1">
      <alignment horizontal="justify" vertical="top" wrapText="1"/>
    </xf>
    <xf numFmtId="0" fontId="22" fillId="0" borderId="0" xfId="22" applyFont="1" applyFill="1" applyBorder="1" applyAlignment="1" applyProtection="1">
      <alignment horizontal="right" vertical="top" wrapText="1"/>
    </xf>
    <xf numFmtId="0" fontId="22" fillId="0" borderId="14" xfId="55" applyFont="1" applyBorder="1" applyAlignment="1">
      <alignment horizontal="center" vertical="center" wrapText="1"/>
    </xf>
    <xf numFmtId="0" fontId="22" fillId="0" borderId="13" xfId="55" applyFont="1" applyBorder="1" applyAlignment="1">
      <alignment horizontal="center" vertical="center" wrapText="1"/>
    </xf>
    <xf numFmtId="0" fontId="12" fillId="0" borderId="0" xfId="52" applyFont="1" applyAlignment="1" applyProtection="1">
      <alignment horizontal="left" vertical="top" wrapText="1"/>
    </xf>
    <xf numFmtId="169" fontId="10" fillId="0" borderId="13" xfId="54" applyNumberFormat="1" applyFont="1" applyFill="1" applyBorder="1" applyAlignment="1" applyProtection="1">
      <alignment horizontal="center" vertical="center" wrapText="1"/>
    </xf>
    <xf numFmtId="169" fontId="10" fillId="0" borderId="14" xfId="54" applyNumberFormat="1" applyFont="1" applyFill="1" applyBorder="1" applyAlignment="1" applyProtection="1">
      <alignment horizontal="center" vertical="center" wrapText="1"/>
    </xf>
    <xf numFmtId="169" fontId="10" fillId="0" borderId="5" xfId="54" applyNumberFormat="1" applyFont="1" applyFill="1" applyBorder="1" applyAlignment="1" applyProtection="1">
      <alignment horizontal="center" vertical="center" wrapText="1"/>
    </xf>
    <xf numFmtId="49" fontId="33" fillId="0" borderId="15" xfId="33" applyNumberFormat="1" applyFont="1" applyFill="1" applyBorder="1" applyAlignment="1" applyProtection="1">
      <alignment horizontal="center" vertical="center" wrapText="1"/>
    </xf>
    <xf numFmtId="0" fontId="22" fillId="0" borderId="14" xfId="32" applyFont="1" applyFill="1" applyBorder="1" applyAlignment="1" applyProtection="1">
      <alignment horizontal="left" vertical="center" wrapText="1" indent="1"/>
    </xf>
    <xf numFmtId="0" fontId="22" fillId="0" borderId="5" xfId="32" applyFont="1" applyFill="1" applyBorder="1" applyAlignment="1" applyProtection="1">
      <alignment horizontal="left" vertical="center" wrapText="1" indent="1"/>
    </xf>
    <xf numFmtId="0" fontId="22" fillId="0" borderId="13" xfId="32" applyFont="1" applyFill="1" applyBorder="1" applyAlignment="1" applyProtection="1">
      <alignment horizontal="left" vertical="center" wrapText="1" indent="1"/>
    </xf>
    <xf numFmtId="0" fontId="10" fillId="0" borderId="0" xfId="54" applyFont="1" applyFill="1" applyBorder="1" applyAlignment="1" applyProtection="1">
      <alignment horizontal="center" vertical="center" wrapText="1"/>
    </xf>
    <xf numFmtId="49" fontId="10" fillId="0" borderId="0" xfId="53" applyNumberFormat="1" applyFont="1" applyFill="1" applyBorder="1" applyAlignment="1" applyProtection="1">
      <alignment horizontal="center" vertical="center" wrapText="1"/>
    </xf>
    <xf numFmtId="0" fontId="10" fillId="0" borderId="5" xfId="54" applyFont="1" applyFill="1" applyBorder="1" applyAlignment="1" applyProtection="1">
      <alignment horizontal="center" vertical="center" wrapText="1"/>
    </xf>
    <xf numFmtId="4" fontId="10" fillId="0" borderId="5" xfId="34" applyFont="1" applyFill="1" applyBorder="1" applyAlignment="1" applyProtection="1">
      <alignment horizontal="center" vertical="center" wrapText="1"/>
    </xf>
    <xf numFmtId="14" fontId="10" fillId="8" borderId="5" xfId="53" applyNumberFormat="1" applyFont="1" applyFill="1" applyBorder="1" applyAlignment="1" applyProtection="1">
      <alignment horizontal="left" vertical="center" wrapText="1" indent="1"/>
    </xf>
    <xf numFmtId="0" fontId="37" fillId="0" borderId="20" xfId="54" applyFont="1" applyFill="1" applyBorder="1" applyAlignment="1" applyProtection="1">
      <alignment horizontal="center" vertical="center" wrapText="1"/>
    </xf>
    <xf numFmtId="0" fontId="10" fillId="8" borderId="16" xfId="54" applyNumberFormat="1" applyFont="1" applyFill="1" applyBorder="1" applyAlignment="1" applyProtection="1">
      <alignment horizontal="left" vertical="center" wrapText="1" indent="1"/>
    </xf>
    <xf numFmtId="0" fontId="10" fillId="8" borderId="28" xfId="54" applyNumberFormat="1" applyFont="1" applyFill="1" applyBorder="1" applyAlignment="1" applyProtection="1">
      <alignment horizontal="left" vertical="center" wrapText="1" indent="1"/>
    </xf>
    <xf numFmtId="14" fontId="37" fillId="0" borderId="16" xfId="53" applyNumberFormat="1" applyFont="1" applyFill="1" applyBorder="1" applyAlignment="1" applyProtection="1">
      <alignment horizontal="center" vertical="center" wrapText="1"/>
    </xf>
    <xf numFmtId="14" fontId="37" fillId="0" borderId="28"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7" fillId="0" borderId="0" xfId="0" applyNumberFormat="1" applyFont="1" applyFill="1" applyBorder="1" applyAlignment="1" applyProtection="1">
      <alignment horizontal="center" vertical="center"/>
    </xf>
    <xf numFmtId="0" fontId="10" fillId="0" borderId="5" xfId="47" applyFont="1" applyFill="1" applyBorder="1" applyAlignment="1" applyProtection="1">
      <alignment horizontal="center" vertical="center" wrapText="1"/>
    </xf>
    <xf numFmtId="49" fontId="33"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0" fontId="0" fillId="0" borderId="5" xfId="0" applyNumberFormat="1" applyBorder="1" applyAlignment="1">
      <alignment horizontal="center" vertical="center"/>
    </xf>
    <xf numFmtId="49" fontId="0" fillId="0" borderId="5" xfId="0" applyBorder="1">
      <alignment vertical="top"/>
    </xf>
    <xf numFmtId="49" fontId="10" fillId="8" borderId="16" xfId="33" applyNumberFormat="1" applyFont="1" applyFill="1" applyBorder="1" applyAlignment="1" applyProtection="1">
      <alignment horizontal="left" vertical="center" wrapText="1"/>
    </xf>
    <xf numFmtId="49" fontId="10" fillId="8" borderId="28" xfId="33" applyNumberFormat="1" applyFont="1" applyFill="1" applyBorder="1" applyAlignment="1" applyProtection="1">
      <alignment horizontal="left" vertical="center" wrapText="1"/>
    </xf>
    <xf numFmtId="49" fontId="10" fillId="8" borderId="26" xfId="33" applyNumberFormat="1" applyFont="1" applyFill="1" applyBorder="1" applyAlignment="1" applyProtection="1">
      <alignment horizontal="left" vertical="center" wrapText="1"/>
    </xf>
    <xf numFmtId="0" fontId="107" fillId="0" borderId="0" xfId="0" applyNumberFormat="1" applyFont="1" applyFill="1" applyBorder="1" applyAlignment="1">
      <alignment horizontal="right" vertical="center"/>
    </xf>
    <xf numFmtId="0" fontId="61" fillId="0" borderId="20" xfId="32" applyFont="1" applyFill="1" applyBorder="1" applyAlignment="1" applyProtection="1">
      <alignment horizontal="left" vertical="center" wrapText="1" indent="1"/>
    </xf>
    <xf numFmtId="0" fontId="61" fillId="0" borderId="28" xfId="32" applyFont="1" applyFill="1" applyBorder="1" applyAlignment="1" applyProtection="1">
      <alignment horizontal="left" vertical="center" wrapText="1" indent="1"/>
    </xf>
    <xf numFmtId="0" fontId="61" fillId="0" borderId="24" xfId="32" applyFont="1" applyFill="1" applyBorder="1" applyAlignment="1" applyProtection="1">
      <alignment horizontal="left" vertical="center" wrapText="1" indent="1"/>
    </xf>
    <xf numFmtId="0" fontId="61" fillId="0" borderId="0" xfId="47" applyFont="1" applyFill="1" applyBorder="1" applyAlignment="1" applyProtection="1">
      <alignment horizontal="right" vertical="center" wrapText="1"/>
    </xf>
    <xf numFmtId="0" fontId="61" fillId="0" borderId="17" xfId="47" applyFont="1" applyFill="1" applyBorder="1" applyAlignment="1" applyProtection="1">
      <alignment horizontal="right" vertical="center" wrapText="1"/>
    </xf>
    <xf numFmtId="0" fontId="10" fillId="0" borderId="5" xfId="47" applyFont="1" applyFill="1" applyBorder="1" applyAlignment="1" applyProtection="1">
      <alignment horizontal="right" vertical="center" wrapText="1"/>
    </xf>
    <xf numFmtId="0" fontId="10"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10" fillId="8" borderId="16" xfId="53" applyNumberFormat="1" applyFont="1" applyFill="1" applyBorder="1" applyAlignment="1" applyProtection="1">
      <alignment horizontal="left" vertical="center" wrapText="1"/>
    </xf>
    <xf numFmtId="0" fontId="10" fillId="8" borderId="28" xfId="53" applyNumberFormat="1" applyFont="1" applyFill="1" applyBorder="1" applyAlignment="1" applyProtection="1">
      <alignment horizontal="left" vertical="center" wrapText="1"/>
    </xf>
    <xf numFmtId="0" fontId="10" fillId="8" borderId="26" xfId="53" applyNumberFormat="1" applyFont="1" applyFill="1" applyBorder="1" applyAlignment="1" applyProtection="1">
      <alignment horizontal="left" vertical="center" wrapText="1"/>
    </xf>
    <xf numFmtId="0" fontId="10"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10"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10" fillId="8" borderId="5" xfId="53" applyNumberFormat="1" applyFont="1" applyFill="1" applyBorder="1" applyAlignment="1" applyProtection="1">
      <alignment horizontal="center" vertical="center" wrapText="1"/>
    </xf>
    <xf numFmtId="0" fontId="0" fillId="8" borderId="5" xfId="0" applyNumberFormat="1" applyFill="1" applyBorder="1" applyAlignment="1" applyProtection="1">
      <alignment horizontal="left" vertical="center" wrapText="1"/>
    </xf>
    <xf numFmtId="0" fontId="10" fillId="0" borderId="0" xfId="54" applyFont="1" applyFill="1" applyAlignment="1" applyProtection="1">
      <alignment horizontal="left" vertical="top" wrapText="1"/>
    </xf>
    <xf numFmtId="0" fontId="22" fillId="0" borderId="14" xfId="55" applyFont="1" applyFill="1" applyBorder="1" applyAlignment="1">
      <alignment horizontal="left" vertical="center" wrapText="1" indent="1"/>
    </xf>
    <xf numFmtId="0" fontId="22" fillId="0" borderId="5" xfId="55" applyFont="1" applyFill="1" applyBorder="1" applyAlignment="1">
      <alignment horizontal="left" vertical="center" wrapText="1" indent="1"/>
    </xf>
    <xf numFmtId="0" fontId="22"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9" fillId="0" borderId="0" xfId="0" applyNumberFormat="1" applyFont="1" applyFill="1" applyBorder="1" applyAlignment="1">
      <alignment horizontal="center" vertical="center"/>
    </xf>
    <xf numFmtId="0" fontId="10" fillId="0" borderId="5" xfId="54" applyNumberFormat="1" applyFont="1" applyFill="1" applyBorder="1" applyAlignment="1" applyProtection="1">
      <alignment horizontal="left" vertical="top" wrapText="1"/>
    </xf>
    <xf numFmtId="0" fontId="10" fillId="0" borderId="16" xfId="54" applyNumberFormat="1" applyFont="1" applyFill="1" applyBorder="1" applyAlignment="1" applyProtection="1">
      <alignment horizontal="left" vertical="top" wrapText="1"/>
    </xf>
    <xf numFmtId="0" fontId="10" fillId="0" borderId="28" xfId="54" applyNumberFormat="1" applyFont="1" applyFill="1" applyBorder="1" applyAlignment="1" applyProtection="1">
      <alignment horizontal="left" vertical="top" wrapText="1"/>
    </xf>
    <xf numFmtId="0" fontId="10" fillId="0" borderId="26" xfId="54" applyNumberFormat="1" applyFont="1" applyFill="1" applyBorder="1" applyAlignment="1" applyProtection="1">
      <alignment horizontal="left" vertical="top" wrapText="1"/>
    </xf>
    <xf numFmtId="0" fontId="10" fillId="8" borderId="5" xfId="53" applyNumberFormat="1" applyFont="1" applyFill="1" applyBorder="1" applyAlignment="1" applyProtection="1">
      <alignment horizontal="left" vertical="center" wrapText="1" indent="1"/>
    </xf>
    <xf numFmtId="0" fontId="37"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4" fillId="13" borderId="16" xfId="0" applyFont="1" applyFill="1" applyBorder="1" applyAlignment="1" applyProtection="1">
      <alignment horizontal="center" vertical="center" textRotation="90" wrapText="1"/>
    </xf>
    <xf numFmtId="49" fontId="44" fillId="13" borderId="28" xfId="0" applyFont="1" applyFill="1" applyBorder="1" applyAlignment="1" applyProtection="1">
      <alignment horizontal="center" vertical="center" textRotation="90" wrapText="1"/>
    </xf>
    <xf numFmtId="49" fontId="44" fillId="13" borderId="26" xfId="0" applyFont="1" applyFill="1" applyBorder="1" applyAlignment="1" applyProtection="1">
      <alignment horizontal="center" vertical="center" textRotation="90" wrapText="1"/>
    </xf>
    <xf numFmtId="0" fontId="10" fillId="7" borderId="5" xfId="54" applyFont="1" applyFill="1" applyBorder="1" applyAlignment="1" applyProtection="1">
      <alignment horizontal="center" vertical="center" wrapText="1"/>
    </xf>
    <xf numFmtId="0" fontId="0" fillId="7" borderId="13" xfId="102" applyNumberFormat="1" applyFont="1" applyFill="1" applyBorder="1" applyAlignment="1" applyProtection="1">
      <alignment horizontal="center" vertical="center" wrapText="1"/>
    </xf>
    <xf numFmtId="0" fontId="0" fillId="7" borderId="15" xfId="102" applyNumberFormat="1" applyFont="1" applyFill="1" applyBorder="1" applyAlignment="1" applyProtection="1">
      <alignment horizontal="center" vertical="center" wrapText="1"/>
    </xf>
    <xf numFmtId="0" fontId="0" fillId="7" borderId="14" xfId="102" applyNumberFormat="1" applyFont="1" applyFill="1" applyBorder="1" applyAlignment="1" applyProtection="1">
      <alignment horizontal="center" vertical="center" wrapText="1"/>
    </xf>
    <xf numFmtId="0" fontId="10" fillId="12" borderId="13" xfId="45" applyFont="1" applyFill="1" applyBorder="1" applyAlignment="1" applyProtection="1">
      <alignment horizontal="center" vertical="center" wrapText="1"/>
    </xf>
    <xf numFmtId="0" fontId="10" fillId="12" borderId="14" xfId="45" applyFont="1" applyFill="1" applyBorder="1" applyAlignment="1" applyProtection="1">
      <alignment horizontal="center" vertical="center" wrapText="1"/>
    </xf>
    <xf numFmtId="0" fontId="10" fillId="12" borderId="16" xfId="45" applyFont="1" applyFill="1" applyBorder="1" applyAlignment="1" applyProtection="1">
      <alignment horizontal="center" vertical="center" wrapText="1"/>
    </xf>
    <xf numFmtId="0" fontId="10" fillId="12" borderId="26" xfId="45" applyFont="1" applyFill="1" applyBorder="1" applyAlignment="1" applyProtection="1">
      <alignment horizontal="center" vertical="center" wrapText="1"/>
    </xf>
    <xf numFmtId="0" fontId="10" fillId="12" borderId="13" xfId="47" applyFont="1" applyFill="1" applyBorder="1" applyAlignment="1" applyProtection="1">
      <alignment horizontal="center" vertical="center" wrapText="1"/>
    </xf>
    <xf numFmtId="0" fontId="10" fillId="12" borderId="15" xfId="47" applyFont="1" applyFill="1" applyBorder="1" applyAlignment="1" applyProtection="1">
      <alignment horizontal="center" vertical="center" wrapText="1"/>
    </xf>
    <xf numFmtId="0" fontId="10" fillId="12" borderId="14" xfId="47" applyFont="1" applyFill="1" applyBorder="1" applyAlignment="1" applyProtection="1">
      <alignment horizontal="center" vertical="center" wrapText="1"/>
    </xf>
    <xf numFmtId="0" fontId="10" fillId="7" borderId="16" xfId="54" applyFont="1" applyFill="1" applyBorder="1" applyAlignment="1" applyProtection="1">
      <alignment horizontal="center" vertical="center" wrapText="1"/>
    </xf>
    <xf numFmtId="0" fontId="10" fillId="7" borderId="28" xfId="54" applyFont="1" applyFill="1" applyBorder="1" applyAlignment="1" applyProtection="1">
      <alignment horizontal="center" vertical="center" wrapText="1"/>
    </xf>
    <xf numFmtId="0" fontId="10" fillId="7" borderId="26" xfId="54" applyFont="1" applyFill="1" applyBorder="1" applyAlignment="1" applyProtection="1">
      <alignment horizontal="center" vertical="center" wrapText="1"/>
    </xf>
    <xf numFmtId="49" fontId="41" fillId="9" borderId="5" xfId="53" applyNumberFormat="1" applyFont="1" applyFill="1" applyBorder="1" applyAlignment="1" applyProtection="1">
      <alignment horizontal="center" vertical="center" wrapText="1"/>
      <protection locked="0"/>
    </xf>
    <xf numFmtId="49" fontId="10" fillId="11" borderId="5" xfId="53" applyNumberFormat="1" applyFont="1" applyFill="1" applyBorder="1" applyAlignment="1" applyProtection="1">
      <alignment horizontal="center" vertical="center" wrapText="1"/>
    </xf>
    <xf numFmtId="0" fontId="22" fillId="0" borderId="15" xfId="55" applyFont="1" applyBorder="1" applyAlignment="1">
      <alignment horizontal="left" vertical="center" wrapText="1" indent="1"/>
    </xf>
    <xf numFmtId="0" fontId="10" fillId="0" borderId="0" xfId="47" applyFont="1" applyFill="1" applyBorder="1" applyAlignment="1" applyProtection="1">
      <alignment horizontal="right" vertical="center" wrapText="1"/>
    </xf>
    <xf numFmtId="0" fontId="33" fillId="7" borderId="23" xfId="33" applyNumberFormat="1" applyFont="1" applyFill="1" applyBorder="1" applyAlignment="1" applyProtection="1">
      <alignment horizontal="center" vertical="center" wrapText="1"/>
    </xf>
    <xf numFmtId="0" fontId="79" fillId="0" borderId="0" xfId="54" applyFont="1" applyFill="1" applyBorder="1" applyAlignment="1" applyProtection="1">
      <alignment horizontal="center" vertical="center" wrapText="1"/>
    </xf>
    <xf numFmtId="4" fontId="10" fillId="8" borderId="5" xfId="30" applyNumberFormat="1" applyFont="1" applyFill="1" applyBorder="1" applyAlignment="1" applyProtection="1">
      <alignment horizontal="left" vertical="center" wrapText="1"/>
    </xf>
    <xf numFmtId="0" fontId="10" fillId="9" borderId="5" xfId="54" applyNumberFormat="1" applyFont="1" applyFill="1" applyBorder="1" applyAlignment="1" applyProtection="1">
      <alignment horizontal="left" vertical="center" wrapText="1"/>
      <protection locked="0"/>
    </xf>
    <xf numFmtId="0" fontId="10" fillId="9" borderId="13" xfId="54" applyNumberFormat="1" applyFont="1" applyFill="1" applyBorder="1" applyAlignment="1" applyProtection="1">
      <alignment horizontal="left" vertical="center" wrapText="1"/>
      <protection locked="0"/>
    </xf>
    <xf numFmtId="0" fontId="10" fillId="9" borderId="15" xfId="54" applyNumberFormat="1" applyFont="1" applyFill="1" applyBorder="1" applyAlignment="1" applyProtection="1">
      <alignment horizontal="left" vertical="center" wrapText="1"/>
      <protection locked="0"/>
    </xf>
    <xf numFmtId="0" fontId="10" fillId="9" borderId="14" xfId="54" applyNumberFormat="1" applyFont="1" applyFill="1" applyBorder="1" applyAlignment="1" applyProtection="1">
      <alignment horizontal="left" vertical="center" wrapText="1"/>
      <protection locked="0"/>
    </xf>
    <xf numFmtId="49" fontId="10" fillId="11" borderId="5" xfId="53" applyNumberFormat="1" applyFont="1" applyFill="1" applyBorder="1" applyAlignment="1" applyProtection="1">
      <alignment horizontal="left" vertical="center" wrapText="1" indent="1"/>
    </xf>
    <xf numFmtId="49" fontId="74" fillId="9" borderId="13" xfId="30" applyNumberFormat="1" applyFont="1" applyFill="1" applyBorder="1" applyAlignment="1" applyProtection="1">
      <alignment horizontal="left" vertical="center" wrapText="1" indent="1"/>
      <protection locked="0"/>
    </xf>
    <xf numFmtId="49" fontId="74" fillId="9" borderId="15" xfId="30" applyNumberFormat="1" applyFont="1" applyFill="1" applyBorder="1" applyAlignment="1" applyProtection="1">
      <alignment horizontal="left" vertical="center" wrapText="1" indent="1"/>
      <protection locked="0"/>
    </xf>
    <xf numFmtId="49" fontId="74" fillId="9" borderId="14" xfId="30"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center" vertical="center" wrapText="1"/>
      <protection locked="0"/>
    </xf>
    <xf numFmtId="0" fontId="33" fillId="7" borderId="15" xfId="33" applyNumberFormat="1" applyFont="1" applyFill="1" applyBorder="1" applyAlignment="1" applyProtection="1">
      <alignment horizontal="center" vertical="center" wrapText="1"/>
    </xf>
    <xf numFmtId="0" fontId="10" fillId="8" borderId="5" xfId="53" applyNumberFormat="1" applyFont="1" applyFill="1" applyBorder="1" applyAlignment="1" applyProtection="1">
      <alignment horizontal="left" vertical="center" wrapText="1"/>
    </xf>
    <xf numFmtId="49" fontId="44" fillId="13" borderId="5" xfId="0" applyFont="1" applyFill="1" applyBorder="1" applyAlignment="1" applyProtection="1">
      <alignment horizontal="center" vertical="center" textRotation="90" wrapText="1"/>
    </xf>
    <xf numFmtId="0" fontId="51" fillId="0" borderId="0" xfId="47" applyFont="1" applyFill="1" applyBorder="1" applyAlignment="1" applyProtection="1">
      <alignment horizontal="center" vertical="center" wrapText="1"/>
    </xf>
    <xf numFmtId="0" fontId="10" fillId="8" borderId="13" xfId="53" applyNumberFormat="1" applyFont="1" applyFill="1" applyBorder="1" applyAlignment="1" applyProtection="1">
      <alignment horizontal="left" vertical="center" wrapText="1" indent="1"/>
    </xf>
    <xf numFmtId="0" fontId="10" fillId="8" borderId="15" xfId="53" applyNumberFormat="1" applyFont="1" applyFill="1" applyBorder="1" applyAlignment="1" applyProtection="1">
      <alignment horizontal="left" vertical="center" wrapText="1" indent="1"/>
    </xf>
    <xf numFmtId="0" fontId="10" fillId="8" borderId="14" xfId="53" applyNumberFormat="1" applyFont="1" applyFill="1" applyBorder="1" applyAlignment="1" applyProtection="1">
      <alignment horizontal="left" vertical="center" wrapText="1" indent="1"/>
    </xf>
    <xf numFmtId="0" fontId="10" fillId="0" borderId="23" xfId="53" applyNumberFormat="1" applyFont="1" applyFill="1" applyBorder="1" applyAlignment="1" applyProtection="1">
      <alignment horizontal="center" vertical="center" wrapText="1"/>
    </xf>
    <xf numFmtId="0" fontId="51" fillId="0" borderId="17" xfId="47" applyFont="1" applyFill="1" applyBorder="1" applyAlignment="1" applyProtection="1">
      <alignment horizontal="center" vertical="center" wrapText="1"/>
    </xf>
    <xf numFmtId="0" fontId="37" fillId="0" borderId="0" xfId="54" applyFont="1" applyFill="1" applyBorder="1" applyAlignment="1" applyProtection="1">
      <alignment horizontal="center" vertical="center" wrapText="1"/>
    </xf>
    <xf numFmtId="0" fontId="10" fillId="0" borderId="0" xfId="53" applyNumberFormat="1" applyFont="1" applyFill="1" applyBorder="1" applyAlignment="1" applyProtection="1">
      <alignment horizontal="center" vertical="center" wrapText="1"/>
    </xf>
    <xf numFmtId="0" fontId="15" fillId="0" borderId="0" xfId="54" applyFont="1" applyFill="1" applyAlignment="1" applyProtection="1">
      <alignment horizontal="center" vertical="center" wrapText="1"/>
    </xf>
    <xf numFmtId="0" fontId="37" fillId="7" borderId="0" xfId="54" applyFont="1" applyFill="1" applyBorder="1" applyAlignment="1" applyProtection="1">
      <alignment horizontal="center" vertical="center" wrapText="1"/>
    </xf>
    <xf numFmtId="0" fontId="10" fillId="12" borderId="5" xfId="47" applyFont="1" applyFill="1" applyBorder="1" applyAlignment="1" applyProtection="1">
      <alignment horizontal="center" vertical="center" wrapText="1"/>
    </xf>
    <xf numFmtId="0" fontId="1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0" fillId="0" borderId="21" xfId="54" applyNumberFormat="1" applyFont="1" applyFill="1" applyBorder="1" applyAlignment="1" applyProtection="1">
      <alignment horizontal="left" vertical="center" wrapText="1"/>
    </xf>
    <xf numFmtId="0" fontId="10" fillId="0" borderId="20" xfId="54" applyNumberFormat="1" applyFont="1" applyFill="1" applyBorder="1" applyAlignment="1" applyProtection="1">
      <alignment horizontal="left" vertical="center" wrapText="1"/>
    </xf>
    <xf numFmtId="0" fontId="10" fillId="0" borderId="18" xfId="54" applyNumberFormat="1" applyFont="1" applyFill="1" applyBorder="1" applyAlignment="1" applyProtection="1">
      <alignment horizontal="left" vertical="center" wrapText="1"/>
    </xf>
    <xf numFmtId="49" fontId="10" fillId="7" borderId="5" xfId="54" applyNumberFormat="1" applyFont="1" applyFill="1" applyBorder="1" applyAlignment="1" applyProtection="1">
      <alignment horizontal="center" vertical="center" wrapText="1"/>
    </xf>
    <xf numFmtId="0" fontId="10" fillId="0" borderId="16" xfId="54" applyNumberFormat="1" applyFont="1" applyFill="1" applyBorder="1" applyAlignment="1" applyProtection="1">
      <alignment horizontal="left" vertical="center" wrapText="1"/>
    </xf>
    <xf numFmtId="0" fontId="10" fillId="0" borderId="28" xfId="54" applyNumberFormat="1" applyFont="1" applyFill="1" applyBorder="1" applyAlignment="1" applyProtection="1">
      <alignment horizontal="left" vertical="center" wrapText="1"/>
    </xf>
    <xf numFmtId="0" fontId="10" fillId="0" borderId="26" xfId="54" applyNumberFormat="1" applyFont="1" applyFill="1" applyBorder="1" applyAlignment="1" applyProtection="1">
      <alignment horizontal="left" vertical="center" wrapText="1"/>
    </xf>
    <xf numFmtId="0" fontId="37" fillId="0" borderId="5" xfId="54" applyFont="1" applyFill="1" applyBorder="1" applyAlignment="1" applyProtection="1">
      <alignment horizontal="center" vertical="center" wrapText="1"/>
    </xf>
    <xf numFmtId="0" fontId="0" fillId="7" borderId="5" xfId="102" applyNumberFormat="1" applyFont="1" applyFill="1" applyBorder="1" applyAlignment="1" applyProtection="1">
      <alignment horizontal="center" vertical="center" wrapText="1"/>
    </xf>
    <xf numFmtId="0" fontId="33" fillId="7" borderId="0" xfId="33" applyNumberFormat="1" applyFont="1" applyFill="1" applyBorder="1" applyAlignment="1" applyProtection="1">
      <alignment horizontal="center" vertical="center" wrapText="1"/>
    </xf>
    <xf numFmtId="0" fontId="10" fillId="8" borderId="5" xfId="47" applyNumberFormat="1" applyFont="1" applyFill="1" applyBorder="1" applyAlignment="1" applyProtection="1">
      <alignment horizontal="left" vertical="center" wrapText="1"/>
    </xf>
    <xf numFmtId="0" fontId="10" fillId="8" borderId="5" xfId="54" applyNumberFormat="1" applyFont="1" applyFill="1" applyBorder="1" applyAlignment="1" applyProtection="1">
      <alignment horizontal="left" vertical="center" wrapText="1"/>
    </xf>
    <xf numFmtId="0" fontId="10" fillId="7" borderId="5" xfId="54" applyNumberFormat="1" applyFont="1" applyFill="1" applyBorder="1" applyAlignment="1" applyProtection="1">
      <alignment horizontal="left" vertical="center" wrapText="1"/>
    </xf>
    <xf numFmtId="49" fontId="10" fillId="2" borderId="5" xfId="54" applyNumberFormat="1" applyFont="1" applyFill="1" applyBorder="1" applyAlignment="1" applyProtection="1">
      <alignment horizontal="left" vertical="center" wrapText="1" indent="4"/>
      <protection locked="0"/>
    </xf>
    <xf numFmtId="0" fontId="10"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41" fillId="0" borderId="5" xfId="54"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0" fontId="22" fillId="0" borderId="15" xfId="32" applyFont="1" applyFill="1" applyBorder="1" applyAlignment="1" applyProtection="1">
      <alignment horizontal="left" vertical="center" wrapText="1" indent="1"/>
    </xf>
    <xf numFmtId="49" fontId="10" fillId="0" borderId="0" xfId="41" applyBorder="1" applyAlignment="1" applyProtection="1">
      <alignment horizontal="left" vertical="top" wrapText="1"/>
    </xf>
    <xf numFmtId="0" fontId="10" fillId="7" borderId="5" xfId="48" applyNumberFormat="1" applyFont="1" applyFill="1" applyBorder="1" applyAlignment="1" applyProtection="1">
      <alignment horizontal="center" vertical="center" wrapText="1"/>
    </xf>
    <xf numFmtId="49" fontId="10" fillId="0" borderId="0" xfId="41" applyFont="1" applyAlignment="1">
      <alignment horizontal="left" vertical="top" wrapText="1"/>
    </xf>
    <xf numFmtId="49" fontId="0" fillId="12" borderId="15" xfId="0" applyFont="1" applyFill="1" applyBorder="1" applyAlignment="1">
      <alignment horizontal="left" vertical="center" indent="1"/>
    </xf>
    <xf numFmtId="4" fontId="10" fillId="8" borderId="13" xfId="30" applyNumberFormat="1" applyFont="1" applyFill="1" applyBorder="1" applyAlignment="1" applyProtection="1">
      <alignment horizontal="left" vertical="center" wrapText="1"/>
    </xf>
    <xf numFmtId="4" fontId="10" fillId="8" borderId="15" xfId="30" applyNumberFormat="1" applyFont="1" applyFill="1" applyBorder="1" applyAlignment="1" applyProtection="1">
      <alignment horizontal="left" vertical="center" wrapText="1"/>
    </xf>
    <xf numFmtId="4" fontId="10" fillId="8" borderId="14" xfId="30" applyNumberFormat="1" applyFont="1" applyFill="1" applyBorder="1" applyAlignment="1" applyProtection="1">
      <alignment horizontal="left" vertical="center" wrapText="1"/>
    </xf>
    <xf numFmtId="0" fontId="10" fillId="8" borderId="13" xfId="53" applyNumberFormat="1" applyFont="1" applyFill="1" applyBorder="1" applyAlignment="1" applyProtection="1">
      <alignment horizontal="left" vertical="center" wrapText="1"/>
    </xf>
    <xf numFmtId="0" fontId="10" fillId="8" borderId="15" xfId="53" applyNumberFormat="1" applyFont="1" applyFill="1" applyBorder="1" applyAlignment="1" applyProtection="1">
      <alignment horizontal="left" vertical="center" wrapText="1"/>
    </xf>
    <xf numFmtId="0" fontId="10" fillId="8" borderId="14" xfId="53" applyNumberFormat="1" applyFont="1" applyFill="1" applyBorder="1" applyAlignment="1" applyProtection="1">
      <alignment horizontal="left" vertical="center" wrapText="1"/>
    </xf>
    <xf numFmtId="0" fontId="10" fillId="0" borderId="13" xfId="54" applyNumberFormat="1" applyFont="1" applyFill="1" applyBorder="1" applyAlignment="1" applyProtection="1">
      <alignment horizontal="left" vertical="center" wrapText="1"/>
    </xf>
    <xf numFmtId="0" fontId="10" fillId="0" borderId="15" xfId="54" applyNumberFormat="1" applyFont="1" applyFill="1" applyBorder="1" applyAlignment="1" applyProtection="1">
      <alignment horizontal="left" vertical="center" wrapText="1"/>
    </xf>
    <xf numFmtId="0" fontId="10" fillId="0" borderId="14" xfId="54" applyNumberFormat="1" applyFont="1" applyFill="1" applyBorder="1" applyAlignment="1" applyProtection="1">
      <alignment horizontal="left" vertical="center" wrapText="1"/>
    </xf>
    <xf numFmtId="0" fontId="10"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10"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10"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10"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10" fillId="0" borderId="5" xfId="33" applyNumberFormat="1" applyFont="1" applyFill="1" applyBorder="1" applyAlignment="1" applyProtection="1">
      <alignment horizontal="left" vertical="center" wrapText="1"/>
    </xf>
    <xf numFmtId="0" fontId="10" fillId="0" borderId="5" xfId="53" applyNumberFormat="1" applyFont="1" applyFill="1" applyBorder="1" applyAlignment="1" applyProtection="1">
      <alignment horizontal="left" vertical="center" wrapText="1"/>
    </xf>
    <xf numFmtId="0" fontId="10" fillId="11" borderId="5" xfId="53" applyNumberFormat="1" applyFont="1" applyFill="1" applyBorder="1" applyAlignment="1" applyProtection="1">
      <alignment horizontal="center" vertical="center" wrapText="1"/>
    </xf>
    <xf numFmtId="0" fontId="10" fillId="0" borderId="5" xfId="53" applyNumberFormat="1" applyFont="1" applyFill="1" applyBorder="1" applyAlignment="1" applyProtection="1">
      <alignment horizontal="center" vertical="center" wrapText="1"/>
    </xf>
    <xf numFmtId="0" fontId="10" fillId="7" borderId="0" xfId="54" applyFont="1" applyFill="1" applyBorder="1" applyAlignment="1" applyProtection="1">
      <alignment horizontal="center" vertical="center" wrapText="1"/>
    </xf>
    <xf numFmtId="0" fontId="33" fillId="7" borderId="17" xfId="33" applyNumberFormat="1" applyFont="1" applyFill="1" applyBorder="1" applyAlignment="1" applyProtection="1">
      <alignment horizontal="center" vertical="center" wrapText="1"/>
    </xf>
    <xf numFmtId="49" fontId="10" fillId="7" borderId="16" xfId="54" applyNumberFormat="1" applyFont="1" applyFill="1" applyBorder="1" applyAlignment="1" applyProtection="1">
      <alignment horizontal="center" vertical="center" wrapText="1"/>
    </xf>
    <xf numFmtId="49" fontId="10" fillId="7" borderId="26" xfId="54" applyNumberFormat="1" applyFont="1" applyFill="1" applyBorder="1" applyAlignment="1" applyProtection="1">
      <alignment horizontal="center" vertical="center" wrapText="1"/>
    </xf>
    <xf numFmtId="0" fontId="10" fillId="8" borderId="13" xfId="54" applyNumberFormat="1" applyFont="1" applyFill="1" applyBorder="1" applyAlignment="1" applyProtection="1">
      <alignment horizontal="left" vertical="center" wrapText="1"/>
    </xf>
    <xf numFmtId="0" fontId="10" fillId="8" borderId="15" xfId="54" applyNumberFormat="1" applyFont="1" applyFill="1" applyBorder="1" applyAlignment="1" applyProtection="1">
      <alignment horizontal="left" vertical="center" wrapText="1"/>
    </xf>
    <xf numFmtId="0" fontId="10" fillId="8" borderId="14" xfId="54" applyNumberFormat="1" applyFont="1" applyFill="1" applyBorder="1" applyAlignment="1" applyProtection="1">
      <alignment horizontal="left" vertical="center" wrapText="1"/>
    </xf>
    <xf numFmtId="0" fontId="10" fillId="8" borderId="13" xfId="47" applyNumberFormat="1" applyFont="1" applyFill="1" applyBorder="1" applyAlignment="1" applyProtection="1">
      <alignment horizontal="left" vertical="center" wrapText="1"/>
    </xf>
    <xf numFmtId="0" fontId="10" fillId="8" borderId="15" xfId="47" applyNumberFormat="1" applyFont="1" applyFill="1" applyBorder="1" applyAlignment="1" applyProtection="1">
      <alignment horizontal="left" vertical="center" wrapText="1"/>
    </xf>
    <xf numFmtId="0" fontId="10" fillId="8" borderId="14" xfId="47" applyNumberFormat="1" applyFont="1" applyFill="1" applyBorder="1" applyAlignment="1" applyProtection="1">
      <alignment horizontal="left" vertical="center" wrapText="1"/>
    </xf>
    <xf numFmtId="49" fontId="10" fillId="11" borderId="13" xfId="53" applyNumberFormat="1" applyFont="1" applyFill="1" applyBorder="1" applyAlignment="1" applyProtection="1">
      <alignment horizontal="center" vertical="center" wrapText="1"/>
    </xf>
    <xf numFmtId="0" fontId="37" fillId="0" borderId="21" xfId="54" applyFont="1" applyFill="1" applyBorder="1" applyAlignment="1" applyProtection="1">
      <alignment horizontal="center" vertical="center" wrapText="1"/>
    </xf>
    <xf numFmtId="0" fontId="37" fillId="0" borderId="18" xfId="54" applyFont="1" applyFill="1" applyBorder="1" applyAlignment="1" applyProtection="1">
      <alignment horizontal="center" vertical="center" wrapText="1"/>
    </xf>
    <xf numFmtId="0" fontId="33" fillId="0" borderId="20" xfId="54" applyFont="1" applyFill="1" applyBorder="1" applyAlignment="1" applyProtection="1">
      <alignment horizontal="center" vertical="top" wrapText="1"/>
    </xf>
    <xf numFmtId="0" fontId="33" fillId="0" borderId="0" xfId="54" applyFont="1" applyFill="1" applyBorder="1" applyAlignment="1" applyProtection="1">
      <alignment horizontal="center" vertical="top" wrapText="1"/>
    </xf>
    <xf numFmtId="14" fontId="53" fillId="0" borderId="5" xfId="53" applyNumberFormat="1" applyFont="1" applyFill="1" applyBorder="1" applyAlignment="1" applyProtection="1">
      <alignment horizontal="center" vertical="center" wrapText="1"/>
    </xf>
    <xf numFmtId="0" fontId="12" fillId="10" borderId="5" xfId="0" applyNumberFormat="1" applyFont="1" applyFill="1" applyBorder="1" applyAlignment="1" applyProtection="1">
      <alignment horizontal="center" vertical="center" wrapText="1"/>
    </xf>
  </cellXfs>
  <cellStyles count="124">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ells 2" xfId="103" xr:uid="{00000000-0005-0000-0000-000021000000}"/>
    <cellStyle name="Currency [0]" xfId="16" xr:uid="{00000000-0005-0000-0000-000022000000}"/>
    <cellStyle name="currency1" xfId="17" xr:uid="{00000000-0005-0000-0000-000023000000}"/>
    <cellStyle name="Currency2" xfId="18" xr:uid="{00000000-0005-0000-0000-000024000000}"/>
    <cellStyle name="currency3" xfId="19" xr:uid="{00000000-0005-0000-0000-000025000000}"/>
    <cellStyle name="currency4" xfId="20" xr:uid="{00000000-0005-0000-0000-000026000000}"/>
    <cellStyle name="Followed Hyperlink" xfId="21" xr:uid="{00000000-0005-0000-0000-000027000000}"/>
    <cellStyle name="Header 3" xfId="22" xr:uid="{00000000-0005-0000-0000-000028000000}"/>
    <cellStyle name="Hyperlink" xfId="23" xr:uid="{00000000-0005-0000-0000-000029000000}"/>
    <cellStyle name="normal" xfId="24" xr:uid="{00000000-0005-0000-0000-00002A000000}"/>
    <cellStyle name="Normal1" xfId="25" xr:uid="{00000000-0005-0000-0000-00002B000000}"/>
    <cellStyle name="Normal2" xfId="26" xr:uid="{00000000-0005-0000-0000-00002C000000}"/>
    <cellStyle name="Percent1" xfId="27" xr:uid="{00000000-0005-0000-0000-00002D000000}"/>
    <cellStyle name="Title 4" xfId="28" xr:uid="{00000000-0005-0000-0000-00002E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xfId="104" xr:uid="{00000000-0005-0000-0000-000039000000}"/>
    <cellStyle name="Гиперссылка 2 2" xfId="31" xr:uid="{00000000-0005-0000-0000-00003A000000}"/>
    <cellStyle name="Гиперссылка 4" xfId="105" xr:uid="{00000000-0005-0000-0000-00003B000000}"/>
    <cellStyle name="Гиперссылка 5" xfId="119" xr:uid="{00000000-0005-0000-0000-00003C000000}"/>
    <cellStyle name="Границы" xfId="120" xr:uid="{00000000-0005-0000-0000-00003D000000}"/>
    <cellStyle name="Денежный" xfId="99" builtinId="4" hidden="1"/>
    <cellStyle name="Денежный [0]" xfId="100" builtinId="7" hidden="1"/>
    <cellStyle name="Заголовок" xfId="32" xr:uid="{00000000-0005-0000-0000-000040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5000000}"/>
    <cellStyle name="Значение" xfId="34" xr:uid="{00000000-0005-0000-0000-000046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C000000}"/>
    <cellStyle name="Обычный 12" xfId="106" xr:uid="{00000000-0005-0000-0000-00004D000000}"/>
    <cellStyle name="Обычный 12 2" xfId="36" xr:uid="{00000000-0005-0000-0000-00004E000000}"/>
    <cellStyle name="Обычный 12 3" xfId="115" xr:uid="{00000000-0005-0000-0000-00004F000000}"/>
    <cellStyle name="Обычный 14" xfId="37" xr:uid="{00000000-0005-0000-0000-000050000000}"/>
    <cellStyle name="Обычный 14 2" xfId="111" xr:uid="{00000000-0005-0000-0000-000051000000}"/>
    <cellStyle name="Обычный 14 2 2" xfId="116" xr:uid="{00000000-0005-0000-0000-000052000000}"/>
    <cellStyle name="Обычный 14 3" xfId="112" xr:uid="{00000000-0005-0000-0000-000053000000}"/>
    <cellStyle name="Обычный 14 3 2" xfId="117" xr:uid="{00000000-0005-0000-0000-000054000000}"/>
    <cellStyle name="Обычный 14 4" xfId="113" xr:uid="{00000000-0005-0000-0000-000055000000}"/>
    <cellStyle name="Обычный 14 4 2" xfId="118" xr:uid="{00000000-0005-0000-0000-000056000000}"/>
    <cellStyle name="Обычный 14 5" xfId="96" xr:uid="{00000000-0005-0000-0000-000057000000}"/>
    <cellStyle name="Обычный 14 6" xfId="102" xr:uid="{00000000-0005-0000-0000-000058000000}"/>
    <cellStyle name="Обычный 14 7" xfId="114" xr:uid="{00000000-0005-0000-0000-000059000000}"/>
    <cellStyle name="Обычный 14 8" xfId="122" xr:uid="{00000000-0005-0000-0000-00005A000000}"/>
    <cellStyle name="Обычный 14 9" xfId="123" xr:uid="{00000000-0005-0000-0000-00005B000000}"/>
    <cellStyle name="Обычный 15" xfId="38" xr:uid="{00000000-0005-0000-0000-00005C000000}"/>
    <cellStyle name="Обычный 2" xfId="39" xr:uid="{00000000-0005-0000-0000-00005D000000}"/>
    <cellStyle name="Обычный 2 10 2" xfId="107" xr:uid="{00000000-0005-0000-0000-00005E000000}"/>
    <cellStyle name="Обычный 2 2" xfId="40" xr:uid="{00000000-0005-0000-0000-00005F000000}"/>
    <cellStyle name="Обычный 2 3" xfId="108" xr:uid="{00000000-0005-0000-0000-000060000000}"/>
    <cellStyle name="Обычный 2 4" xfId="109" xr:uid="{00000000-0005-0000-0000-000061000000}"/>
    <cellStyle name="Обычный 3" xfId="41" xr:uid="{00000000-0005-0000-0000-000062000000}"/>
    <cellStyle name="Обычный 3 2" xfId="42" xr:uid="{00000000-0005-0000-0000-000063000000}"/>
    <cellStyle name="Обычный 3 3" xfId="43" xr:uid="{00000000-0005-0000-0000-000064000000}"/>
    <cellStyle name="Обычный 3 4" xfId="121" xr:uid="{00000000-0005-0000-0000-000065000000}"/>
    <cellStyle name="Обычный 4" xfId="44" xr:uid="{00000000-0005-0000-0000-000066000000}"/>
    <cellStyle name="Обычный 5" xfId="110" xr:uid="{00000000-0005-0000-0000-000067000000}"/>
    <cellStyle name="Обычный_BALANCE.WARM.2007YEAR(FACT)" xfId="45" xr:uid="{00000000-0005-0000-0000-000068000000}"/>
    <cellStyle name="Обычный_INVEST.WARM.PLAN.4.78(v0.1)" xfId="46" xr:uid="{00000000-0005-0000-0000-000069000000}"/>
    <cellStyle name="Обычный_JKH.OPEN.INFO.HVS(v3.5)_цены161210" xfId="47" xr:uid="{00000000-0005-0000-0000-00006A000000}"/>
    <cellStyle name="Обычный_JKH.OPEN.INFO.PRICE.VO_v4.0(10.02.11)" xfId="48" xr:uid="{00000000-0005-0000-0000-00006B000000}"/>
    <cellStyle name="Обычный_MINENERGO.340.PRIL79(v0.1)" xfId="49" xr:uid="{00000000-0005-0000-0000-00006C000000}"/>
    <cellStyle name="Обычный_PREDEL.JKH.2010(v1.3)" xfId="50" xr:uid="{00000000-0005-0000-0000-00006D000000}"/>
    <cellStyle name="Обычный_razrabotka_sablonov_po_WKU" xfId="51" xr:uid="{00000000-0005-0000-0000-00006E000000}"/>
    <cellStyle name="Обычный_SIMPLE_1_massive2" xfId="52" xr:uid="{00000000-0005-0000-0000-00006F000000}"/>
    <cellStyle name="Обычный_ЖКУ_проект3" xfId="53" xr:uid="{00000000-0005-0000-0000-000070000000}"/>
    <cellStyle name="Обычный_Мониторинг инвестиций" xfId="54" xr:uid="{00000000-0005-0000-0000-000071000000}"/>
    <cellStyle name="Обычный_Шаблон по источникам для Модуля Реестр (2)" xfId="55" xr:uid="{00000000-0005-0000-0000-000072000000}"/>
    <cellStyle name="Плохой" xfId="62" builtinId="27" hidden="1"/>
    <cellStyle name="Пояснение" xfId="70" builtinId="53" hidden="1"/>
    <cellStyle name="Примечание" xfId="69" builtinId="10" hidden="1"/>
    <cellStyle name="Процентный" xfId="101" builtinId="5" hidden="1"/>
    <cellStyle name="Связанная ячейка" xfId="66" builtinId="24" hidden="1"/>
    <cellStyle name="Текст предупреждения" xfId="68" builtinId="11" hidden="1"/>
    <cellStyle name="Финансовый" xfId="97" builtinId="3" hidden="1"/>
    <cellStyle name="Финансовый [0]" xfId="98"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2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2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2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2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2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2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2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2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2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2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2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2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2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2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2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2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2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2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2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2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2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2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2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2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2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2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2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2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2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2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2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2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38100</xdr:colOff>
      <xdr:row>23</xdr:row>
      <xdr:rowOff>0</xdr:rowOff>
    </xdr:from>
    <xdr:to>
      <xdr:col>35</xdr:col>
      <xdr:colOff>228600</xdr:colOff>
      <xdr:row>23</xdr:row>
      <xdr:rowOff>190500</xdr:rowOff>
    </xdr:to>
    <xdr:grpSp>
      <xdr:nvGrpSpPr>
        <xdr:cNvPr id="4" name="shCalendar" hidden="1">
          <a:extLst>
            <a:ext uri="{FF2B5EF4-FFF2-40B4-BE49-F238E27FC236}">
              <a16:creationId xmlns:a16="http://schemas.microsoft.com/office/drawing/2014/main" id="{00000000-0008-0000-0C00-000004000000}"/>
            </a:ext>
          </a:extLst>
        </xdr:cNvPr>
        <xdr:cNvGrpSpPr>
          <a:grpSpLocks/>
        </xdr:cNvGrpSpPr>
      </xdr:nvGrpSpPr>
      <xdr:grpSpPr bwMode="auto">
        <a:xfrm>
          <a:off x="17125950" y="5695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C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C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E00-000004000000}"/>
            </a:ext>
          </a:extLst>
        </xdr:cNvPr>
        <xdr:cNvGrpSpPr>
          <a:grpSpLocks/>
        </xdr:cNvGrpSpPr>
      </xdr:nvGrpSpPr>
      <xdr:grpSpPr bwMode="auto">
        <a:xfrm>
          <a:off x="6419850" y="66198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E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E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1000-000004000000}"/>
            </a:ext>
          </a:extLst>
        </xdr:cNvPr>
        <xdr:cNvGrpSpPr>
          <a:grpSpLocks/>
        </xdr:cNvGrpSpPr>
      </xdr:nvGrpSpPr>
      <xdr:grpSpPr bwMode="auto">
        <a:xfrm>
          <a:off x="6419850" y="69056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0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0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200-000004000000}"/>
            </a:ext>
          </a:extLst>
        </xdr:cNvPr>
        <xdr:cNvGrpSpPr>
          <a:grpSpLocks/>
        </xdr:cNvGrpSpPr>
      </xdr:nvGrpSpPr>
      <xdr:grpSpPr bwMode="auto">
        <a:xfrm>
          <a:off x="6972300" y="62388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2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2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200-000007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2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2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200-00000C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2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2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200-00000F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2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2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200-000012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2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2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200-000015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2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2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200-000018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2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2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200-00001B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2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2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200-00001E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2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2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200-000021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2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2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4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4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400-000004000000}"/>
            </a:ext>
          </a:extLst>
        </xdr:cNvPr>
        <xdr:cNvGrpSpPr>
          <a:grpSpLocks/>
        </xdr:cNvGrpSpPr>
      </xdr:nvGrpSpPr>
      <xdr:grpSpPr bwMode="auto">
        <a:xfrm>
          <a:off x="8001000" y="4933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4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4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3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600-000004000000}"/>
            </a:ext>
          </a:extLst>
        </xdr:cNvPr>
        <xdr:cNvGrpSpPr>
          <a:grpSpLocks/>
        </xdr:cNvGrpSpPr>
      </xdr:nvGrpSpPr>
      <xdr:grpSpPr bwMode="auto">
        <a:xfrm>
          <a:off x="6381750" y="49815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6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6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8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8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800-000004000000}"/>
            </a:ext>
          </a:extLst>
        </xdr:cNvPr>
        <xdr:cNvGrpSpPr>
          <a:grpSpLocks/>
        </xdr:cNvGrpSpPr>
      </xdr:nvGrpSpPr>
      <xdr:grpSpPr bwMode="auto">
        <a:xfrm>
          <a:off x="6381750" y="49911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8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8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9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9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A00-000004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A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A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A00-000007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A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A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A00-00000C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A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A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B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B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C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C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C00-000004000000}"/>
            </a:ext>
          </a:extLst>
        </xdr:cNvPr>
        <xdr:cNvGrpSpPr>
          <a:grpSpLocks/>
        </xdr:cNvGrpSpPr>
      </xdr:nvGrpSpPr>
      <xdr:grpSpPr bwMode="auto">
        <a:xfrm>
          <a:off x="15706725" y="36671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C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C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D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D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E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E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xdr:colOff>
      <xdr:row>23</xdr:row>
      <xdr:rowOff>0</xdr:rowOff>
    </xdr:from>
    <xdr:to>
      <xdr:col>22</xdr:col>
      <xdr:colOff>228600</xdr:colOff>
      <xdr:row>25</xdr:row>
      <xdr:rowOff>0</xdr:rowOff>
    </xdr:to>
    <xdr:grpSp>
      <xdr:nvGrpSpPr>
        <xdr:cNvPr id="4" name="shCalendar" hidden="1">
          <a:extLst>
            <a:ext uri="{FF2B5EF4-FFF2-40B4-BE49-F238E27FC236}">
              <a16:creationId xmlns:a16="http://schemas.microsoft.com/office/drawing/2014/main" id="{00000000-0008-0000-1E00-000004000000}"/>
            </a:ext>
          </a:extLst>
        </xdr:cNvPr>
        <xdr:cNvGrpSpPr>
          <a:grpSpLocks/>
        </xdr:cNvGrpSpPr>
      </xdr:nvGrpSpPr>
      <xdr:grpSpPr bwMode="auto">
        <a:xfrm>
          <a:off x="12925425" y="4181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E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E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E00-000007000000}"/>
            </a:ext>
          </a:extLst>
        </xdr:cNvPr>
        <xdr:cNvGrpSpPr>
          <a:grpSpLocks/>
        </xdr:cNvGrpSpPr>
      </xdr:nvGrpSpPr>
      <xdr:grpSpPr bwMode="auto">
        <a:xfrm>
          <a:off x="12887325" y="41814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E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E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a:extLst>
            <a:ext uri="{FF2B5EF4-FFF2-40B4-BE49-F238E27FC236}">
              <a16:creationId xmlns:a16="http://schemas.microsoft.com/office/drawing/2014/main" id="{00000000-0008-0000-1E00-00000A000000}"/>
            </a:ext>
          </a:extLst>
        </xdr:cNvPr>
        <xdr:cNvGrpSpPr>
          <a:grpSpLocks/>
        </xdr:cNvGrpSpPr>
      </xdr:nvGrpSpPr>
      <xdr:grpSpPr bwMode="auto">
        <a:xfrm>
          <a:off x="12887325" y="4181475"/>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E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E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4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4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4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4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4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4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18</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400-00000E000000}"/>
            </a:ext>
          </a:extLst>
        </xdr:cNvPr>
        <xdr:cNvGrpSpPr>
          <a:grpSpLocks/>
        </xdr:cNvGrpSpPr>
      </xdr:nvGrpSpPr>
      <xdr:grpSpPr bwMode="auto">
        <a:xfrm>
          <a:off x="7219950" y="337185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4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4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99895" name="FREEZE_PANES" descr="update_org.png">
          <a:extLst>
            <a:ext uri="{FF2B5EF4-FFF2-40B4-BE49-F238E27FC236}">
              <a16:creationId xmlns:a16="http://schemas.microsoft.com/office/drawing/2014/main" id="{00000000-0008-0000-1F00-000097DC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99896" name="UNFREEZE_PANES" descr="update_org.png" hidden="1">
          <a:extLst>
            <a:ext uri="{FF2B5EF4-FFF2-40B4-BE49-F238E27FC236}">
              <a16:creationId xmlns:a16="http://schemas.microsoft.com/office/drawing/2014/main" id="{00000000-0008-0000-1F00-000098D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4781" name="FREEZE_PANES" descr="update_org.png">
          <a:extLst>
            <a:ext uri="{FF2B5EF4-FFF2-40B4-BE49-F238E27FC236}">
              <a16:creationId xmlns:a16="http://schemas.microsoft.com/office/drawing/2014/main" id="{00000000-0008-0000-2000-00008DA1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4782" name="UNFREEZE_PANES" descr="update_org.png" hidden="1">
          <a:extLst>
            <a:ext uri="{FF2B5EF4-FFF2-40B4-BE49-F238E27FC236}">
              <a16:creationId xmlns:a16="http://schemas.microsoft.com/office/drawing/2014/main" id="{00000000-0008-0000-2000-00008EA1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FA68BEF-5C4D-49D2-92EE-4A3CA3CCC5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CF0D9805-CD92-47E2-B353-D1FF3A2ECC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6394" name="FREEZE_PANES" descr="update_org.png">
          <a:extLst>
            <a:ext uri="{FF2B5EF4-FFF2-40B4-BE49-F238E27FC236}">
              <a16:creationId xmlns:a16="http://schemas.microsoft.com/office/drawing/2014/main" id="{00000000-0008-0000-2100-0000DAA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6395" name="UNFREEZE_PANES" descr="update_org.png" hidden="1">
          <a:extLst>
            <a:ext uri="{FF2B5EF4-FFF2-40B4-BE49-F238E27FC236}">
              <a16:creationId xmlns:a16="http://schemas.microsoft.com/office/drawing/2014/main" id="{00000000-0008-0000-2100-0000DBA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10</xdr:row>
      <xdr:rowOff>0</xdr:rowOff>
    </xdr:from>
    <xdr:to>
      <xdr:col>7</xdr:col>
      <xdr:colOff>228600</xdr:colOff>
      <xdr:row>10</xdr:row>
      <xdr:rowOff>190500</xdr:rowOff>
    </xdr:to>
    <xdr:grpSp>
      <xdr:nvGrpSpPr>
        <xdr:cNvPr id="7186396" name="shCalendar" hidden="1">
          <a:extLst>
            <a:ext uri="{FF2B5EF4-FFF2-40B4-BE49-F238E27FC236}">
              <a16:creationId xmlns:a16="http://schemas.microsoft.com/office/drawing/2014/main" id="{00000000-0008-0000-2100-0000DCA76D00}"/>
            </a:ext>
          </a:extLst>
        </xdr:cNvPr>
        <xdr:cNvGrpSpPr>
          <a:grpSpLocks/>
        </xdr:cNvGrpSpPr>
      </xdr:nvGrpSpPr>
      <xdr:grpSpPr bwMode="auto">
        <a:xfrm>
          <a:off x="7315200" y="1266825"/>
          <a:ext cx="190500" cy="190500"/>
          <a:chOff x="13896191" y="1813753"/>
          <a:chExt cx="211023" cy="178845"/>
        </a:xfrm>
      </xdr:grpSpPr>
      <xdr:sp macro="[0]!modfrmDateChoose.CalendarShow" textlink="">
        <xdr:nvSpPr>
          <xdr:cNvPr id="7186397" name="shCalendar_bck" hidden="1">
            <a:extLst>
              <a:ext uri="{FF2B5EF4-FFF2-40B4-BE49-F238E27FC236}">
                <a16:creationId xmlns:a16="http://schemas.microsoft.com/office/drawing/2014/main" id="{00000000-0008-0000-2100-0000DDA7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186398" name="shCalendar_1" descr="CalendarSmall.bmp" hidden="1">
            <a:extLst>
              <a:ext uri="{FF2B5EF4-FFF2-40B4-BE49-F238E27FC236}">
                <a16:creationId xmlns:a16="http://schemas.microsoft.com/office/drawing/2014/main" id="{00000000-0008-0000-2100-0000DEA76D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2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2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2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7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7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7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5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5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5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5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5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600-00009AE26D00}"/>
            </a:ext>
          </a:extLst>
        </xdr:cNvPr>
        <xdr:cNvGrpSpPr>
          <a:grpSpLocks/>
        </xdr:cNvGrpSpPr>
      </xdr:nvGrpSpPr>
      <xdr:grpSpPr bwMode="auto">
        <a:xfrm>
          <a:off x="134588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6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6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6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6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6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6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6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6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8" name="shCalendar" hidden="1">
          <a:extLst>
            <a:ext uri="{FF2B5EF4-FFF2-40B4-BE49-F238E27FC236}">
              <a16:creationId xmlns:a16="http://schemas.microsoft.com/office/drawing/2014/main" id="{00000000-0008-0000-0800-000008000000}"/>
            </a:ext>
          </a:extLst>
        </xdr:cNvPr>
        <xdr:cNvGrpSpPr>
          <a:grpSpLocks/>
        </xdr:cNvGrpSpPr>
      </xdr:nvGrpSpPr>
      <xdr:grpSpPr bwMode="auto">
        <a:xfrm>
          <a:off x="6419850" y="6267450"/>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8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8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9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9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A00-000004000000}"/>
            </a:ext>
          </a:extLst>
        </xdr:cNvPr>
        <xdr:cNvGrpSpPr>
          <a:grpSpLocks/>
        </xdr:cNvGrpSpPr>
      </xdr:nvGrpSpPr>
      <xdr:grpSpPr bwMode="auto">
        <a:xfrm>
          <a:off x="6419850" y="62674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A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A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49</v>
      </c>
    </row>
    <row r="2" spans="1:20" ht="22.5">
      <c r="F2" s="1198" t="s">
        <v>491</v>
      </c>
      <c r="G2" s="1199"/>
      <c r="H2" s="1200"/>
      <c r="I2" s="436"/>
    </row>
    <row r="3" spans="1:20" ht="3" customHeight="1"/>
    <row r="4" spans="1:20" s="190" customFormat="1" ht="11.25">
      <c r="A4" s="214"/>
      <c r="B4" s="214"/>
      <c r="C4" s="214"/>
      <c r="D4" s="214"/>
      <c r="F4" s="1159" t="s">
        <v>454</v>
      </c>
      <c r="G4" s="1159"/>
      <c r="H4" s="1159"/>
      <c r="I4" s="1201"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29.11.2022</v>
      </c>
      <c r="I7" s="196" t="s">
        <v>493</v>
      </c>
      <c r="J7" s="334"/>
      <c r="K7" s="214"/>
      <c r="L7" s="214"/>
      <c r="M7" s="214"/>
      <c r="N7" s="214"/>
      <c r="O7" s="214"/>
      <c r="P7" s="214"/>
      <c r="Q7" s="214"/>
      <c r="R7" s="214"/>
      <c r="S7" s="214"/>
      <c r="T7" s="214"/>
    </row>
    <row r="8" spans="1:20" s="190" customFormat="1" ht="45">
      <c r="A8" s="1202">
        <v>1</v>
      </c>
      <c r="B8" s="214"/>
      <c r="C8" s="214"/>
      <c r="D8" s="214"/>
      <c r="F8" s="335" t="str">
        <f>"2." &amp;mergeValue(A8)</f>
        <v>2.1</v>
      </c>
      <c r="G8" s="417" t="s">
        <v>494</v>
      </c>
      <c r="H8" s="317"/>
      <c r="I8" s="196" t="s">
        <v>590</v>
      </c>
      <c r="J8" s="334"/>
      <c r="K8" s="214"/>
      <c r="L8" s="214"/>
      <c r="M8" s="214"/>
      <c r="N8" s="214"/>
      <c r="O8" s="214"/>
      <c r="P8" s="214"/>
      <c r="Q8" s="214"/>
      <c r="R8" s="214"/>
      <c r="S8" s="214"/>
      <c r="T8" s="214"/>
    </row>
    <row r="9" spans="1:20" s="190" customFormat="1" ht="22.5">
      <c r="A9" s="1202"/>
      <c r="B9" s="214"/>
      <c r="C9" s="214"/>
      <c r="D9" s="214"/>
      <c r="F9" s="335" t="str">
        <f>"3." &amp;mergeValue(A9)</f>
        <v>3.1</v>
      </c>
      <c r="G9" s="417" t="s">
        <v>495</v>
      </c>
      <c r="H9" s="317"/>
      <c r="I9" s="196" t="s">
        <v>588</v>
      </c>
      <c r="J9" s="334"/>
      <c r="K9" s="214"/>
      <c r="L9" s="214"/>
      <c r="M9" s="214"/>
      <c r="N9" s="214"/>
      <c r="O9" s="214"/>
      <c r="P9" s="214"/>
      <c r="Q9" s="214"/>
      <c r="R9" s="214"/>
      <c r="S9" s="214"/>
      <c r="T9" s="214"/>
    </row>
    <row r="10" spans="1:20" s="190" customFormat="1" ht="22.5">
      <c r="A10" s="1202"/>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2"/>
      <c r="B11" s="1202">
        <v>1</v>
      </c>
      <c r="C11" s="344"/>
      <c r="D11" s="344"/>
      <c r="F11" s="335" t="str">
        <f>"4."&amp;mergeValue(A11) &amp;"."&amp;mergeValue(B11)</f>
        <v>4.1.1</v>
      </c>
      <c r="G11" s="324" t="s">
        <v>592</v>
      </c>
      <c r="H11" s="317" t="str">
        <f>IF(region_name="","",region_name)</f>
        <v>Орловская область</v>
      </c>
      <c r="I11" s="196" t="s">
        <v>499</v>
      </c>
      <c r="J11" s="334"/>
      <c r="K11" s="214"/>
      <c r="L11" s="214"/>
      <c r="M11" s="214"/>
      <c r="N11" s="214"/>
      <c r="O11" s="214"/>
      <c r="P11" s="214"/>
      <c r="Q11" s="214"/>
      <c r="R11" s="214"/>
      <c r="S11" s="214"/>
      <c r="T11" s="214"/>
    </row>
    <row r="12" spans="1:20" s="190" customFormat="1" ht="22.5">
      <c r="A12" s="1202"/>
      <c r="B12" s="1202"/>
      <c r="C12" s="1202">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2"/>
      <c r="B13" s="1202"/>
      <c r="C13" s="1202"/>
      <c r="D13" s="344">
        <v>1</v>
      </c>
      <c r="F13" s="335" t="str">
        <f>"4."&amp;mergeValue(A13) &amp;"."&amp;mergeValue(B13)&amp;"."&amp;mergeValue(C13)&amp;"."&amp;mergeValue(D13)</f>
        <v>4.1.1.1.1</v>
      </c>
      <c r="G13" s="420" t="s">
        <v>498</v>
      </c>
      <c r="H13" s="317"/>
      <c r="I13" s="1203" t="s">
        <v>591</v>
      </c>
      <c r="J13" s="334"/>
      <c r="K13" s="214"/>
      <c r="L13" s="214"/>
      <c r="M13" s="214"/>
      <c r="N13" s="214"/>
      <c r="O13" s="214"/>
      <c r="P13" s="214"/>
      <c r="Q13" s="214"/>
      <c r="R13" s="214"/>
      <c r="S13" s="214"/>
      <c r="T13" s="214"/>
    </row>
    <row r="14" spans="1:20" s="190" customFormat="1" ht="18.75">
      <c r="A14" s="1202"/>
      <c r="B14" s="1202"/>
      <c r="C14" s="1202"/>
      <c r="D14" s="344"/>
      <c r="F14" s="338"/>
      <c r="G14" s="150" t="s">
        <v>4</v>
      </c>
      <c r="H14" s="343"/>
      <c r="I14" s="1203"/>
      <c r="J14" s="334"/>
      <c r="K14" s="214"/>
      <c r="L14" s="214"/>
      <c r="M14" s="214"/>
      <c r="N14" s="214"/>
      <c r="O14" s="214"/>
      <c r="P14" s="214"/>
      <c r="Q14" s="214"/>
      <c r="R14" s="214"/>
      <c r="S14" s="214"/>
      <c r="T14" s="214"/>
    </row>
    <row r="15" spans="1:20" s="190" customFormat="1" ht="18.75">
      <c r="A15" s="1202"/>
      <c r="B15" s="1202"/>
      <c r="C15" s="344"/>
      <c r="D15" s="344"/>
      <c r="F15" s="421"/>
      <c r="G15" s="195" t="s">
        <v>403</v>
      </c>
      <c r="H15" s="422"/>
      <c r="I15" s="423"/>
      <c r="J15" s="334"/>
      <c r="K15" s="214"/>
      <c r="L15" s="214"/>
      <c r="M15" s="214"/>
      <c r="N15" s="214"/>
      <c r="O15" s="214"/>
      <c r="P15" s="214"/>
      <c r="Q15" s="214"/>
      <c r="R15" s="214"/>
      <c r="S15" s="214"/>
      <c r="T15" s="214"/>
    </row>
    <row r="16" spans="1:20" s="190" customFormat="1" ht="18.75">
      <c r="A16" s="1202"/>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7" t="s">
        <v>593</v>
      </c>
      <c r="H19" s="1197"/>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900-000000000000}">
      <formula1>900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9" width="10.5703125" style="587"/>
    <col min="30" max="249" width="10.5703125" style="525"/>
    <col min="250" max="257" width="0" style="525" hidden="1" customWidth="1"/>
    <col min="258" max="258" width="3.7109375" style="525" customWidth="1"/>
    <col min="259" max="259" width="3.85546875" style="525" customWidth="1"/>
    <col min="260" max="260" width="3.7109375" style="525" customWidth="1"/>
    <col min="261" max="261" width="12.7109375" style="525" customWidth="1"/>
    <col min="262" max="262" width="52.7109375" style="525" customWidth="1"/>
    <col min="263" max="266" width="0" style="525" hidden="1" customWidth="1"/>
    <col min="267" max="267" width="12.28515625" style="525" customWidth="1"/>
    <col min="268" max="268" width="6.42578125" style="525" customWidth="1"/>
    <col min="269" max="269" width="12.28515625" style="525" customWidth="1"/>
    <col min="270" max="270" width="0" style="525" hidden="1" customWidth="1"/>
    <col min="271" max="271" width="3.7109375" style="525" customWidth="1"/>
    <col min="272" max="272" width="11.140625" style="525" bestFit="1" customWidth="1"/>
    <col min="273" max="274" width="10.5703125" style="525"/>
    <col min="275" max="275" width="11.140625" style="525" customWidth="1"/>
    <col min="276" max="505" width="10.5703125" style="525"/>
    <col min="506" max="513" width="0" style="525" hidden="1" customWidth="1"/>
    <col min="514" max="514" width="3.7109375" style="525" customWidth="1"/>
    <col min="515" max="515" width="3.85546875" style="525" customWidth="1"/>
    <col min="516" max="516" width="3.7109375" style="525" customWidth="1"/>
    <col min="517" max="517" width="12.7109375" style="525" customWidth="1"/>
    <col min="518" max="518" width="52.7109375" style="525" customWidth="1"/>
    <col min="519" max="522" width="0" style="525" hidden="1" customWidth="1"/>
    <col min="523" max="523" width="12.28515625" style="525" customWidth="1"/>
    <col min="524" max="524" width="6.42578125" style="525" customWidth="1"/>
    <col min="525" max="525" width="12.28515625" style="525" customWidth="1"/>
    <col min="526" max="526" width="0" style="525" hidden="1" customWidth="1"/>
    <col min="527" max="527" width="3.7109375" style="525" customWidth="1"/>
    <col min="528" max="528" width="11.140625" style="525" bestFit="1" customWidth="1"/>
    <col min="529" max="530" width="10.5703125" style="525"/>
    <col min="531" max="531" width="11.140625" style="525" customWidth="1"/>
    <col min="532" max="761" width="10.5703125" style="525"/>
    <col min="762" max="769" width="0" style="525" hidden="1" customWidth="1"/>
    <col min="770" max="770" width="3.7109375" style="525" customWidth="1"/>
    <col min="771" max="771" width="3.85546875" style="525" customWidth="1"/>
    <col min="772" max="772" width="3.7109375" style="525" customWidth="1"/>
    <col min="773" max="773" width="12.7109375" style="525" customWidth="1"/>
    <col min="774" max="774" width="52.7109375" style="525" customWidth="1"/>
    <col min="775" max="778" width="0" style="525" hidden="1" customWidth="1"/>
    <col min="779" max="779" width="12.28515625" style="525" customWidth="1"/>
    <col min="780" max="780" width="6.42578125" style="525" customWidth="1"/>
    <col min="781" max="781" width="12.28515625" style="525" customWidth="1"/>
    <col min="782" max="782" width="0" style="525" hidden="1" customWidth="1"/>
    <col min="783" max="783" width="3.7109375" style="525" customWidth="1"/>
    <col min="784" max="784" width="11.140625" style="525" bestFit="1" customWidth="1"/>
    <col min="785" max="786" width="10.5703125" style="525"/>
    <col min="787" max="787" width="11.140625" style="525" customWidth="1"/>
    <col min="788" max="1017" width="10.5703125" style="525"/>
    <col min="1018" max="1025" width="0" style="525" hidden="1" customWidth="1"/>
    <col min="1026" max="1026" width="3.7109375" style="525" customWidth="1"/>
    <col min="1027" max="1027" width="3.85546875" style="525" customWidth="1"/>
    <col min="1028" max="1028" width="3.7109375" style="525" customWidth="1"/>
    <col min="1029" max="1029" width="12.7109375" style="525" customWidth="1"/>
    <col min="1030" max="1030" width="52.7109375" style="525" customWidth="1"/>
    <col min="1031" max="1034" width="0" style="525" hidden="1" customWidth="1"/>
    <col min="1035" max="1035" width="12.28515625" style="525" customWidth="1"/>
    <col min="1036" max="1036" width="6.42578125" style="525" customWidth="1"/>
    <col min="1037" max="1037" width="12.28515625" style="525" customWidth="1"/>
    <col min="1038" max="1038" width="0" style="525" hidden="1" customWidth="1"/>
    <col min="1039" max="1039" width="3.7109375" style="525" customWidth="1"/>
    <col min="1040" max="1040" width="11.140625" style="525" bestFit="1" customWidth="1"/>
    <col min="1041" max="1042" width="10.5703125" style="525"/>
    <col min="1043" max="1043" width="11.140625" style="525" customWidth="1"/>
    <col min="1044" max="1273" width="10.5703125" style="525"/>
    <col min="1274" max="1281" width="0" style="525" hidden="1" customWidth="1"/>
    <col min="1282" max="1282" width="3.7109375" style="525" customWidth="1"/>
    <col min="1283" max="1283" width="3.85546875" style="525" customWidth="1"/>
    <col min="1284" max="1284" width="3.7109375" style="525" customWidth="1"/>
    <col min="1285" max="1285" width="12.7109375" style="525" customWidth="1"/>
    <col min="1286" max="1286" width="52.7109375" style="525" customWidth="1"/>
    <col min="1287" max="1290" width="0" style="525" hidden="1" customWidth="1"/>
    <col min="1291" max="1291" width="12.28515625" style="525" customWidth="1"/>
    <col min="1292" max="1292" width="6.42578125" style="525" customWidth="1"/>
    <col min="1293" max="1293" width="12.28515625" style="525" customWidth="1"/>
    <col min="1294" max="1294" width="0" style="525" hidden="1" customWidth="1"/>
    <col min="1295" max="1295" width="3.7109375" style="525" customWidth="1"/>
    <col min="1296" max="1296" width="11.140625" style="525" bestFit="1" customWidth="1"/>
    <col min="1297" max="1298" width="10.5703125" style="525"/>
    <col min="1299" max="1299" width="11.140625" style="525" customWidth="1"/>
    <col min="1300" max="1529" width="10.5703125" style="525"/>
    <col min="1530" max="1537" width="0" style="525" hidden="1" customWidth="1"/>
    <col min="1538" max="1538" width="3.7109375" style="525" customWidth="1"/>
    <col min="1539" max="1539" width="3.85546875" style="525" customWidth="1"/>
    <col min="1540" max="1540" width="3.7109375" style="525" customWidth="1"/>
    <col min="1541" max="1541" width="12.7109375" style="525" customWidth="1"/>
    <col min="1542" max="1542" width="52.7109375" style="525" customWidth="1"/>
    <col min="1543" max="1546" width="0" style="525" hidden="1" customWidth="1"/>
    <col min="1547" max="1547" width="12.28515625" style="525" customWidth="1"/>
    <col min="1548" max="1548" width="6.42578125" style="525" customWidth="1"/>
    <col min="1549" max="1549" width="12.28515625" style="525" customWidth="1"/>
    <col min="1550" max="1550" width="0" style="525" hidden="1" customWidth="1"/>
    <col min="1551" max="1551" width="3.7109375" style="525" customWidth="1"/>
    <col min="1552" max="1552" width="11.140625" style="525" bestFit="1" customWidth="1"/>
    <col min="1553" max="1554" width="10.5703125" style="525"/>
    <col min="1555" max="1555" width="11.140625" style="525" customWidth="1"/>
    <col min="1556" max="1785" width="10.5703125" style="525"/>
    <col min="1786" max="1793" width="0" style="525" hidden="1" customWidth="1"/>
    <col min="1794" max="1794" width="3.7109375" style="525" customWidth="1"/>
    <col min="1795" max="1795" width="3.85546875" style="525" customWidth="1"/>
    <col min="1796" max="1796" width="3.7109375" style="525" customWidth="1"/>
    <col min="1797" max="1797" width="12.7109375" style="525" customWidth="1"/>
    <col min="1798" max="1798" width="52.7109375" style="525" customWidth="1"/>
    <col min="1799" max="1802" width="0" style="525" hidden="1" customWidth="1"/>
    <col min="1803" max="1803" width="12.28515625" style="525" customWidth="1"/>
    <col min="1804" max="1804" width="6.42578125" style="525" customWidth="1"/>
    <col min="1805" max="1805" width="12.28515625" style="525" customWidth="1"/>
    <col min="1806" max="1806" width="0" style="525" hidden="1" customWidth="1"/>
    <col min="1807" max="1807" width="3.7109375" style="525" customWidth="1"/>
    <col min="1808" max="1808" width="11.140625" style="525" bestFit="1" customWidth="1"/>
    <col min="1809" max="1810" width="10.5703125" style="525"/>
    <col min="1811" max="1811" width="11.140625" style="525" customWidth="1"/>
    <col min="1812" max="2041" width="10.5703125" style="525"/>
    <col min="2042" max="2049" width="0" style="525" hidden="1" customWidth="1"/>
    <col min="2050" max="2050" width="3.7109375" style="525" customWidth="1"/>
    <col min="2051" max="2051" width="3.85546875" style="525" customWidth="1"/>
    <col min="2052" max="2052" width="3.7109375" style="525" customWidth="1"/>
    <col min="2053" max="2053" width="12.7109375" style="525" customWidth="1"/>
    <col min="2054" max="2054" width="52.7109375" style="525" customWidth="1"/>
    <col min="2055" max="2058" width="0" style="525" hidden="1" customWidth="1"/>
    <col min="2059" max="2059" width="12.28515625" style="525" customWidth="1"/>
    <col min="2060" max="2060" width="6.42578125" style="525" customWidth="1"/>
    <col min="2061" max="2061" width="12.28515625" style="525" customWidth="1"/>
    <col min="2062" max="2062" width="0" style="525" hidden="1" customWidth="1"/>
    <col min="2063" max="2063" width="3.7109375" style="525" customWidth="1"/>
    <col min="2064" max="2064" width="11.140625" style="525" bestFit="1" customWidth="1"/>
    <col min="2065" max="2066" width="10.5703125" style="525"/>
    <col min="2067" max="2067" width="11.140625" style="525" customWidth="1"/>
    <col min="2068" max="2297" width="10.5703125" style="525"/>
    <col min="2298" max="2305" width="0" style="525" hidden="1" customWidth="1"/>
    <col min="2306" max="2306" width="3.7109375" style="525" customWidth="1"/>
    <col min="2307" max="2307" width="3.85546875" style="525" customWidth="1"/>
    <col min="2308" max="2308" width="3.7109375" style="525" customWidth="1"/>
    <col min="2309" max="2309" width="12.7109375" style="525" customWidth="1"/>
    <col min="2310" max="2310" width="52.7109375" style="525" customWidth="1"/>
    <col min="2311" max="2314" width="0" style="525" hidden="1" customWidth="1"/>
    <col min="2315" max="2315" width="12.28515625" style="525" customWidth="1"/>
    <col min="2316" max="2316" width="6.42578125" style="525" customWidth="1"/>
    <col min="2317" max="2317" width="12.28515625" style="525" customWidth="1"/>
    <col min="2318" max="2318" width="0" style="525" hidden="1" customWidth="1"/>
    <col min="2319" max="2319" width="3.7109375" style="525" customWidth="1"/>
    <col min="2320" max="2320" width="11.140625" style="525" bestFit="1" customWidth="1"/>
    <col min="2321" max="2322" width="10.5703125" style="525"/>
    <col min="2323" max="2323" width="11.140625" style="525" customWidth="1"/>
    <col min="2324" max="2553" width="10.5703125" style="525"/>
    <col min="2554" max="2561" width="0" style="525" hidden="1" customWidth="1"/>
    <col min="2562" max="2562" width="3.7109375" style="525" customWidth="1"/>
    <col min="2563" max="2563" width="3.85546875" style="525" customWidth="1"/>
    <col min="2564" max="2564" width="3.7109375" style="525" customWidth="1"/>
    <col min="2565" max="2565" width="12.7109375" style="525" customWidth="1"/>
    <col min="2566" max="2566" width="52.7109375" style="525" customWidth="1"/>
    <col min="2567" max="2570" width="0" style="525" hidden="1" customWidth="1"/>
    <col min="2571" max="2571" width="12.28515625" style="525" customWidth="1"/>
    <col min="2572" max="2572" width="6.42578125" style="525" customWidth="1"/>
    <col min="2573" max="2573" width="12.28515625" style="525" customWidth="1"/>
    <col min="2574" max="2574" width="0" style="525" hidden="1" customWidth="1"/>
    <col min="2575" max="2575" width="3.7109375" style="525" customWidth="1"/>
    <col min="2576" max="2576" width="11.140625" style="525" bestFit="1" customWidth="1"/>
    <col min="2577" max="2578" width="10.5703125" style="525"/>
    <col min="2579" max="2579" width="11.140625" style="525" customWidth="1"/>
    <col min="2580" max="2809" width="10.5703125" style="525"/>
    <col min="2810" max="2817" width="0" style="525" hidden="1" customWidth="1"/>
    <col min="2818" max="2818" width="3.7109375" style="525" customWidth="1"/>
    <col min="2819" max="2819" width="3.85546875" style="525" customWidth="1"/>
    <col min="2820" max="2820" width="3.7109375" style="525" customWidth="1"/>
    <col min="2821" max="2821" width="12.7109375" style="525" customWidth="1"/>
    <col min="2822" max="2822" width="52.7109375" style="525" customWidth="1"/>
    <col min="2823" max="2826" width="0" style="525" hidden="1" customWidth="1"/>
    <col min="2827" max="2827" width="12.28515625" style="525" customWidth="1"/>
    <col min="2828" max="2828" width="6.42578125" style="525" customWidth="1"/>
    <col min="2829" max="2829" width="12.28515625" style="525" customWidth="1"/>
    <col min="2830" max="2830" width="0" style="525" hidden="1" customWidth="1"/>
    <col min="2831" max="2831" width="3.7109375" style="525" customWidth="1"/>
    <col min="2832" max="2832" width="11.140625" style="525" bestFit="1" customWidth="1"/>
    <col min="2833" max="2834" width="10.5703125" style="525"/>
    <col min="2835" max="2835" width="11.140625" style="525" customWidth="1"/>
    <col min="2836" max="3065" width="10.5703125" style="525"/>
    <col min="3066" max="3073" width="0" style="525" hidden="1" customWidth="1"/>
    <col min="3074" max="3074" width="3.7109375" style="525" customWidth="1"/>
    <col min="3075" max="3075" width="3.85546875" style="525" customWidth="1"/>
    <col min="3076" max="3076" width="3.7109375" style="525" customWidth="1"/>
    <col min="3077" max="3077" width="12.7109375" style="525" customWidth="1"/>
    <col min="3078" max="3078" width="52.7109375" style="525" customWidth="1"/>
    <col min="3079" max="3082" width="0" style="525" hidden="1" customWidth="1"/>
    <col min="3083" max="3083" width="12.28515625" style="525" customWidth="1"/>
    <col min="3084" max="3084" width="6.42578125" style="525" customWidth="1"/>
    <col min="3085" max="3085" width="12.28515625" style="525" customWidth="1"/>
    <col min="3086" max="3086" width="0" style="525" hidden="1" customWidth="1"/>
    <col min="3087" max="3087" width="3.7109375" style="525" customWidth="1"/>
    <col min="3088" max="3088" width="11.140625" style="525" bestFit="1" customWidth="1"/>
    <col min="3089" max="3090" width="10.5703125" style="525"/>
    <col min="3091" max="3091" width="11.140625" style="525" customWidth="1"/>
    <col min="3092" max="3321" width="10.5703125" style="525"/>
    <col min="3322" max="3329" width="0" style="525" hidden="1" customWidth="1"/>
    <col min="3330" max="3330" width="3.7109375" style="525" customWidth="1"/>
    <col min="3331" max="3331" width="3.85546875" style="525" customWidth="1"/>
    <col min="3332" max="3332" width="3.7109375" style="525" customWidth="1"/>
    <col min="3333" max="3333" width="12.7109375" style="525" customWidth="1"/>
    <col min="3334" max="3334" width="52.7109375" style="525" customWidth="1"/>
    <col min="3335" max="3338" width="0" style="525" hidden="1" customWidth="1"/>
    <col min="3339" max="3339" width="12.28515625" style="525" customWidth="1"/>
    <col min="3340" max="3340" width="6.42578125" style="525" customWidth="1"/>
    <col min="3341" max="3341" width="12.28515625" style="525" customWidth="1"/>
    <col min="3342" max="3342" width="0" style="525" hidden="1" customWidth="1"/>
    <col min="3343" max="3343" width="3.7109375" style="525" customWidth="1"/>
    <col min="3344" max="3344" width="11.140625" style="525" bestFit="1" customWidth="1"/>
    <col min="3345" max="3346" width="10.5703125" style="525"/>
    <col min="3347" max="3347" width="11.140625" style="525" customWidth="1"/>
    <col min="3348" max="3577" width="10.5703125" style="525"/>
    <col min="3578" max="3585" width="0" style="525" hidden="1" customWidth="1"/>
    <col min="3586" max="3586" width="3.7109375" style="525" customWidth="1"/>
    <col min="3587" max="3587" width="3.85546875" style="525" customWidth="1"/>
    <col min="3588" max="3588" width="3.7109375" style="525" customWidth="1"/>
    <col min="3589" max="3589" width="12.7109375" style="525" customWidth="1"/>
    <col min="3590" max="3590" width="52.7109375" style="525" customWidth="1"/>
    <col min="3591" max="3594" width="0" style="525" hidden="1" customWidth="1"/>
    <col min="3595" max="3595" width="12.28515625" style="525" customWidth="1"/>
    <col min="3596" max="3596" width="6.42578125" style="525" customWidth="1"/>
    <col min="3597" max="3597" width="12.28515625" style="525" customWidth="1"/>
    <col min="3598" max="3598" width="0" style="525" hidden="1" customWidth="1"/>
    <col min="3599" max="3599" width="3.7109375" style="525" customWidth="1"/>
    <col min="3600" max="3600" width="11.140625" style="525" bestFit="1" customWidth="1"/>
    <col min="3601" max="3602" width="10.5703125" style="525"/>
    <col min="3603" max="3603" width="11.140625" style="525" customWidth="1"/>
    <col min="3604" max="3833" width="10.5703125" style="525"/>
    <col min="3834" max="3841" width="0" style="525" hidden="1" customWidth="1"/>
    <col min="3842" max="3842" width="3.7109375" style="525" customWidth="1"/>
    <col min="3843" max="3843" width="3.85546875" style="525" customWidth="1"/>
    <col min="3844" max="3844" width="3.7109375" style="525" customWidth="1"/>
    <col min="3845" max="3845" width="12.7109375" style="525" customWidth="1"/>
    <col min="3846" max="3846" width="52.7109375" style="525" customWidth="1"/>
    <col min="3847" max="3850" width="0" style="525" hidden="1" customWidth="1"/>
    <col min="3851" max="3851" width="12.28515625" style="525" customWidth="1"/>
    <col min="3852" max="3852" width="6.42578125" style="525" customWidth="1"/>
    <col min="3853" max="3853" width="12.28515625" style="525" customWidth="1"/>
    <col min="3854" max="3854" width="0" style="525" hidden="1" customWidth="1"/>
    <col min="3855" max="3855" width="3.7109375" style="525" customWidth="1"/>
    <col min="3856" max="3856" width="11.140625" style="525" bestFit="1" customWidth="1"/>
    <col min="3857" max="3858" width="10.5703125" style="525"/>
    <col min="3859" max="3859" width="11.140625" style="525" customWidth="1"/>
    <col min="3860" max="4089" width="10.5703125" style="525"/>
    <col min="4090" max="4097" width="0" style="525" hidden="1" customWidth="1"/>
    <col min="4098" max="4098" width="3.7109375" style="525" customWidth="1"/>
    <col min="4099" max="4099" width="3.85546875" style="525" customWidth="1"/>
    <col min="4100" max="4100" width="3.7109375" style="525" customWidth="1"/>
    <col min="4101" max="4101" width="12.7109375" style="525" customWidth="1"/>
    <col min="4102" max="4102" width="52.7109375" style="525" customWidth="1"/>
    <col min="4103" max="4106" width="0" style="525" hidden="1" customWidth="1"/>
    <col min="4107" max="4107" width="12.28515625" style="525" customWidth="1"/>
    <col min="4108" max="4108" width="6.42578125" style="525" customWidth="1"/>
    <col min="4109" max="4109" width="12.28515625" style="525" customWidth="1"/>
    <col min="4110" max="4110" width="0" style="525" hidden="1" customWidth="1"/>
    <col min="4111" max="4111" width="3.7109375" style="525" customWidth="1"/>
    <col min="4112" max="4112" width="11.140625" style="525" bestFit="1" customWidth="1"/>
    <col min="4113" max="4114" width="10.5703125" style="525"/>
    <col min="4115" max="4115" width="11.140625" style="525" customWidth="1"/>
    <col min="4116" max="4345" width="10.5703125" style="525"/>
    <col min="4346" max="4353" width="0" style="525" hidden="1" customWidth="1"/>
    <col min="4354" max="4354" width="3.7109375" style="525" customWidth="1"/>
    <col min="4355" max="4355" width="3.85546875" style="525" customWidth="1"/>
    <col min="4356" max="4356" width="3.7109375" style="525" customWidth="1"/>
    <col min="4357" max="4357" width="12.7109375" style="525" customWidth="1"/>
    <col min="4358" max="4358" width="52.7109375" style="525" customWidth="1"/>
    <col min="4359" max="4362" width="0" style="525" hidden="1" customWidth="1"/>
    <col min="4363" max="4363" width="12.28515625" style="525" customWidth="1"/>
    <col min="4364" max="4364" width="6.42578125" style="525" customWidth="1"/>
    <col min="4365" max="4365" width="12.28515625" style="525" customWidth="1"/>
    <col min="4366" max="4366" width="0" style="525" hidden="1" customWidth="1"/>
    <col min="4367" max="4367" width="3.7109375" style="525" customWidth="1"/>
    <col min="4368" max="4368" width="11.140625" style="525" bestFit="1" customWidth="1"/>
    <col min="4369" max="4370" width="10.5703125" style="525"/>
    <col min="4371" max="4371" width="11.140625" style="525" customWidth="1"/>
    <col min="4372" max="4601" width="10.5703125" style="525"/>
    <col min="4602" max="4609" width="0" style="525" hidden="1" customWidth="1"/>
    <col min="4610" max="4610" width="3.7109375" style="525" customWidth="1"/>
    <col min="4611" max="4611" width="3.85546875" style="525" customWidth="1"/>
    <col min="4612" max="4612" width="3.7109375" style="525" customWidth="1"/>
    <col min="4613" max="4613" width="12.7109375" style="525" customWidth="1"/>
    <col min="4614" max="4614" width="52.7109375" style="525" customWidth="1"/>
    <col min="4615" max="4618" width="0" style="525" hidden="1" customWidth="1"/>
    <col min="4619" max="4619" width="12.28515625" style="525" customWidth="1"/>
    <col min="4620" max="4620" width="6.42578125" style="525" customWidth="1"/>
    <col min="4621" max="4621" width="12.28515625" style="525" customWidth="1"/>
    <col min="4622" max="4622" width="0" style="525" hidden="1" customWidth="1"/>
    <col min="4623" max="4623" width="3.7109375" style="525" customWidth="1"/>
    <col min="4624" max="4624" width="11.140625" style="525" bestFit="1" customWidth="1"/>
    <col min="4625" max="4626" width="10.5703125" style="525"/>
    <col min="4627" max="4627" width="11.140625" style="525" customWidth="1"/>
    <col min="4628" max="4857" width="10.5703125" style="525"/>
    <col min="4858" max="4865" width="0" style="525" hidden="1" customWidth="1"/>
    <col min="4866" max="4866" width="3.7109375" style="525" customWidth="1"/>
    <col min="4867" max="4867" width="3.85546875" style="525" customWidth="1"/>
    <col min="4868" max="4868" width="3.7109375" style="525" customWidth="1"/>
    <col min="4869" max="4869" width="12.7109375" style="525" customWidth="1"/>
    <col min="4870" max="4870" width="52.7109375" style="525" customWidth="1"/>
    <col min="4871" max="4874" width="0" style="525" hidden="1" customWidth="1"/>
    <col min="4875" max="4875" width="12.28515625" style="525" customWidth="1"/>
    <col min="4876" max="4876" width="6.42578125" style="525" customWidth="1"/>
    <col min="4877" max="4877" width="12.28515625" style="525" customWidth="1"/>
    <col min="4878" max="4878" width="0" style="525" hidden="1" customWidth="1"/>
    <col min="4879" max="4879" width="3.7109375" style="525" customWidth="1"/>
    <col min="4880" max="4880" width="11.140625" style="525" bestFit="1" customWidth="1"/>
    <col min="4881" max="4882" width="10.5703125" style="525"/>
    <col min="4883" max="4883" width="11.140625" style="525" customWidth="1"/>
    <col min="4884" max="5113" width="10.5703125" style="525"/>
    <col min="5114" max="5121" width="0" style="525" hidden="1" customWidth="1"/>
    <col min="5122" max="5122" width="3.7109375" style="525" customWidth="1"/>
    <col min="5123" max="5123" width="3.85546875" style="525" customWidth="1"/>
    <col min="5124" max="5124" width="3.7109375" style="525" customWidth="1"/>
    <col min="5125" max="5125" width="12.7109375" style="525" customWidth="1"/>
    <col min="5126" max="5126" width="52.7109375" style="525" customWidth="1"/>
    <col min="5127" max="5130" width="0" style="525" hidden="1" customWidth="1"/>
    <col min="5131" max="5131" width="12.28515625" style="525" customWidth="1"/>
    <col min="5132" max="5132" width="6.42578125" style="525" customWidth="1"/>
    <col min="5133" max="5133" width="12.28515625" style="525" customWidth="1"/>
    <col min="5134" max="5134" width="0" style="525" hidden="1" customWidth="1"/>
    <col min="5135" max="5135" width="3.7109375" style="525" customWidth="1"/>
    <col min="5136" max="5136" width="11.140625" style="525" bestFit="1" customWidth="1"/>
    <col min="5137" max="5138" width="10.5703125" style="525"/>
    <col min="5139" max="5139" width="11.140625" style="525" customWidth="1"/>
    <col min="5140" max="5369" width="10.5703125" style="525"/>
    <col min="5370" max="5377" width="0" style="525" hidden="1" customWidth="1"/>
    <col min="5378" max="5378" width="3.7109375" style="525" customWidth="1"/>
    <col min="5379" max="5379" width="3.85546875" style="525" customWidth="1"/>
    <col min="5380" max="5380" width="3.7109375" style="525" customWidth="1"/>
    <col min="5381" max="5381" width="12.7109375" style="525" customWidth="1"/>
    <col min="5382" max="5382" width="52.7109375" style="525" customWidth="1"/>
    <col min="5383" max="5386" width="0" style="525" hidden="1" customWidth="1"/>
    <col min="5387" max="5387" width="12.28515625" style="525" customWidth="1"/>
    <col min="5388" max="5388" width="6.42578125" style="525" customWidth="1"/>
    <col min="5389" max="5389" width="12.28515625" style="525" customWidth="1"/>
    <col min="5390" max="5390" width="0" style="525" hidden="1" customWidth="1"/>
    <col min="5391" max="5391" width="3.7109375" style="525" customWidth="1"/>
    <col min="5392" max="5392" width="11.140625" style="525" bestFit="1" customWidth="1"/>
    <col min="5393" max="5394" width="10.5703125" style="525"/>
    <col min="5395" max="5395" width="11.140625" style="525" customWidth="1"/>
    <col min="5396" max="5625" width="10.5703125" style="525"/>
    <col min="5626" max="5633" width="0" style="525" hidden="1" customWidth="1"/>
    <col min="5634" max="5634" width="3.7109375" style="525" customWidth="1"/>
    <col min="5635" max="5635" width="3.85546875" style="525" customWidth="1"/>
    <col min="5636" max="5636" width="3.7109375" style="525" customWidth="1"/>
    <col min="5637" max="5637" width="12.7109375" style="525" customWidth="1"/>
    <col min="5638" max="5638" width="52.7109375" style="525" customWidth="1"/>
    <col min="5639" max="5642" width="0" style="525" hidden="1" customWidth="1"/>
    <col min="5643" max="5643" width="12.28515625" style="525" customWidth="1"/>
    <col min="5644" max="5644" width="6.42578125" style="525" customWidth="1"/>
    <col min="5645" max="5645" width="12.28515625" style="525" customWidth="1"/>
    <col min="5646" max="5646" width="0" style="525" hidden="1" customWidth="1"/>
    <col min="5647" max="5647" width="3.7109375" style="525" customWidth="1"/>
    <col min="5648" max="5648" width="11.140625" style="525" bestFit="1" customWidth="1"/>
    <col min="5649" max="5650" width="10.5703125" style="525"/>
    <col min="5651" max="5651" width="11.140625" style="525" customWidth="1"/>
    <col min="5652" max="5881" width="10.5703125" style="525"/>
    <col min="5882" max="5889" width="0" style="525" hidden="1" customWidth="1"/>
    <col min="5890" max="5890" width="3.7109375" style="525" customWidth="1"/>
    <col min="5891" max="5891" width="3.85546875" style="525" customWidth="1"/>
    <col min="5892" max="5892" width="3.7109375" style="525" customWidth="1"/>
    <col min="5893" max="5893" width="12.7109375" style="525" customWidth="1"/>
    <col min="5894" max="5894" width="52.7109375" style="525" customWidth="1"/>
    <col min="5895" max="5898" width="0" style="525" hidden="1" customWidth="1"/>
    <col min="5899" max="5899" width="12.28515625" style="525" customWidth="1"/>
    <col min="5900" max="5900" width="6.42578125" style="525" customWidth="1"/>
    <col min="5901" max="5901" width="12.28515625" style="525" customWidth="1"/>
    <col min="5902" max="5902" width="0" style="525" hidden="1" customWidth="1"/>
    <col min="5903" max="5903" width="3.7109375" style="525" customWidth="1"/>
    <col min="5904" max="5904" width="11.140625" style="525" bestFit="1" customWidth="1"/>
    <col min="5905" max="5906" width="10.5703125" style="525"/>
    <col min="5907" max="5907" width="11.140625" style="525" customWidth="1"/>
    <col min="5908" max="6137" width="10.5703125" style="525"/>
    <col min="6138" max="6145" width="0" style="525" hidden="1" customWidth="1"/>
    <col min="6146" max="6146" width="3.7109375" style="525" customWidth="1"/>
    <col min="6147" max="6147" width="3.85546875" style="525" customWidth="1"/>
    <col min="6148" max="6148" width="3.7109375" style="525" customWidth="1"/>
    <col min="6149" max="6149" width="12.7109375" style="525" customWidth="1"/>
    <col min="6150" max="6150" width="52.7109375" style="525" customWidth="1"/>
    <col min="6151" max="6154" width="0" style="525" hidden="1" customWidth="1"/>
    <col min="6155" max="6155" width="12.28515625" style="525" customWidth="1"/>
    <col min="6156" max="6156" width="6.42578125" style="525" customWidth="1"/>
    <col min="6157" max="6157" width="12.28515625" style="525" customWidth="1"/>
    <col min="6158" max="6158" width="0" style="525" hidden="1" customWidth="1"/>
    <col min="6159" max="6159" width="3.7109375" style="525" customWidth="1"/>
    <col min="6160" max="6160" width="11.140625" style="525" bestFit="1" customWidth="1"/>
    <col min="6161" max="6162" width="10.5703125" style="525"/>
    <col min="6163" max="6163" width="11.140625" style="525" customWidth="1"/>
    <col min="6164" max="6393" width="10.5703125" style="525"/>
    <col min="6394" max="6401" width="0" style="525" hidden="1" customWidth="1"/>
    <col min="6402" max="6402" width="3.7109375" style="525" customWidth="1"/>
    <col min="6403" max="6403" width="3.85546875" style="525" customWidth="1"/>
    <col min="6404" max="6404" width="3.7109375" style="525" customWidth="1"/>
    <col min="6405" max="6405" width="12.7109375" style="525" customWidth="1"/>
    <col min="6406" max="6406" width="52.7109375" style="525" customWidth="1"/>
    <col min="6407" max="6410" width="0" style="525" hidden="1" customWidth="1"/>
    <col min="6411" max="6411" width="12.28515625" style="525" customWidth="1"/>
    <col min="6412" max="6412" width="6.42578125" style="525" customWidth="1"/>
    <col min="6413" max="6413" width="12.28515625" style="525" customWidth="1"/>
    <col min="6414" max="6414" width="0" style="525" hidden="1" customWidth="1"/>
    <col min="6415" max="6415" width="3.7109375" style="525" customWidth="1"/>
    <col min="6416" max="6416" width="11.140625" style="525" bestFit="1" customWidth="1"/>
    <col min="6417" max="6418" width="10.5703125" style="525"/>
    <col min="6419" max="6419" width="11.140625" style="525" customWidth="1"/>
    <col min="6420" max="6649" width="10.5703125" style="525"/>
    <col min="6650" max="6657" width="0" style="525" hidden="1" customWidth="1"/>
    <col min="6658" max="6658" width="3.7109375" style="525" customWidth="1"/>
    <col min="6659" max="6659" width="3.85546875" style="525" customWidth="1"/>
    <col min="6660" max="6660" width="3.7109375" style="525" customWidth="1"/>
    <col min="6661" max="6661" width="12.7109375" style="525" customWidth="1"/>
    <col min="6662" max="6662" width="52.7109375" style="525" customWidth="1"/>
    <col min="6663" max="6666" width="0" style="525" hidden="1" customWidth="1"/>
    <col min="6667" max="6667" width="12.28515625" style="525" customWidth="1"/>
    <col min="6668" max="6668" width="6.42578125" style="525" customWidth="1"/>
    <col min="6669" max="6669" width="12.28515625" style="525" customWidth="1"/>
    <col min="6670" max="6670" width="0" style="525" hidden="1" customWidth="1"/>
    <col min="6671" max="6671" width="3.7109375" style="525" customWidth="1"/>
    <col min="6672" max="6672" width="11.140625" style="525" bestFit="1" customWidth="1"/>
    <col min="6673" max="6674" width="10.5703125" style="525"/>
    <col min="6675" max="6675" width="11.140625" style="525" customWidth="1"/>
    <col min="6676" max="6905" width="10.5703125" style="525"/>
    <col min="6906" max="6913" width="0" style="525" hidden="1" customWidth="1"/>
    <col min="6914" max="6914" width="3.7109375" style="525" customWidth="1"/>
    <col min="6915" max="6915" width="3.85546875" style="525" customWidth="1"/>
    <col min="6916" max="6916" width="3.7109375" style="525" customWidth="1"/>
    <col min="6917" max="6917" width="12.7109375" style="525" customWidth="1"/>
    <col min="6918" max="6918" width="52.7109375" style="525" customWidth="1"/>
    <col min="6919" max="6922" width="0" style="525" hidden="1" customWidth="1"/>
    <col min="6923" max="6923" width="12.28515625" style="525" customWidth="1"/>
    <col min="6924" max="6924" width="6.42578125" style="525" customWidth="1"/>
    <col min="6925" max="6925" width="12.28515625" style="525" customWidth="1"/>
    <col min="6926" max="6926" width="0" style="525" hidden="1" customWidth="1"/>
    <col min="6927" max="6927" width="3.7109375" style="525" customWidth="1"/>
    <col min="6928" max="6928" width="11.140625" style="525" bestFit="1" customWidth="1"/>
    <col min="6929" max="6930" width="10.5703125" style="525"/>
    <col min="6931" max="6931" width="11.140625" style="525" customWidth="1"/>
    <col min="6932" max="7161" width="10.5703125" style="525"/>
    <col min="7162" max="7169" width="0" style="525" hidden="1" customWidth="1"/>
    <col min="7170" max="7170" width="3.7109375" style="525" customWidth="1"/>
    <col min="7171" max="7171" width="3.85546875" style="525" customWidth="1"/>
    <col min="7172" max="7172" width="3.7109375" style="525" customWidth="1"/>
    <col min="7173" max="7173" width="12.7109375" style="525" customWidth="1"/>
    <col min="7174" max="7174" width="52.7109375" style="525" customWidth="1"/>
    <col min="7175" max="7178" width="0" style="525" hidden="1" customWidth="1"/>
    <col min="7179" max="7179" width="12.28515625" style="525" customWidth="1"/>
    <col min="7180" max="7180" width="6.42578125" style="525" customWidth="1"/>
    <col min="7181" max="7181" width="12.28515625" style="525" customWidth="1"/>
    <col min="7182" max="7182" width="0" style="525" hidden="1" customWidth="1"/>
    <col min="7183" max="7183" width="3.7109375" style="525" customWidth="1"/>
    <col min="7184" max="7184" width="11.140625" style="525" bestFit="1" customWidth="1"/>
    <col min="7185" max="7186" width="10.5703125" style="525"/>
    <col min="7187" max="7187" width="11.140625" style="525" customWidth="1"/>
    <col min="7188" max="7417" width="10.5703125" style="525"/>
    <col min="7418" max="7425" width="0" style="525" hidden="1" customWidth="1"/>
    <col min="7426" max="7426" width="3.7109375" style="525" customWidth="1"/>
    <col min="7427" max="7427" width="3.85546875" style="525" customWidth="1"/>
    <col min="7428" max="7428" width="3.7109375" style="525" customWidth="1"/>
    <col min="7429" max="7429" width="12.7109375" style="525" customWidth="1"/>
    <col min="7430" max="7430" width="52.7109375" style="525" customWidth="1"/>
    <col min="7431" max="7434" width="0" style="525" hidden="1" customWidth="1"/>
    <col min="7435" max="7435" width="12.28515625" style="525" customWidth="1"/>
    <col min="7436" max="7436" width="6.42578125" style="525" customWidth="1"/>
    <col min="7437" max="7437" width="12.28515625" style="525" customWidth="1"/>
    <col min="7438" max="7438" width="0" style="525" hidden="1" customWidth="1"/>
    <col min="7439" max="7439" width="3.7109375" style="525" customWidth="1"/>
    <col min="7440" max="7440" width="11.140625" style="525" bestFit="1" customWidth="1"/>
    <col min="7441" max="7442" width="10.5703125" style="525"/>
    <col min="7443" max="7443" width="11.140625" style="525" customWidth="1"/>
    <col min="7444" max="7673" width="10.5703125" style="525"/>
    <col min="7674" max="7681" width="0" style="525" hidden="1" customWidth="1"/>
    <col min="7682" max="7682" width="3.7109375" style="525" customWidth="1"/>
    <col min="7683" max="7683" width="3.85546875" style="525" customWidth="1"/>
    <col min="7684" max="7684" width="3.7109375" style="525" customWidth="1"/>
    <col min="7685" max="7685" width="12.7109375" style="525" customWidth="1"/>
    <col min="7686" max="7686" width="52.7109375" style="525" customWidth="1"/>
    <col min="7687" max="7690" width="0" style="525" hidden="1" customWidth="1"/>
    <col min="7691" max="7691" width="12.28515625" style="525" customWidth="1"/>
    <col min="7692" max="7692" width="6.42578125" style="525" customWidth="1"/>
    <col min="7693" max="7693" width="12.28515625" style="525" customWidth="1"/>
    <col min="7694" max="7694" width="0" style="525" hidden="1" customWidth="1"/>
    <col min="7695" max="7695" width="3.7109375" style="525" customWidth="1"/>
    <col min="7696" max="7696" width="11.140625" style="525" bestFit="1" customWidth="1"/>
    <col min="7697" max="7698" width="10.5703125" style="525"/>
    <col min="7699" max="7699" width="11.140625" style="525" customWidth="1"/>
    <col min="7700" max="7929" width="10.5703125" style="525"/>
    <col min="7930" max="7937" width="0" style="525" hidden="1" customWidth="1"/>
    <col min="7938" max="7938" width="3.7109375" style="525" customWidth="1"/>
    <col min="7939" max="7939" width="3.85546875" style="525" customWidth="1"/>
    <col min="7940" max="7940" width="3.7109375" style="525" customWidth="1"/>
    <col min="7941" max="7941" width="12.7109375" style="525" customWidth="1"/>
    <col min="7942" max="7942" width="52.7109375" style="525" customWidth="1"/>
    <col min="7943" max="7946" width="0" style="525" hidden="1" customWidth="1"/>
    <col min="7947" max="7947" width="12.28515625" style="525" customWidth="1"/>
    <col min="7948" max="7948" width="6.42578125" style="525" customWidth="1"/>
    <col min="7949" max="7949" width="12.28515625" style="525" customWidth="1"/>
    <col min="7950" max="7950" width="0" style="525" hidden="1" customWidth="1"/>
    <col min="7951" max="7951" width="3.7109375" style="525" customWidth="1"/>
    <col min="7952" max="7952" width="11.140625" style="525" bestFit="1" customWidth="1"/>
    <col min="7953" max="7954" width="10.5703125" style="525"/>
    <col min="7955" max="7955" width="11.140625" style="525" customWidth="1"/>
    <col min="7956" max="8185" width="10.5703125" style="525"/>
    <col min="8186" max="8193" width="0" style="525" hidden="1" customWidth="1"/>
    <col min="8194" max="8194" width="3.7109375" style="525" customWidth="1"/>
    <col min="8195" max="8195" width="3.85546875" style="525" customWidth="1"/>
    <col min="8196" max="8196" width="3.7109375" style="525" customWidth="1"/>
    <col min="8197" max="8197" width="12.7109375" style="525" customWidth="1"/>
    <col min="8198" max="8198" width="52.7109375" style="525" customWidth="1"/>
    <col min="8199" max="8202" width="0" style="525" hidden="1" customWidth="1"/>
    <col min="8203" max="8203" width="12.28515625" style="525" customWidth="1"/>
    <col min="8204" max="8204" width="6.42578125" style="525" customWidth="1"/>
    <col min="8205" max="8205" width="12.28515625" style="525" customWidth="1"/>
    <col min="8206" max="8206" width="0" style="525" hidden="1" customWidth="1"/>
    <col min="8207" max="8207" width="3.7109375" style="525" customWidth="1"/>
    <col min="8208" max="8208" width="11.140625" style="525" bestFit="1" customWidth="1"/>
    <col min="8209" max="8210" width="10.5703125" style="525"/>
    <col min="8211" max="8211" width="11.140625" style="525" customWidth="1"/>
    <col min="8212" max="8441" width="10.5703125" style="525"/>
    <col min="8442" max="8449" width="0" style="525" hidden="1" customWidth="1"/>
    <col min="8450" max="8450" width="3.7109375" style="525" customWidth="1"/>
    <col min="8451" max="8451" width="3.85546875" style="525" customWidth="1"/>
    <col min="8452" max="8452" width="3.7109375" style="525" customWidth="1"/>
    <col min="8453" max="8453" width="12.7109375" style="525" customWidth="1"/>
    <col min="8454" max="8454" width="52.7109375" style="525" customWidth="1"/>
    <col min="8455" max="8458" width="0" style="525" hidden="1" customWidth="1"/>
    <col min="8459" max="8459" width="12.28515625" style="525" customWidth="1"/>
    <col min="8460" max="8460" width="6.42578125" style="525" customWidth="1"/>
    <col min="8461" max="8461" width="12.28515625" style="525" customWidth="1"/>
    <col min="8462" max="8462" width="0" style="525" hidden="1" customWidth="1"/>
    <col min="8463" max="8463" width="3.7109375" style="525" customWidth="1"/>
    <col min="8464" max="8464" width="11.140625" style="525" bestFit="1" customWidth="1"/>
    <col min="8465" max="8466" width="10.5703125" style="525"/>
    <col min="8467" max="8467" width="11.140625" style="525" customWidth="1"/>
    <col min="8468" max="8697" width="10.5703125" style="525"/>
    <col min="8698" max="8705" width="0" style="525" hidden="1" customWidth="1"/>
    <col min="8706" max="8706" width="3.7109375" style="525" customWidth="1"/>
    <col min="8707" max="8707" width="3.85546875" style="525" customWidth="1"/>
    <col min="8708" max="8708" width="3.7109375" style="525" customWidth="1"/>
    <col min="8709" max="8709" width="12.7109375" style="525" customWidth="1"/>
    <col min="8710" max="8710" width="52.7109375" style="525" customWidth="1"/>
    <col min="8711" max="8714" width="0" style="525" hidden="1" customWidth="1"/>
    <col min="8715" max="8715" width="12.28515625" style="525" customWidth="1"/>
    <col min="8716" max="8716" width="6.42578125" style="525" customWidth="1"/>
    <col min="8717" max="8717" width="12.28515625" style="525" customWidth="1"/>
    <col min="8718" max="8718" width="0" style="525" hidden="1" customWidth="1"/>
    <col min="8719" max="8719" width="3.7109375" style="525" customWidth="1"/>
    <col min="8720" max="8720" width="11.140625" style="525" bestFit="1" customWidth="1"/>
    <col min="8721" max="8722" width="10.5703125" style="525"/>
    <col min="8723" max="8723" width="11.140625" style="525" customWidth="1"/>
    <col min="8724" max="8953" width="10.5703125" style="525"/>
    <col min="8954" max="8961" width="0" style="525" hidden="1" customWidth="1"/>
    <col min="8962" max="8962" width="3.7109375" style="525" customWidth="1"/>
    <col min="8963" max="8963" width="3.85546875" style="525" customWidth="1"/>
    <col min="8964" max="8964" width="3.7109375" style="525" customWidth="1"/>
    <col min="8965" max="8965" width="12.7109375" style="525" customWidth="1"/>
    <col min="8966" max="8966" width="52.7109375" style="525" customWidth="1"/>
    <col min="8967" max="8970" width="0" style="525" hidden="1" customWidth="1"/>
    <col min="8971" max="8971" width="12.28515625" style="525" customWidth="1"/>
    <col min="8972" max="8972" width="6.42578125" style="525" customWidth="1"/>
    <col min="8973" max="8973" width="12.28515625" style="525" customWidth="1"/>
    <col min="8974" max="8974" width="0" style="525" hidden="1" customWidth="1"/>
    <col min="8975" max="8975" width="3.7109375" style="525" customWidth="1"/>
    <col min="8976" max="8976" width="11.140625" style="525" bestFit="1" customWidth="1"/>
    <col min="8977" max="8978" width="10.5703125" style="525"/>
    <col min="8979" max="8979" width="11.140625" style="525" customWidth="1"/>
    <col min="8980" max="9209" width="10.5703125" style="525"/>
    <col min="9210" max="9217" width="0" style="525" hidden="1" customWidth="1"/>
    <col min="9218" max="9218" width="3.7109375" style="525" customWidth="1"/>
    <col min="9219" max="9219" width="3.85546875" style="525" customWidth="1"/>
    <col min="9220" max="9220" width="3.7109375" style="525" customWidth="1"/>
    <col min="9221" max="9221" width="12.7109375" style="525" customWidth="1"/>
    <col min="9222" max="9222" width="52.7109375" style="525" customWidth="1"/>
    <col min="9223" max="9226" width="0" style="525" hidden="1" customWidth="1"/>
    <col min="9227" max="9227" width="12.28515625" style="525" customWidth="1"/>
    <col min="9228" max="9228" width="6.42578125" style="525" customWidth="1"/>
    <col min="9229" max="9229" width="12.28515625" style="525" customWidth="1"/>
    <col min="9230" max="9230" width="0" style="525" hidden="1" customWidth="1"/>
    <col min="9231" max="9231" width="3.7109375" style="525" customWidth="1"/>
    <col min="9232" max="9232" width="11.140625" style="525" bestFit="1" customWidth="1"/>
    <col min="9233" max="9234" width="10.5703125" style="525"/>
    <col min="9235" max="9235" width="11.140625" style="525" customWidth="1"/>
    <col min="9236" max="9465" width="10.5703125" style="525"/>
    <col min="9466" max="9473" width="0" style="525" hidden="1" customWidth="1"/>
    <col min="9474" max="9474" width="3.7109375" style="525" customWidth="1"/>
    <col min="9475" max="9475" width="3.85546875" style="525" customWidth="1"/>
    <col min="9476" max="9476" width="3.7109375" style="525" customWidth="1"/>
    <col min="9477" max="9477" width="12.7109375" style="525" customWidth="1"/>
    <col min="9478" max="9478" width="52.7109375" style="525" customWidth="1"/>
    <col min="9479" max="9482" width="0" style="525" hidden="1" customWidth="1"/>
    <col min="9483" max="9483" width="12.28515625" style="525" customWidth="1"/>
    <col min="9484" max="9484" width="6.42578125" style="525" customWidth="1"/>
    <col min="9485" max="9485" width="12.28515625" style="525" customWidth="1"/>
    <col min="9486" max="9486" width="0" style="525" hidden="1" customWidth="1"/>
    <col min="9487" max="9487" width="3.7109375" style="525" customWidth="1"/>
    <col min="9488" max="9488" width="11.140625" style="525" bestFit="1" customWidth="1"/>
    <col min="9489" max="9490" width="10.5703125" style="525"/>
    <col min="9491" max="9491" width="11.140625" style="525" customWidth="1"/>
    <col min="9492" max="9721" width="10.5703125" style="525"/>
    <col min="9722" max="9729" width="0" style="525" hidden="1" customWidth="1"/>
    <col min="9730" max="9730" width="3.7109375" style="525" customWidth="1"/>
    <col min="9731" max="9731" width="3.85546875" style="525" customWidth="1"/>
    <col min="9732" max="9732" width="3.7109375" style="525" customWidth="1"/>
    <col min="9733" max="9733" width="12.7109375" style="525" customWidth="1"/>
    <col min="9734" max="9734" width="52.7109375" style="525" customWidth="1"/>
    <col min="9735" max="9738" width="0" style="525" hidden="1" customWidth="1"/>
    <col min="9739" max="9739" width="12.28515625" style="525" customWidth="1"/>
    <col min="9740" max="9740" width="6.42578125" style="525" customWidth="1"/>
    <col min="9741" max="9741" width="12.28515625" style="525" customWidth="1"/>
    <col min="9742" max="9742" width="0" style="525" hidden="1" customWidth="1"/>
    <col min="9743" max="9743" width="3.7109375" style="525" customWidth="1"/>
    <col min="9744" max="9744" width="11.140625" style="525" bestFit="1" customWidth="1"/>
    <col min="9745" max="9746" width="10.5703125" style="525"/>
    <col min="9747" max="9747" width="11.140625" style="525" customWidth="1"/>
    <col min="9748" max="9977" width="10.5703125" style="525"/>
    <col min="9978" max="9985" width="0" style="525" hidden="1" customWidth="1"/>
    <col min="9986" max="9986" width="3.7109375" style="525" customWidth="1"/>
    <col min="9987" max="9987" width="3.85546875" style="525" customWidth="1"/>
    <col min="9988" max="9988" width="3.7109375" style="525" customWidth="1"/>
    <col min="9989" max="9989" width="12.7109375" style="525" customWidth="1"/>
    <col min="9990" max="9990" width="52.7109375" style="525" customWidth="1"/>
    <col min="9991" max="9994" width="0" style="525" hidden="1" customWidth="1"/>
    <col min="9995" max="9995" width="12.28515625" style="525" customWidth="1"/>
    <col min="9996" max="9996" width="6.42578125" style="525" customWidth="1"/>
    <col min="9997" max="9997" width="12.28515625" style="525" customWidth="1"/>
    <col min="9998" max="9998" width="0" style="525" hidden="1" customWidth="1"/>
    <col min="9999" max="9999" width="3.7109375" style="525" customWidth="1"/>
    <col min="10000" max="10000" width="11.140625" style="525" bestFit="1" customWidth="1"/>
    <col min="10001" max="10002" width="10.5703125" style="525"/>
    <col min="10003" max="10003" width="11.140625" style="525" customWidth="1"/>
    <col min="10004" max="10233" width="10.5703125" style="525"/>
    <col min="10234" max="10241" width="0" style="525" hidden="1" customWidth="1"/>
    <col min="10242" max="10242" width="3.7109375" style="525" customWidth="1"/>
    <col min="10243" max="10243" width="3.85546875" style="525" customWidth="1"/>
    <col min="10244" max="10244" width="3.7109375" style="525" customWidth="1"/>
    <col min="10245" max="10245" width="12.7109375" style="525" customWidth="1"/>
    <col min="10246" max="10246" width="52.7109375" style="525" customWidth="1"/>
    <col min="10247" max="10250" width="0" style="525" hidden="1" customWidth="1"/>
    <col min="10251" max="10251" width="12.28515625" style="525" customWidth="1"/>
    <col min="10252" max="10252" width="6.42578125" style="525" customWidth="1"/>
    <col min="10253" max="10253" width="12.28515625" style="525" customWidth="1"/>
    <col min="10254" max="10254" width="0" style="525" hidden="1" customWidth="1"/>
    <col min="10255" max="10255" width="3.7109375" style="525" customWidth="1"/>
    <col min="10256" max="10256" width="11.140625" style="525" bestFit="1" customWidth="1"/>
    <col min="10257" max="10258" width="10.5703125" style="525"/>
    <col min="10259" max="10259" width="11.140625" style="525" customWidth="1"/>
    <col min="10260" max="10489" width="10.5703125" style="525"/>
    <col min="10490" max="10497" width="0" style="525" hidden="1" customWidth="1"/>
    <col min="10498" max="10498" width="3.7109375" style="525" customWidth="1"/>
    <col min="10499" max="10499" width="3.85546875" style="525" customWidth="1"/>
    <col min="10500" max="10500" width="3.7109375" style="525" customWidth="1"/>
    <col min="10501" max="10501" width="12.7109375" style="525" customWidth="1"/>
    <col min="10502" max="10502" width="52.7109375" style="525" customWidth="1"/>
    <col min="10503" max="10506" width="0" style="525" hidden="1" customWidth="1"/>
    <col min="10507" max="10507" width="12.28515625" style="525" customWidth="1"/>
    <col min="10508" max="10508" width="6.42578125" style="525" customWidth="1"/>
    <col min="10509" max="10509" width="12.28515625" style="525" customWidth="1"/>
    <col min="10510" max="10510" width="0" style="525" hidden="1" customWidth="1"/>
    <col min="10511" max="10511" width="3.7109375" style="525" customWidth="1"/>
    <col min="10512" max="10512" width="11.140625" style="525" bestFit="1" customWidth="1"/>
    <col min="10513" max="10514" width="10.5703125" style="525"/>
    <col min="10515" max="10515" width="11.140625" style="525" customWidth="1"/>
    <col min="10516" max="10745" width="10.5703125" style="525"/>
    <col min="10746" max="10753" width="0" style="525" hidden="1" customWidth="1"/>
    <col min="10754" max="10754" width="3.7109375" style="525" customWidth="1"/>
    <col min="10755" max="10755" width="3.85546875" style="525" customWidth="1"/>
    <col min="10756" max="10756" width="3.7109375" style="525" customWidth="1"/>
    <col min="10757" max="10757" width="12.7109375" style="525" customWidth="1"/>
    <col min="10758" max="10758" width="52.7109375" style="525" customWidth="1"/>
    <col min="10759" max="10762" width="0" style="525" hidden="1" customWidth="1"/>
    <col min="10763" max="10763" width="12.28515625" style="525" customWidth="1"/>
    <col min="10764" max="10764" width="6.42578125" style="525" customWidth="1"/>
    <col min="10765" max="10765" width="12.28515625" style="525" customWidth="1"/>
    <col min="10766" max="10766" width="0" style="525" hidden="1" customWidth="1"/>
    <col min="10767" max="10767" width="3.7109375" style="525" customWidth="1"/>
    <col min="10768" max="10768" width="11.140625" style="525" bestFit="1" customWidth="1"/>
    <col min="10769" max="10770" width="10.5703125" style="525"/>
    <col min="10771" max="10771" width="11.140625" style="525" customWidth="1"/>
    <col min="10772" max="11001" width="10.5703125" style="525"/>
    <col min="11002" max="11009" width="0" style="525" hidden="1" customWidth="1"/>
    <col min="11010" max="11010" width="3.7109375" style="525" customWidth="1"/>
    <col min="11011" max="11011" width="3.85546875" style="525" customWidth="1"/>
    <col min="11012" max="11012" width="3.7109375" style="525" customWidth="1"/>
    <col min="11013" max="11013" width="12.7109375" style="525" customWidth="1"/>
    <col min="11014" max="11014" width="52.7109375" style="525" customWidth="1"/>
    <col min="11015" max="11018" width="0" style="525" hidden="1" customWidth="1"/>
    <col min="11019" max="11019" width="12.28515625" style="525" customWidth="1"/>
    <col min="11020" max="11020" width="6.42578125" style="525" customWidth="1"/>
    <col min="11021" max="11021" width="12.28515625" style="525" customWidth="1"/>
    <col min="11022" max="11022" width="0" style="525" hidden="1" customWidth="1"/>
    <col min="11023" max="11023" width="3.7109375" style="525" customWidth="1"/>
    <col min="11024" max="11024" width="11.140625" style="525" bestFit="1" customWidth="1"/>
    <col min="11025" max="11026" width="10.5703125" style="525"/>
    <col min="11027" max="11027" width="11.140625" style="525" customWidth="1"/>
    <col min="11028" max="11257" width="10.5703125" style="525"/>
    <col min="11258" max="11265" width="0" style="525" hidden="1" customWidth="1"/>
    <col min="11266" max="11266" width="3.7109375" style="525" customWidth="1"/>
    <col min="11267" max="11267" width="3.85546875" style="525" customWidth="1"/>
    <col min="11268" max="11268" width="3.7109375" style="525" customWidth="1"/>
    <col min="11269" max="11269" width="12.7109375" style="525" customWidth="1"/>
    <col min="11270" max="11270" width="52.7109375" style="525" customWidth="1"/>
    <col min="11271" max="11274" width="0" style="525" hidden="1" customWidth="1"/>
    <col min="11275" max="11275" width="12.28515625" style="525" customWidth="1"/>
    <col min="11276" max="11276" width="6.42578125" style="525" customWidth="1"/>
    <col min="11277" max="11277" width="12.28515625" style="525" customWidth="1"/>
    <col min="11278" max="11278" width="0" style="525" hidden="1" customWidth="1"/>
    <col min="11279" max="11279" width="3.7109375" style="525" customWidth="1"/>
    <col min="11280" max="11280" width="11.140625" style="525" bestFit="1" customWidth="1"/>
    <col min="11281" max="11282" width="10.5703125" style="525"/>
    <col min="11283" max="11283" width="11.140625" style="525" customWidth="1"/>
    <col min="11284" max="11513" width="10.5703125" style="525"/>
    <col min="11514" max="11521" width="0" style="525" hidden="1" customWidth="1"/>
    <col min="11522" max="11522" width="3.7109375" style="525" customWidth="1"/>
    <col min="11523" max="11523" width="3.85546875" style="525" customWidth="1"/>
    <col min="11524" max="11524" width="3.7109375" style="525" customWidth="1"/>
    <col min="11525" max="11525" width="12.7109375" style="525" customWidth="1"/>
    <col min="11526" max="11526" width="52.7109375" style="525" customWidth="1"/>
    <col min="11527" max="11530" width="0" style="525" hidden="1" customWidth="1"/>
    <col min="11531" max="11531" width="12.28515625" style="525" customWidth="1"/>
    <col min="11532" max="11532" width="6.42578125" style="525" customWidth="1"/>
    <col min="11533" max="11533" width="12.28515625" style="525" customWidth="1"/>
    <col min="11534" max="11534" width="0" style="525" hidden="1" customWidth="1"/>
    <col min="11535" max="11535" width="3.7109375" style="525" customWidth="1"/>
    <col min="11536" max="11536" width="11.140625" style="525" bestFit="1" customWidth="1"/>
    <col min="11537" max="11538" width="10.5703125" style="525"/>
    <col min="11539" max="11539" width="11.140625" style="525" customWidth="1"/>
    <col min="11540" max="11769" width="10.5703125" style="525"/>
    <col min="11770" max="11777" width="0" style="525" hidden="1" customWidth="1"/>
    <col min="11778" max="11778" width="3.7109375" style="525" customWidth="1"/>
    <col min="11779" max="11779" width="3.85546875" style="525" customWidth="1"/>
    <col min="11780" max="11780" width="3.7109375" style="525" customWidth="1"/>
    <col min="11781" max="11781" width="12.7109375" style="525" customWidth="1"/>
    <col min="11782" max="11782" width="52.7109375" style="525" customWidth="1"/>
    <col min="11783" max="11786" width="0" style="525" hidden="1" customWidth="1"/>
    <col min="11787" max="11787" width="12.28515625" style="525" customWidth="1"/>
    <col min="11788" max="11788" width="6.42578125" style="525" customWidth="1"/>
    <col min="11789" max="11789" width="12.28515625" style="525" customWidth="1"/>
    <col min="11790" max="11790" width="0" style="525" hidden="1" customWidth="1"/>
    <col min="11791" max="11791" width="3.7109375" style="525" customWidth="1"/>
    <col min="11792" max="11792" width="11.140625" style="525" bestFit="1" customWidth="1"/>
    <col min="11793" max="11794" width="10.5703125" style="525"/>
    <col min="11795" max="11795" width="11.140625" style="525" customWidth="1"/>
    <col min="11796" max="12025" width="10.5703125" style="525"/>
    <col min="12026" max="12033" width="0" style="525" hidden="1" customWidth="1"/>
    <col min="12034" max="12034" width="3.7109375" style="525" customWidth="1"/>
    <col min="12035" max="12035" width="3.85546875" style="525" customWidth="1"/>
    <col min="12036" max="12036" width="3.7109375" style="525" customWidth="1"/>
    <col min="12037" max="12037" width="12.7109375" style="525" customWidth="1"/>
    <col min="12038" max="12038" width="52.7109375" style="525" customWidth="1"/>
    <col min="12039" max="12042" width="0" style="525" hidden="1" customWidth="1"/>
    <col min="12043" max="12043" width="12.28515625" style="525" customWidth="1"/>
    <col min="12044" max="12044" width="6.42578125" style="525" customWidth="1"/>
    <col min="12045" max="12045" width="12.28515625" style="525" customWidth="1"/>
    <col min="12046" max="12046" width="0" style="525" hidden="1" customWidth="1"/>
    <col min="12047" max="12047" width="3.7109375" style="525" customWidth="1"/>
    <col min="12048" max="12048" width="11.140625" style="525" bestFit="1" customWidth="1"/>
    <col min="12049" max="12050" width="10.5703125" style="525"/>
    <col min="12051" max="12051" width="11.140625" style="525" customWidth="1"/>
    <col min="12052" max="12281" width="10.5703125" style="525"/>
    <col min="12282" max="12289" width="0" style="525" hidden="1" customWidth="1"/>
    <col min="12290" max="12290" width="3.7109375" style="525" customWidth="1"/>
    <col min="12291" max="12291" width="3.85546875" style="525" customWidth="1"/>
    <col min="12292" max="12292" width="3.7109375" style="525" customWidth="1"/>
    <col min="12293" max="12293" width="12.7109375" style="525" customWidth="1"/>
    <col min="12294" max="12294" width="52.7109375" style="525" customWidth="1"/>
    <col min="12295" max="12298" width="0" style="525" hidden="1" customWidth="1"/>
    <col min="12299" max="12299" width="12.28515625" style="525" customWidth="1"/>
    <col min="12300" max="12300" width="6.42578125" style="525" customWidth="1"/>
    <col min="12301" max="12301" width="12.28515625" style="525" customWidth="1"/>
    <col min="12302" max="12302" width="0" style="525" hidden="1" customWidth="1"/>
    <col min="12303" max="12303" width="3.7109375" style="525" customWidth="1"/>
    <col min="12304" max="12304" width="11.140625" style="525" bestFit="1" customWidth="1"/>
    <col min="12305" max="12306" width="10.5703125" style="525"/>
    <col min="12307" max="12307" width="11.140625" style="525" customWidth="1"/>
    <col min="12308" max="12537" width="10.5703125" style="525"/>
    <col min="12538" max="12545" width="0" style="525" hidden="1" customWidth="1"/>
    <col min="12546" max="12546" width="3.7109375" style="525" customWidth="1"/>
    <col min="12547" max="12547" width="3.85546875" style="525" customWidth="1"/>
    <col min="12548" max="12548" width="3.7109375" style="525" customWidth="1"/>
    <col min="12549" max="12549" width="12.7109375" style="525" customWidth="1"/>
    <col min="12550" max="12550" width="52.7109375" style="525" customWidth="1"/>
    <col min="12551" max="12554" width="0" style="525" hidden="1" customWidth="1"/>
    <col min="12555" max="12555" width="12.28515625" style="525" customWidth="1"/>
    <col min="12556" max="12556" width="6.42578125" style="525" customWidth="1"/>
    <col min="12557" max="12557" width="12.28515625" style="525" customWidth="1"/>
    <col min="12558" max="12558" width="0" style="525" hidden="1" customWidth="1"/>
    <col min="12559" max="12559" width="3.7109375" style="525" customWidth="1"/>
    <col min="12560" max="12560" width="11.140625" style="525" bestFit="1" customWidth="1"/>
    <col min="12561" max="12562" width="10.5703125" style="525"/>
    <col min="12563" max="12563" width="11.140625" style="525" customWidth="1"/>
    <col min="12564" max="12793" width="10.5703125" style="525"/>
    <col min="12794" max="12801" width="0" style="525" hidden="1" customWidth="1"/>
    <col min="12802" max="12802" width="3.7109375" style="525" customWidth="1"/>
    <col min="12803" max="12803" width="3.85546875" style="525" customWidth="1"/>
    <col min="12804" max="12804" width="3.7109375" style="525" customWidth="1"/>
    <col min="12805" max="12805" width="12.7109375" style="525" customWidth="1"/>
    <col min="12806" max="12806" width="52.7109375" style="525" customWidth="1"/>
    <col min="12807" max="12810" width="0" style="525" hidden="1" customWidth="1"/>
    <col min="12811" max="12811" width="12.28515625" style="525" customWidth="1"/>
    <col min="12812" max="12812" width="6.42578125" style="525" customWidth="1"/>
    <col min="12813" max="12813" width="12.28515625" style="525" customWidth="1"/>
    <col min="12814" max="12814" width="0" style="525" hidden="1" customWidth="1"/>
    <col min="12815" max="12815" width="3.7109375" style="525" customWidth="1"/>
    <col min="12816" max="12816" width="11.140625" style="525" bestFit="1" customWidth="1"/>
    <col min="12817" max="12818" width="10.5703125" style="525"/>
    <col min="12819" max="12819" width="11.140625" style="525" customWidth="1"/>
    <col min="12820" max="13049" width="10.5703125" style="525"/>
    <col min="13050" max="13057" width="0" style="525" hidden="1" customWidth="1"/>
    <col min="13058" max="13058" width="3.7109375" style="525" customWidth="1"/>
    <col min="13059" max="13059" width="3.85546875" style="525" customWidth="1"/>
    <col min="13060" max="13060" width="3.7109375" style="525" customWidth="1"/>
    <col min="13061" max="13061" width="12.7109375" style="525" customWidth="1"/>
    <col min="13062" max="13062" width="52.7109375" style="525" customWidth="1"/>
    <col min="13063" max="13066" width="0" style="525" hidden="1" customWidth="1"/>
    <col min="13067" max="13067" width="12.28515625" style="525" customWidth="1"/>
    <col min="13068" max="13068" width="6.42578125" style="525" customWidth="1"/>
    <col min="13069" max="13069" width="12.28515625" style="525" customWidth="1"/>
    <col min="13070" max="13070" width="0" style="525" hidden="1" customWidth="1"/>
    <col min="13071" max="13071" width="3.7109375" style="525" customWidth="1"/>
    <col min="13072" max="13072" width="11.140625" style="525" bestFit="1" customWidth="1"/>
    <col min="13073" max="13074" width="10.5703125" style="525"/>
    <col min="13075" max="13075" width="11.140625" style="525" customWidth="1"/>
    <col min="13076" max="13305" width="10.5703125" style="525"/>
    <col min="13306" max="13313" width="0" style="525" hidden="1" customWidth="1"/>
    <col min="13314" max="13314" width="3.7109375" style="525" customWidth="1"/>
    <col min="13315" max="13315" width="3.85546875" style="525" customWidth="1"/>
    <col min="13316" max="13316" width="3.7109375" style="525" customWidth="1"/>
    <col min="13317" max="13317" width="12.7109375" style="525" customWidth="1"/>
    <col min="13318" max="13318" width="52.7109375" style="525" customWidth="1"/>
    <col min="13319" max="13322" width="0" style="525" hidden="1" customWidth="1"/>
    <col min="13323" max="13323" width="12.28515625" style="525" customWidth="1"/>
    <col min="13324" max="13324" width="6.42578125" style="525" customWidth="1"/>
    <col min="13325" max="13325" width="12.28515625" style="525" customWidth="1"/>
    <col min="13326" max="13326" width="0" style="525" hidden="1" customWidth="1"/>
    <col min="13327" max="13327" width="3.7109375" style="525" customWidth="1"/>
    <col min="13328" max="13328" width="11.140625" style="525" bestFit="1" customWidth="1"/>
    <col min="13329" max="13330" width="10.5703125" style="525"/>
    <col min="13331" max="13331" width="11.140625" style="525" customWidth="1"/>
    <col min="13332" max="13561" width="10.5703125" style="525"/>
    <col min="13562" max="13569" width="0" style="525" hidden="1" customWidth="1"/>
    <col min="13570" max="13570" width="3.7109375" style="525" customWidth="1"/>
    <col min="13571" max="13571" width="3.85546875" style="525" customWidth="1"/>
    <col min="13572" max="13572" width="3.7109375" style="525" customWidth="1"/>
    <col min="13573" max="13573" width="12.7109375" style="525" customWidth="1"/>
    <col min="13574" max="13574" width="52.7109375" style="525" customWidth="1"/>
    <col min="13575" max="13578" width="0" style="525" hidden="1" customWidth="1"/>
    <col min="13579" max="13579" width="12.28515625" style="525" customWidth="1"/>
    <col min="13580" max="13580" width="6.42578125" style="525" customWidth="1"/>
    <col min="13581" max="13581" width="12.28515625" style="525" customWidth="1"/>
    <col min="13582" max="13582" width="0" style="525" hidden="1" customWidth="1"/>
    <col min="13583" max="13583" width="3.7109375" style="525" customWidth="1"/>
    <col min="13584" max="13584" width="11.140625" style="525" bestFit="1" customWidth="1"/>
    <col min="13585" max="13586" width="10.5703125" style="525"/>
    <col min="13587" max="13587" width="11.140625" style="525" customWidth="1"/>
    <col min="13588" max="13817" width="10.5703125" style="525"/>
    <col min="13818" max="13825" width="0" style="525" hidden="1" customWidth="1"/>
    <col min="13826" max="13826" width="3.7109375" style="525" customWidth="1"/>
    <col min="13827" max="13827" width="3.85546875" style="525" customWidth="1"/>
    <col min="13828" max="13828" width="3.7109375" style="525" customWidth="1"/>
    <col min="13829" max="13829" width="12.7109375" style="525" customWidth="1"/>
    <col min="13830" max="13830" width="52.7109375" style="525" customWidth="1"/>
    <col min="13831" max="13834" width="0" style="525" hidden="1" customWidth="1"/>
    <col min="13835" max="13835" width="12.28515625" style="525" customWidth="1"/>
    <col min="13836" max="13836" width="6.42578125" style="525" customWidth="1"/>
    <col min="13837" max="13837" width="12.28515625" style="525" customWidth="1"/>
    <col min="13838" max="13838" width="0" style="525" hidden="1" customWidth="1"/>
    <col min="13839" max="13839" width="3.7109375" style="525" customWidth="1"/>
    <col min="13840" max="13840" width="11.140625" style="525" bestFit="1" customWidth="1"/>
    <col min="13841" max="13842" width="10.5703125" style="525"/>
    <col min="13843" max="13843" width="11.140625" style="525" customWidth="1"/>
    <col min="13844" max="14073" width="10.5703125" style="525"/>
    <col min="14074" max="14081" width="0" style="525" hidden="1" customWidth="1"/>
    <col min="14082" max="14082" width="3.7109375" style="525" customWidth="1"/>
    <col min="14083" max="14083" width="3.85546875" style="525" customWidth="1"/>
    <col min="14084" max="14084" width="3.7109375" style="525" customWidth="1"/>
    <col min="14085" max="14085" width="12.7109375" style="525" customWidth="1"/>
    <col min="14086" max="14086" width="52.7109375" style="525" customWidth="1"/>
    <col min="14087" max="14090" width="0" style="525" hidden="1" customWidth="1"/>
    <col min="14091" max="14091" width="12.28515625" style="525" customWidth="1"/>
    <col min="14092" max="14092" width="6.42578125" style="525" customWidth="1"/>
    <col min="14093" max="14093" width="12.28515625" style="525" customWidth="1"/>
    <col min="14094" max="14094" width="0" style="525" hidden="1" customWidth="1"/>
    <col min="14095" max="14095" width="3.7109375" style="525" customWidth="1"/>
    <col min="14096" max="14096" width="11.140625" style="525" bestFit="1" customWidth="1"/>
    <col min="14097" max="14098" width="10.5703125" style="525"/>
    <col min="14099" max="14099" width="11.140625" style="525" customWidth="1"/>
    <col min="14100" max="14329" width="10.5703125" style="525"/>
    <col min="14330" max="14337" width="0" style="525" hidden="1" customWidth="1"/>
    <col min="14338" max="14338" width="3.7109375" style="525" customWidth="1"/>
    <col min="14339" max="14339" width="3.85546875" style="525" customWidth="1"/>
    <col min="14340" max="14340" width="3.7109375" style="525" customWidth="1"/>
    <col min="14341" max="14341" width="12.7109375" style="525" customWidth="1"/>
    <col min="14342" max="14342" width="52.7109375" style="525" customWidth="1"/>
    <col min="14343" max="14346" width="0" style="525" hidden="1" customWidth="1"/>
    <col min="14347" max="14347" width="12.28515625" style="525" customWidth="1"/>
    <col min="14348" max="14348" width="6.42578125" style="525" customWidth="1"/>
    <col min="14349" max="14349" width="12.28515625" style="525" customWidth="1"/>
    <col min="14350" max="14350" width="0" style="525" hidden="1" customWidth="1"/>
    <col min="14351" max="14351" width="3.7109375" style="525" customWidth="1"/>
    <col min="14352" max="14352" width="11.140625" style="525" bestFit="1" customWidth="1"/>
    <col min="14353" max="14354" width="10.5703125" style="525"/>
    <col min="14355" max="14355" width="11.140625" style="525" customWidth="1"/>
    <col min="14356" max="14585" width="10.5703125" style="525"/>
    <col min="14586" max="14593" width="0" style="525" hidden="1" customWidth="1"/>
    <col min="14594" max="14594" width="3.7109375" style="525" customWidth="1"/>
    <col min="14595" max="14595" width="3.85546875" style="525" customWidth="1"/>
    <col min="14596" max="14596" width="3.7109375" style="525" customWidth="1"/>
    <col min="14597" max="14597" width="12.7109375" style="525" customWidth="1"/>
    <col min="14598" max="14598" width="52.7109375" style="525" customWidth="1"/>
    <col min="14599" max="14602" width="0" style="525" hidden="1" customWidth="1"/>
    <col min="14603" max="14603" width="12.28515625" style="525" customWidth="1"/>
    <col min="14604" max="14604" width="6.42578125" style="525" customWidth="1"/>
    <col min="14605" max="14605" width="12.28515625" style="525" customWidth="1"/>
    <col min="14606" max="14606" width="0" style="525" hidden="1" customWidth="1"/>
    <col min="14607" max="14607" width="3.7109375" style="525" customWidth="1"/>
    <col min="14608" max="14608" width="11.140625" style="525" bestFit="1" customWidth="1"/>
    <col min="14609" max="14610" width="10.5703125" style="525"/>
    <col min="14611" max="14611" width="11.140625" style="525" customWidth="1"/>
    <col min="14612" max="14841" width="10.5703125" style="525"/>
    <col min="14842" max="14849" width="0" style="525" hidden="1" customWidth="1"/>
    <col min="14850" max="14850" width="3.7109375" style="525" customWidth="1"/>
    <col min="14851" max="14851" width="3.85546875" style="525" customWidth="1"/>
    <col min="14852" max="14852" width="3.7109375" style="525" customWidth="1"/>
    <col min="14853" max="14853" width="12.7109375" style="525" customWidth="1"/>
    <col min="14854" max="14854" width="52.7109375" style="525" customWidth="1"/>
    <col min="14855" max="14858" width="0" style="525" hidden="1" customWidth="1"/>
    <col min="14859" max="14859" width="12.28515625" style="525" customWidth="1"/>
    <col min="14860" max="14860" width="6.42578125" style="525" customWidth="1"/>
    <col min="14861" max="14861" width="12.28515625" style="525" customWidth="1"/>
    <col min="14862" max="14862" width="0" style="525" hidden="1" customWidth="1"/>
    <col min="14863" max="14863" width="3.7109375" style="525" customWidth="1"/>
    <col min="14864" max="14864" width="11.140625" style="525" bestFit="1" customWidth="1"/>
    <col min="14865" max="14866" width="10.5703125" style="525"/>
    <col min="14867" max="14867" width="11.140625" style="525" customWidth="1"/>
    <col min="14868" max="15097" width="10.5703125" style="525"/>
    <col min="15098" max="15105" width="0" style="525" hidden="1" customWidth="1"/>
    <col min="15106" max="15106" width="3.7109375" style="525" customWidth="1"/>
    <col min="15107" max="15107" width="3.85546875" style="525" customWidth="1"/>
    <col min="15108" max="15108" width="3.7109375" style="525" customWidth="1"/>
    <col min="15109" max="15109" width="12.7109375" style="525" customWidth="1"/>
    <col min="15110" max="15110" width="52.7109375" style="525" customWidth="1"/>
    <col min="15111" max="15114" width="0" style="525" hidden="1" customWidth="1"/>
    <col min="15115" max="15115" width="12.28515625" style="525" customWidth="1"/>
    <col min="15116" max="15116" width="6.42578125" style="525" customWidth="1"/>
    <col min="15117" max="15117" width="12.28515625" style="525" customWidth="1"/>
    <col min="15118" max="15118" width="0" style="525" hidden="1" customWidth="1"/>
    <col min="15119" max="15119" width="3.7109375" style="525" customWidth="1"/>
    <col min="15120" max="15120" width="11.140625" style="525" bestFit="1" customWidth="1"/>
    <col min="15121" max="15122" width="10.5703125" style="525"/>
    <col min="15123" max="15123" width="11.140625" style="525" customWidth="1"/>
    <col min="15124" max="15353" width="10.5703125" style="525"/>
    <col min="15354" max="15361" width="0" style="525" hidden="1" customWidth="1"/>
    <col min="15362" max="15362" width="3.7109375" style="525" customWidth="1"/>
    <col min="15363" max="15363" width="3.85546875" style="525" customWidth="1"/>
    <col min="15364" max="15364" width="3.7109375" style="525" customWidth="1"/>
    <col min="15365" max="15365" width="12.7109375" style="525" customWidth="1"/>
    <col min="15366" max="15366" width="52.7109375" style="525" customWidth="1"/>
    <col min="15367" max="15370" width="0" style="525" hidden="1" customWidth="1"/>
    <col min="15371" max="15371" width="12.28515625" style="525" customWidth="1"/>
    <col min="15372" max="15372" width="6.42578125" style="525" customWidth="1"/>
    <col min="15373" max="15373" width="12.28515625" style="525" customWidth="1"/>
    <col min="15374" max="15374" width="0" style="525" hidden="1" customWidth="1"/>
    <col min="15375" max="15375" width="3.7109375" style="525" customWidth="1"/>
    <col min="15376" max="15376" width="11.140625" style="525" bestFit="1" customWidth="1"/>
    <col min="15377" max="15378" width="10.5703125" style="525"/>
    <col min="15379" max="15379" width="11.140625" style="525" customWidth="1"/>
    <col min="15380" max="15609" width="10.5703125" style="525"/>
    <col min="15610" max="15617" width="0" style="525" hidden="1" customWidth="1"/>
    <col min="15618" max="15618" width="3.7109375" style="525" customWidth="1"/>
    <col min="15619" max="15619" width="3.85546875" style="525" customWidth="1"/>
    <col min="15620" max="15620" width="3.7109375" style="525" customWidth="1"/>
    <col min="15621" max="15621" width="12.7109375" style="525" customWidth="1"/>
    <col min="15622" max="15622" width="52.7109375" style="525" customWidth="1"/>
    <col min="15623" max="15626" width="0" style="525" hidden="1" customWidth="1"/>
    <col min="15627" max="15627" width="12.28515625" style="525" customWidth="1"/>
    <col min="15628" max="15628" width="6.42578125" style="525" customWidth="1"/>
    <col min="15629" max="15629" width="12.28515625" style="525" customWidth="1"/>
    <col min="15630" max="15630" width="0" style="525" hidden="1" customWidth="1"/>
    <col min="15631" max="15631" width="3.7109375" style="525" customWidth="1"/>
    <col min="15632" max="15632" width="11.140625" style="525" bestFit="1" customWidth="1"/>
    <col min="15633" max="15634" width="10.5703125" style="525"/>
    <col min="15635" max="15635" width="11.140625" style="525" customWidth="1"/>
    <col min="15636" max="15865" width="10.5703125" style="525"/>
    <col min="15866" max="15873" width="0" style="525" hidden="1" customWidth="1"/>
    <col min="15874" max="15874" width="3.7109375" style="525" customWidth="1"/>
    <col min="15875" max="15875" width="3.85546875" style="525" customWidth="1"/>
    <col min="15876" max="15876" width="3.7109375" style="525" customWidth="1"/>
    <col min="15877" max="15877" width="12.7109375" style="525" customWidth="1"/>
    <col min="15878" max="15878" width="52.7109375" style="525" customWidth="1"/>
    <col min="15879" max="15882" width="0" style="525" hidden="1" customWidth="1"/>
    <col min="15883" max="15883" width="12.28515625" style="525" customWidth="1"/>
    <col min="15884" max="15884" width="6.42578125" style="525" customWidth="1"/>
    <col min="15885" max="15885" width="12.28515625" style="525" customWidth="1"/>
    <col min="15886" max="15886" width="0" style="525" hidden="1" customWidth="1"/>
    <col min="15887" max="15887" width="3.7109375" style="525" customWidth="1"/>
    <col min="15888" max="15888" width="11.140625" style="525" bestFit="1" customWidth="1"/>
    <col min="15889" max="15890" width="10.5703125" style="525"/>
    <col min="15891" max="15891" width="11.140625" style="525" customWidth="1"/>
    <col min="15892" max="16121" width="10.5703125" style="525"/>
    <col min="16122" max="16129" width="0" style="525" hidden="1" customWidth="1"/>
    <col min="16130" max="16130" width="3.7109375" style="525" customWidth="1"/>
    <col min="16131" max="16131" width="3.85546875" style="525" customWidth="1"/>
    <col min="16132" max="16132" width="3.7109375" style="525" customWidth="1"/>
    <col min="16133" max="16133" width="12.7109375" style="525" customWidth="1"/>
    <col min="16134" max="16134" width="52.7109375" style="525" customWidth="1"/>
    <col min="16135" max="16138" width="0" style="525" hidden="1" customWidth="1"/>
    <col min="16139" max="16139" width="12.28515625" style="525" customWidth="1"/>
    <col min="16140" max="16140" width="6.42578125" style="525" customWidth="1"/>
    <col min="16141" max="16141" width="12.28515625" style="525" customWidth="1"/>
    <col min="16142" max="16142" width="0" style="525" hidden="1" customWidth="1"/>
    <col min="16143" max="16143" width="3.7109375" style="525" customWidth="1"/>
    <col min="16144" max="16144" width="11.140625" style="525" bestFit="1" customWidth="1"/>
    <col min="16145" max="16146" width="10.5703125" style="525"/>
    <col min="16147" max="16147" width="11.140625" style="525" customWidth="1"/>
    <col min="16148" max="16384" width="10.5703125" style="525"/>
  </cols>
  <sheetData>
    <row r="1" spans="1:29" hidden="1">
      <c r="Q1" s="585"/>
      <c r="R1" s="585"/>
    </row>
    <row r="2" spans="1:29" hidden="1">
      <c r="U2" s="585"/>
    </row>
    <row r="3" spans="1:29" hidden="1"/>
    <row r="4" spans="1:29" ht="3" customHeight="1">
      <c r="J4" s="531"/>
      <c r="K4" s="531"/>
      <c r="L4" s="526"/>
      <c r="M4" s="526"/>
      <c r="N4" s="526"/>
      <c r="O4" s="534"/>
      <c r="P4" s="534"/>
      <c r="Q4" s="534"/>
      <c r="R4" s="534"/>
      <c r="S4" s="534"/>
      <c r="T4" s="534"/>
      <c r="U4" s="534"/>
    </row>
    <row r="5" spans="1:29" ht="22.5" customHeight="1">
      <c r="J5" s="531"/>
      <c r="K5" s="531"/>
      <c r="L5" s="1230" t="s">
        <v>631</v>
      </c>
      <c r="M5" s="1230"/>
      <c r="N5" s="1230"/>
      <c r="O5" s="1230"/>
      <c r="P5" s="1230"/>
      <c r="Q5" s="1230"/>
      <c r="R5" s="1230"/>
      <c r="S5" s="1230"/>
      <c r="T5" s="1230"/>
      <c r="U5" s="666"/>
    </row>
    <row r="6" spans="1:29" ht="3" customHeight="1">
      <c r="J6" s="531"/>
      <c r="K6" s="531"/>
      <c r="L6" s="526"/>
      <c r="M6" s="526"/>
      <c r="N6" s="526"/>
      <c r="O6" s="530"/>
      <c r="P6" s="530"/>
      <c r="Q6" s="530"/>
      <c r="R6" s="530"/>
      <c r="S6" s="530"/>
      <c r="T6" s="530"/>
      <c r="U6" s="530"/>
      <c r="V6" s="534"/>
    </row>
    <row r="7" spans="1:29" s="572" customFormat="1" ht="22.5">
      <c r="A7" s="592"/>
      <c r="B7" s="592"/>
      <c r="C7" s="592"/>
      <c r="D7" s="592"/>
      <c r="E7" s="592"/>
      <c r="F7" s="592"/>
      <c r="G7" s="592"/>
      <c r="H7" s="592"/>
      <c r="L7" s="501"/>
      <c r="M7" s="619" t="s">
        <v>502</v>
      </c>
      <c r="N7" s="668"/>
      <c r="O7" s="1207" t="str">
        <f>IF(NameOrPr_ch="",IF(NameOrPr="","",NameOrPr),NameOrPr_ch)</f>
        <v>Управление по тарифам и ценовой политике Орловской области</v>
      </c>
      <c r="P7" s="1207"/>
      <c r="Q7" s="1207"/>
      <c r="R7" s="1207"/>
      <c r="S7" s="1207"/>
      <c r="T7" s="1207"/>
      <c r="U7" s="584"/>
      <c r="V7" s="584"/>
      <c r="W7" s="521"/>
      <c r="X7" s="592"/>
      <c r="Y7" s="592"/>
      <c r="Z7" s="592"/>
      <c r="AA7" s="592"/>
      <c r="AB7" s="592"/>
      <c r="AC7" s="592"/>
    </row>
    <row r="8" spans="1:29" s="572" customFormat="1" ht="18.75">
      <c r="A8" s="592"/>
      <c r="B8" s="592"/>
      <c r="C8" s="592"/>
      <c r="D8" s="592"/>
      <c r="E8" s="592"/>
      <c r="F8" s="592"/>
      <c r="G8" s="592"/>
      <c r="H8" s="592"/>
      <c r="L8" s="501"/>
      <c r="M8" s="619" t="s">
        <v>596</v>
      </c>
      <c r="N8" s="668"/>
      <c r="O8" s="1207" t="str">
        <f>IF(datePr_ch="",IF(datePr="","",datePr),datePr_ch)</f>
        <v>23.11.2022</v>
      </c>
      <c r="P8" s="1207"/>
      <c r="Q8" s="1207"/>
      <c r="R8" s="1207"/>
      <c r="S8" s="1207"/>
      <c r="T8" s="1207"/>
      <c r="U8" s="584"/>
      <c r="V8" s="584"/>
      <c r="W8" s="521"/>
      <c r="X8" s="592"/>
      <c r="Y8" s="592"/>
      <c r="Z8" s="592"/>
      <c r="AA8" s="592"/>
      <c r="AB8" s="592"/>
      <c r="AC8" s="592"/>
    </row>
    <row r="9" spans="1:29" s="572" customFormat="1" ht="18.75">
      <c r="A9" s="592"/>
      <c r="B9" s="592"/>
      <c r="C9" s="592"/>
      <c r="D9" s="592"/>
      <c r="E9" s="592"/>
      <c r="F9" s="592"/>
      <c r="G9" s="592"/>
      <c r="H9" s="592"/>
      <c r="L9" s="554"/>
      <c r="M9" s="619" t="s">
        <v>595</v>
      </c>
      <c r="N9" s="668"/>
      <c r="O9" s="1207" t="str">
        <f>IF(numberPr_ch="",IF(numberPr="","",numberPr),numberPr_ch)</f>
        <v>№ 485-т</v>
      </c>
      <c r="P9" s="1207"/>
      <c r="Q9" s="1207"/>
      <c r="R9" s="1207"/>
      <c r="S9" s="1207"/>
      <c r="T9" s="1207"/>
      <c r="U9" s="584"/>
      <c r="V9" s="584"/>
      <c r="W9" s="521"/>
      <c r="X9" s="592"/>
      <c r="Y9" s="592"/>
      <c r="Z9" s="592"/>
      <c r="AA9" s="592"/>
      <c r="AB9" s="592"/>
      <c r="AC9" s="592"/>
    </row>
    <row r="10" spans="1:29" s="572" customFormat="1" ht="18.75">
      <c r="A10" s="592"/>
      <c r="B10" s="592"/>
      <c r="C10" s="592"/>
      <c r="D10" s="592"/>
      <c r="E10" s="592"/>
      <c r="F10" s="592"/>
      <c r="G10" s="592"/>
      <c r="H10" s="592"/>
      <c r="L10" s="554"/>
      <c r="M10" s="619" t="s">
        <v>501</v>
      </c>
      <c r="N10" s="668"/>
      <c r="O10" s="1207" t="str">
        <f>IF(IstPub_ch="",IF(IstPub="","",IstPub),IstPub_ch)</f>
        <v>https://orel-region.ru/</v>
      </c>
      <c r="P10" s="1207"/>
      <c r="Q10" s="1207"/>
      <c r="R10" s="1207"/>
      <c r="S10" s="1207"/>
      <c r="T10" s="1207"/>
      <c r="U10" s="584"/>
      <c r="V10" s="584"/>
      <c r="W10" s="521"/>
      <c r="X10" s="592"/>
      <c r="Y10" s="592"/>
      <c r="Z10" s="592"/>
      <c r="AA10" s="592"/>
      <c r="AB10" s="592"/>
      <c r="AC10" s="592"/>
    </row>
    <row r="11" spans="1:29" s="572" customFormat="1" ht="11.25" hidden="1">
      <c r="A11" s="592"/>
      <c r="B11" s="592"/>
      <c r="C11" s="592"/>
      <c r="D11" s="592"/>
      <c r="E11" s="592"/>
      <c r="F11" s="592"/>
      <c r="G11" s="592"/>
      <c r="H11" s="592"/>
      <c r="L11" s="1231"/>
      <c r="M11" s="1231"/>
      <c r="N11" s="568"/>
      <c r="O11" s="584"/>
      <c r="P11" s="584"/>
      <c r="Q11" s="584"/>
      <c r="R11" s="584"/>
      <c r="S11" s="584"/>
      <c r="T11" s="584"/>
      <c r="U11" s="590" t="s">
        <v>373</v>
      </c>
      <c r="X11" s="592"/>
      <c r="Y11" s="592"/>
      <c r="Z11" s="592"/>
      <c r="AA11" s="592"/>
      <c r="AB11" s="592"/>
      <c r="AC11" s="592"/>
    </row>
    <row r="12" spans="1:29">
      <c r="J12" s="531"/>
      <c r="K12" s="531"/>
      <c r="L12" s="526"/>
      <c r="M12" s="526"/>
      <c r="N12" s="504"/>
      <c r="O12" s="1208"/>
      <c r="P12" s="1208"/>
      <c r="Q12" s="1208"/>
      <c r="R12" s="1208"/>
      <c r="S12" s="1208"/>
      <c r="T12" s="1208"/>
      <c r="U12" s="1208"/>
    </row>
    <row r="13" spans="1:29">
      <c r="J13" s="531"/>
      <c r="K13" s="531"/>
      <c r="L13" s="1159" t="s">
        <v>454</v>
      </c>
      <c r="M13" s="1159"/>
      <c r="N13" s="1159"/>
      <c r="O13" s="1159"/>
      <c r="P13" s="1159"/>
      <c r="Q13" s="1159"/>
      <c r="R13" s="1159"/>
      <c r="S13" s="1159"/>
      <c r="T13" s="1159"/>
      <c r="U13" s="1159"/>
      <c r="V13" s="1159"/>
      <c r="W13" s="1159" t="s">
        <v>455</v>
      </c>
    </row>
    <row r="14" spans="1:29" ht="14.25" customHeight="1">
      <c r="J14" s="531"/>
      <c r="K14" s="531"/>
      <c r="L14" s="1214" t="s">
        <v>92</v>
      </c>
      <c r="M14" s="1214" t="s">
        <v>639</v>
      </c>
      <c r="N14" s="663"/>
      <c r="O14" s="1215" t="s">
        <v>641</v>
      </c>
      <c r="P14" s="1216"/>
      <c r="Q14" s="1216"/>
      <c r="R14" s="1216"/>
      <c r="S14" s="1216"/>
      <c r="T14" s="1217"/>
      <c r="U14" s="1225" t="s">
        <v>341</v>
      </c>
      <c r="V14" s="1211" t="s">
        <v>275</v>
      </c>
      <c r="W14" s="1159"/>
    </row>
    <row r="15" spans="1:29" ht="14.25" customHeight="1">
      <c r="J15" s="531"/>
      <c r="K15" s="531"/>
      <c r="L15" s="1214"/>
      <c r="M15" s="1214"/>
      <c r="N15" s="664"/>
      <c r="O15" s="1220" t="s">
        <v>605</v>
      </c>
      <c r="P15" s="1218" t="s">
        <v>271</v>
      </c>
      <c r="Q15" s="1219"/>
      <c r="R15" s="1222" t="s">
        <v>654</v>
      </c>
      <c r="S15" s="1223"/>
      <c r="T15" s="1224"/>
      <c r="U15" s="1226"/>
      <c r="V15" s="1212"/>
      <c r="W15" s="1159"/>
    </row>
    <row r="16" spans="1:29" ht="33.75" customHeight="1">
      <c r="J16" s="531"/>
      <c r="K16" s="531"/>
      <c r="L16" s="1214"/>
      <c r="M16" s="1214"/>
      <c r="N16" s="665"/>
      <c r="O16" s="1221"/>
      <c r="P16" s="537" t="s">
        <v>606</v>
      </c>
      <c r="Q16" s="537" t="s">
        <v>6</v>
      </c>
      <c r="R16" s="538" t="s">
        <v>274</v>
      </c>
      <c r="S16" s="1209" t="s">
        <v>273</v>
      </c>
      <c r="T16" s="1210"/>
      <c r="U16" s="1227"/>
      <c r="V16" s="1213"/>
      <c r="W16" s="1159"/>
    </row>
    <row r="17" spans="1:29">
      <c r="J17" s="531"/>
      <c r="K17" s="571">
        <v>1</v>
      </c>
      <c r="L17" s="649" t="s">
        <v>93</v>
      </c>
      <c r="M17" s="649" t="s">
        <v>49</v>
      </c>
      <c r="N17" s="651" t="str">
        <f ca="1">OFFSET(N17,0,-1)</f>
        <v>2</v>
      </c>
      <c r="O17" s="650">
        <f ca="1">OFFSET(O17,0,-1)+1</f>
        <v>3</v>
      </c>
      <c r="P17" s="650">
        <f ca="1">OFFSET(P17,0,-1)+1</f>
        <v>4</v>
      </c>
      <c r="Q17" s="650">
        <f ca="1">OFFSET(Q17,0,-1)+1</f>
        <v>5</v>
      </c>
      <c r="R17" s="650">
        <f ca="1">OFFSET(R17,0,-1)+1</f>
        <v>6</v>
      </c>
      <c r="S17" s="1232">
        <f ca="1">OFFSET(S17,0,-1)+1</f>
        <v>7</v>
      </c>
      <c r="T17" s="1232"/>
      <c r="U17" s="650">
        <f ca="1">OFFSET(U17,0,-2)+1</f>
        <v>8</v>
      </c>
      <c r="V17" s="651">
        <f ca="1">OFFSET(V17,0,-1)</f>
        <v>8</v>
      </c>
      <c r="W17" s="650">
        <f ca="1">OFFSET(W17,0,-1)+1</f>
        <v>9</v>
      </c>
    </row>
    <row r="18" spans="1:29" ht="22.5">
      <c r="A18" s="1233">
        <v>1</v>
      </c>
      <c r="B18" s="867"/>
      <c r="C18" s="867"/>
      <c r="D18" s="867"/>
      <c r="E18" s="868"/>
      <c r="F18" s="869"/>
      <c r="G18" s="869"/>
      <c r="H18" s="869"/>
      <c r="I18" s="870"/>
      <c r="J18" s="865"/>
      <c r="K18" s="872"/>
      <c r="L18" s="595">
        <f>mergeValue(A18)</f>
        <v>1</v>
      </c>
      <c r="M18" s="643" t="s">
        <v>20</v>
      </c>
      <c r="N18" s="648"/>
      <c r="O18" s="1234"/>
      <c r="P18" s="1234"/>
      <c r="Q18" s="1234"/>
      <c r="R18" s="1234"/>
      <c r="S18" s="1234"/>
      <c r="T18" s="1234"/>
      <c r="U18" s="1234"/>
      <c r="V18" s="1234"/>
      <c r="W18" s="632" t="s">
        <v>476</v>
      </c>
      <c r="Y18" s="591"/>
      <c r="Z18" s="591" t="str">
        <f t="shared" ref="Z18:Z31" si="0">IF(M18="","",M18 )</f>
        <v>Наименование тарифа</v>
      </c>
      <c r="AA18" s="591"/>
      <c r="AB18" s="591"/>
      <c r="AC18" s="591"/>
    </row>
    <row r="19" spans="1:29" ht="22.5">
      <c r="A19" s="1233"/>
      <c r="B19" s="1233">
        <v>1</v>
      </c>
      <c r="C19" s="867"/>
      <c r="D19" s="867"/>
      <c r="E19" s="869"/>
      <c r="F19" s="869"/>
      <c r="G19" s="869"/>
      <c r="H19" s="869"/>
      <c r="I19" s="864"/>
      <c r="J19" s="863"/>
      <c r="K19" s="866"/>
      <c r="L19" s="595" t="str">
        <f>mergeValue(A19) &amp;"."&amp; mergeValue(B19)</f>
        <v>1.1</v>
      </c>
      <c r="M19" s="548" t="s">
        <v>16</v>
      </c>
      <c r="N19" s="648"/>
      <c r="O19" s="1234"/>
      <c r="P19" s="1234"/>
      <c r="Q19" s="1234"/>
      <c r="R19" s="1234"/>
      <c r="S19" s="1234"/>
      <c r="T19" s="1234"/>
      <c r="U19" s="1234"/>
      <c r="V19" s="1234"/>
      <c r="W19" s="632" t="s">
        <v>477</v>
      </c>
      <c r="Y19" s="591"/>
      <c r="Z19" s="591" t="str">
        <f t="shared" si="0"/>
        <v>Территория действия тарифа</v>
      </c>
      <c r="AA19" s="591"/>
      <c r="AB19" s="591"/>
      <c r="AC19" s="591"/>
    </row>
    <row r="20" spans="1:29" ht="22.5">
      <c r="A20" s="1233"/>
      <c r="B20" s="1233"/>
      <c r="C20" s="1233">
        <v>1</v>
      </c>
      <c r="D20" s="867"/>
      <c r="E20" s="869"/>
      <c r="F20" s="869"/>
      <c r="G20" s="869"/>
      <c r="H20" s="869"/>
      <c r="I20" s="871"/>
      <c r="J20" s="863"/>
      <c r="K20" s="866"/>
      <c r="L20" s="595" t="str">
        <f>mergeValue(A20) &amp;"."&amp; mergeValue(B20)&amp;"."&amp; mergeValue(C20)</f>
        <v>1.1.1</v>
      </c>
      <c r="M20" s="549" t="s">
        <v>7</v>
      </c>
      <c r="N20" s="648"/>
      <c r="O20" s="1234"/>
      <c r="P20" s="1234"/>
      <c r="Q20" s="1234"/>
      <c r="R20" s="1234"/>
      <c r="S20" s="1234"/>
      <c r="T20" s="1234"/>
      <c r="U20" s="1234"/>
      <c r="V20" s="1234"/>
      <c r="W20" s="632" t="s">
        <v>633</v>
      </c>
      <c r="Y20" s="591"/>
      <c r="Z20" s="591" t="str">
        <f t="shared" si="0"/>
        <v xml:space="preserve">Наименование системы теплоснабжения </v>
      </c>
      <c r="AA20" s="591"/>
      <c r="AB20" s="591"/>
      <c r="AC20" s="591"/>
    </row>
    <row r="21" spans="1:29" ht="22.5">
      <c r="A21" s="1233"/>
      <c r="B21" s="1233"/>
      <c r="C21" s="1233"/>
      <c r="D21" s="1233">
        <v>1</v>
      </c>
      <c r="E21" s="869"/>
      <c r="F21" s="869"/>
      <c r="G21" s="869"/>
      <c r="H21" s="869"/>
      <c r="I21" s="871"/>
      <c r="J21" s="863"/>
      <c r="K21" s="866"/>
      <c r="L21" s="595" t="str">
        <f>mergeValue(A21) &amp;"."&amp; mergeValue(B21)&amp;"."&amp; mergeValue(C21)&amp;"."&amp; mergeValue(D21)</f>
        <v>1.1.1.1</v>
      </c>
      <c r="M21" s="550" t="s">
        <v>22</v>
      </c>
      <c r="N21" s="648"/>
      <c r="O21" s="1234"/>
      <c r="P21" s="1234"/>
      <c r="Q21" s="1234"/>
      <c r="R21" s="1234"/>
      <c r="S21" s="1234"/>
      <c r="T21" s="1234"/>
      <c r="U21" s="1234"/>
      <c r="V21" s="1234"/>
      <c r="W21" s="632" t="s">
        <v>634</v>
      </c>
      <c r="Y21" s="591"/>
      <c r="Z21" s="591" t="str">
        <f t="shared" si="0"/>
        <v xml:space="preserve">Источник тепловой энергии  </v>
      </c>
      <c r="AA21" s="591"/>
      <c r="AB21" s="591"/>
      <c r="AC21" s="591"/>
    </row>
    <row r="22" spans="1:29" ht="101.25">
      <c r="A22" s="1233"/>
      <c r="B22" s="1233"/>
      <c r="C22" s="1233"/>
      <c r="D22" s="1233"/>
      <c r="E22" s="1233">
        <v>1</v>
      </c>
      <c r="F22" s="869"/>
      <c r="G22" s="869"/>
      <c r="H22" s="867">
        <v>1</v>
      </c>
      <c r="I22" s="1233">
        <v>1</v>
      </c>
      <c r="J22" s="869"/>
      <c r="K22" s="874"/>
      <c r="L22" s="595" t="str">
        <f>mergeValue(A22) &amp;"."&amp; mergeValue(B22)&amp;"."&amp; mergeValue(C22)&amp;"."&amp; mergeValue(D22)&amp;"."&amp; mergeValue(E22)</f>
        <v>1.1.1.1.1</v>
      </c>
      <c r="M22" s="556" t="s">
        <v>9</v>
      </c>
      <c r="N22" s="648"/>
      <c r="O22" s="1235"/>
      <c r="P22" s="1235"/>
      <c r="Q22" s="1235"/>
      <c r="R22" s="1235"/>
      <c r="S22" s="1235"/>
      <c r="T22" s="1235"/>
      <c r="U22" s="1235"/>
      <c r="V22" s="1235"/>
      <c r="W22" s="632" t="s">
        <v>638</v>
      </c>
      <c r="Y22" s="591"/>
      <c r="Z22" s="591" t="str">
        <f t="shared" si="0"/>
        <v>Схема подключения теплопотребляющей установки к коллектору источника тепловой энергии</v>
      </c>
      <c r="AA22" s="591"/>
      <c r="AB22" s="591"/>
      <c r="AC22" s="591"/>
    </row>
    <row r="23" spans="1:29" ht="90">
      <c r="A23" s="1233"/>
      <c r="B23" s="1233"/>
      <c r="C23" s="1233"/>
      <c r="D23" s="1233"/>
      <c r="E23" s="1233"/>
      <c r="F23" s="1233">
        <v>1</v>
      </c>
      <c r="G23" s="867"/>
      <c r="H23" s="867"/>
      <c r="I23" s="1233"/>
      <c r="J23" s="1233">
        <v>1</v>
      </c>
      <c r="K23" s="875"/>
      <c r="L23" s="595" t="str">
        <f>mergeValue(A23) &amp;"."&amp; mergeValue(B23)&amp;"."&amp; mergeValue(C23)&amp;"."&amp; mergeValue(D23)&amp;"."&amp; mergeValue(E23)&amp;"."&amp; mergeValue(F23)</f>
        <v>1.1.1.1.1.1</v>
      </c>
      <c r="M23" s="557" t="s">
        <v>10</v>
      </c>
      <c r="N23" s="648"/>
      <c r="O23" s="1236"/>
      <c r="P23" s="1237"/>
      <c r="Q23" s="1237"/>
      <c r="R23" s="1237"/>
      <c r="S23" s="1237"/>
      <c r="T23" s="1237"/>
      <c r="U23" s="1237"/>
      <c r="V23" s="1238"/>
      <c r="W23" s="632" t="s">
        <v>636</v>
      </c>
      <c r="Y23" s="591"/>
      <c r="Z23" s="591" t="str">
        <f t="shared" si="0"/>
        <v>Группа потребителей</v>
      </c>
      <c r="AA23" s="591"/>
      <c r="AB23" s="591"/>
      <c r="AC23" s="591"/>
    </row>
    <row r="24" spans="1:29" ht="189" customHeight="1">
      <c r="A24" s="1233"/>
      <c r="B24" s="1233"/>
      <c r="C24" s="1233"/>
      <c r="D24" s="1233"/>
      <c r="E24" s="1233"/>
      <c r="F24" s="1233"/>
      <c r="G24" s="867">
        <v>1</v>
      </c>
      <c r="H24" s="867"/>
      <c r="I24" s="1233"/>
      <c r="J24" s="1233"/>
      <c r="K24" s="875">
        <v>1</v>
      </c>
      <c r="L24" s="595" t="str">
        <f>mergeValue(A24) &amp;"."&amp; mergeValue(B24)&amp;"."&amp; mergeValue(C24)&amp;"."&amp; mergeValue(D24)&amp;"."&amp; mergeValue(E24)&amp;"."&amp; mergeValue(F24)&amp;"."&amp; mergeValue(G24)</f>
        <v>1.1.1.1.1.1.1</v>
      </c>
      <c r="M24" s="1071"/>
      <c r="N24" s="648"/>
      <c r="O24" s="564"/>
      <c r="P24" s="564"/>
      <c r="Q24" s="1096"/>
      <c r="R24" s="1228"/>
      <c r="S24" s="1229" t="s">
        <v>84</v>
      </c>
      <c r="T24" s="1228"/>
      <c r="U24" s="1229" t="s">
        <v>85</v>
      </c>
      <c r="V24" s="564"/>
      <c r="W24" s="1204" t="s">
        <v>655</v>
      </c>
      <c r="X24" s="587" t="str">
        <f>strCheckDate(O25:V25)</f>
        <v/>
      </c>
      <c r="Y24" s="591"/>
      <c r="Z24" s="591" t="str">
        <f t="shared" si="0"/>
        <v/>
      </c>
      <c r="AA24" s="591"/>
      <c r="AB24" s="591"/>
      <c r="AC24" s="591"/>
    </row>
    <row r="25" spans="1:29" ht="11.25" hidden="1" customHeight="1">
      <c r="A25" s="1233"/>
      <c r="B25" s="1233"/>
      <c r="C25" s="1233"/>
      <c r="D25" s="1233"/>
      <c r="E25" s="1233"/>
      <c r="F25" s="1233"/>
      <c r="G25" s="867"/>
      <c r="H25" s="867"/>
      <c r="I25" s="1233"/>
      <c r="J25" s="1233"/>
      <c r="K25" s="875"/>
      <c r="L25" s="602"/>
      <c r="M25" s="648"/>
      <c r="N25" s="648"/>
      <c r="O25" s="564"/>
      <c r="P25" s="564"/>
      <c r="Q25" s="586" t="str">
        <f>R24 &amp; "-" &amp; T24</f>
        <v>-</v>
      </c>
      <c r="R25" s="1228"/>
      <c r="S25" s="1229"/>
      <c r="T25" s="1228"/>
      <c r="U25" s="1229"/>
      <c r="V25" s="564"/>
      <c r="W25" s="1205"/>
      <c r="Y25" s="591"/>
      <c r="Z25" s="591" t="str">
        <f t="shared" si="0"/>
        <v/>
      </c>
      <c r="AA25" s="591"/>
      <c r="AB25" s="591"/>
      <c r="AC25" s="591"/>
    </row>
    <row r="26" spans="1:29" ht="15" customHeight="1">
      <c r="A26" s="1233"/>
      <c r="B26" s="1233"/>
      <c r="C26" s="1233"/>
      <c r="D26" s="1233"/>
      <c r="E26" s="1233"/>
      <c r="F26" s="1233"/>
      <c r="G26" s="869"/>
      <c r="H26" s="867"/>
      <c r="I26" s="1233"/>
      <c r="J26" s="1233"/>
      <c r="K26" s="874"/>
      <c r="L26" s="540"/>
      <c r="M26" s="559" t="s">
        <v>25</v>
      </c>
      <c r="N26" s="566"/>
      <c r="O26" s="566"/>
      <c r="P26" s="566"/>
      <c r="Q26" s="566"/>
      <c r="R26" s="566"/>
      <c r="S26" s="566"/>
      <c r="T26" s="566"/>
      <c r="U26" s="566"/>
      <c r="V26" s="562"/>
      <c r="W26" s="1206"/>
      <c r="Y26" s="591"/>
      <c r="Z26" s="591" t="str">
        <f t="shared" si="0"/>
        <v>Добавить вид теплоносителя (параметры теплоносителя)</v>
      </c>
      <c r="AA26" s="591"/>
      <c r="AB26" s="591"/>
      <c r="AC26" s="591"/>
    </row>
    <row r="27" spans="1:29" ht="15" customHeight="1">
      <c r="A27" s="1233"/>
      <c r="B27" s="1233"/>
      <c r="C27" s="1233"/>
      <c r="D27" s="1233"/>
      <c r="E27" s="1233"/>
      <c r="F27" s="869"/>
      <c r="G27" s="869"/>
      <c r="H27" s="867"/>
      <c r="I27" s="1233"/>
      <c r="J27" s="869"/>
      <c r="K27" s="874"/>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c r="AC27" s="591"/>
    </row>
    <row r="28" spans="1:29" ht="15" customHeight="1">
      <c r="A28" s="1233"/>
      <c r="B28" s="1233"/>
      <c r="C28" s="1233"/>
      <c r="D28" s="1233"/>
      <c r="E28" s="873"/>
      <c r="F28" s="869"/>
      <c r="G28" s="869"/>
      <c r="H28" s="869"/>
      <c r="I28" s="865"/>
      <c r="J28" s="862"/>
      <c r="K28" s="872"/>
      <c r="L28" s="540"/>
      <c r="M28" s="553" t="s">
        <v>12</v>
      </c>
      <c r="N28" s="566"/>
      <c r="O28" s="566"/>
      <c r="P28" s="566"/>
      <c r="Q28" s="566"/>
      <c r="R28" s="566"/>
      <c r="S28" s="566"/>
      <c r="T28" s="566"/>
      <c r="U28" s="565"/>
      <c r="V28" s="566"/>
      <c r="W28" s="667"/>
      <c r="Y28" s="591"/>
      <c r="Z28" s="591" t="str">
        <f t="shared" si="0"/>
        <v>Добавить схему подключения</v>
      </c>
      <c r="AA28" s="591"/>
      <c r="AB28" s="591"/>
      <c r="AC28" s="591"/>
    </row>
    <row r="29" spans="1:29" ht="15" customHeight="1">
      <c r="A29" s="1233"/>
      <c r="B29" s="1233"/>
      <c r="C29" s="1233"/>
      <c r="D29" s="873"/>
      <c r="E29" s="873"/>
      <c r="F29" s="869"/>
      <c r="G29" s="869"/>
      <c r="H29" s="869"/>
      <c r="I29" s="865"/>
      <c r="J29" s="862"/>
      <c r="K29" s="872"/>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c r="AC29" s="591"/>
    </row>
    <row r="30" spans="1:29" ht="15" customHeight="1">
      <c r="A30" s="1233"/>
      <c r="B30" s="1233"/>
      <c r="C30" s="873"/>
      <c r="D30" s="873"/>
      <c r="E30" s="873"/>
      <c r="F30" s="873"/>
      <c r="G30" s="878"/>
      <c r="H30" s="865"/>
      <c r="I30" s="876"/>
      <c r="J30" s="862"/>
      <c r="K30" s="877"/>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c r="AC30" s="591"/>
    </row>
    <row r="31" spans="1:29" ht="15" customHeight="1">
      <c r="A31" s="1233"/>
      <c r="B31" s="873"/>
      <c r="C31" s="873"/>
      <c r="D31" s="873"/>
      <c r="E31" s="873"/>
      <c r="F31" s="873"/>
      <c r="G31" s="878"/>
      <c r="H31" s="865"/>
      <c r="I31" s="865"/>
      <c r="J31" s="862"/>
      <c r="K31" s="872"/>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c r="AC31" s="591"/>
    </row>
    <row r="32" spans="1:29" s="524" customFormat="1" ht="15" customHeight="1">
      <c r="A32" s="861"/>
      <c r="B32" s="861"/>
      <c r="C32" s="861"/>
      <c r="D32" s="861"/>
      <c r="E32" s="861"/>
      <c r="F32" s="861"/>
      <c r="G32" s="861"/>
      <c r="H32" s="861"/>
      <c r="I32" s="861"/>
      <c r="J32" s="861"/>
      <c r="K32" s="861"/>
      <c r="L32" s="494"/>
      <c r="M32" s="567" t="s">
        <v>309</v>
      </c>
      <c r="N32" s="566"/>
      <c r="O32" s="566"/>
      <c r="P32" s="566"/>
      <c r="Q32" s="566"/>
      <c r="R32" s="566"/>
      <c r="S32" s="566"/>
      <c r="T32" s="566"/>
      <c r="U32" s="565"/>
      <c r="V32" s="566"/>
      <c r="W32" s="667"/>
      <c r="X32" s="589"/>
      <c r="Y32" s="589"/>
      <c r="Z32" s="589"/>
      <c r="AA32" s="589"/>
      <c r="AB32" s="589"/>
      <c r="AC32" s="589"/>
    </row>
    <row r="33" spans="1:29" ht="11.25">
      <c r="A33" s="525"/>
      <c r="B33" s="525"/>
      <c r="C33" s="525"/>
      <c r="D33" s="525"/>
      <c r="E33" s="525"/>
      <c r="F33" s="525"/>
      <c r="G33" s="525"/>
      <c r="H33" s="525"/>
      <c r="I33" s="525"/>
      <c r="J33" s="525"/>
      <c r="K33" s="525"/>
      <c r="X33" s="525"/>
      <c r="Y33" s="525"/>
      <c r="Z33" s="525"/>
      <c r="AA33" s="525"/>
      <c r="AB33" s="525"/>
      <c r="AC33" s="525"/>
    </row>
    <row r="34" spans="1:29" ht="90" customHeight="1">
      <c r="L34" s="1">
        <v>1</v>
      </c>
      <c r="M34" s="1197" t="s">
        <v>632</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A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JL18:JL25 TH18:TH25 ADD18:ADD25 AMZ18:AMZ25 AWV18:AWV25 BGR18:BGR25 BQN18:BQN25 CAJ18:CAJ25 CKF18:CKF25 CUB18:CUB25 DDX18:DDX25 DNT18:DNT25 DXP18:DXP25 EHL18:EHL25 ERH18:ERH25 FBD18:FBD25 FKZ18:FKZ25 FUV18:FUV25 GER18:GER25 GON18:GON25 GYJ18:GYJ25 HIF18:HIF25 HSB18:HSB25 IBX18:IBX25 ILT18:ILT25 IVP18:IVP25 JFL18:JFL25 JPH18:JPH25 JZD18:JZD25 KIZ18:KIZ25 KSV18:KSV25 LCR18:LCR25 LMN18:LMN25 LWJ18:LWJ25 MGF18:MGF25 MQB18:MQB25 MZX18:MZX25 NJT18:NJT25 NTP18:NTP25 ODL18:ODL25 ONH18:ONH25 OXD18:OXD25 PGZ18:PGZ25 PQV18:PQV25 QAR18:QAR25 QKN18:QKN25 QUJ18:QUJ25 REF18:REF25 ROB18:ROB25 RXX18:RXX25 SHT18:SHT25 SRP18:SRP25 TBL18:TBL25 TLH18:TLH25 TVD18:TVD25 UEZ18:UEZ25 UOV18:UOV25 UYR18:UYR25 VIN18:VIN25 VSJ18:VSJ25 WCF18:WCF25 WMB18:WMB25 WVX18:WVX25" xr:uid="{00000000-0002-0000-0A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A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JB2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xr:uid="{00000000-0002-0000-0A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G2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xr:uid="{00000000-0002-0000-0A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U2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xr:uid="{00000000-0002-0000-0A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A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A00-000007000000}"/>
    <dataValidation type="list" allowBlank="1" showInputMessage="1" showErrorMessage="1" errorTitle="Ошибка" error="Выберите значение из списка" prompt="Выберите значение из списка" sqref="O23" xr:uid="{00000000-0002-0000-0A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016" hidden="1" customWidth="1"/>
    <col min="2" max="4" width="3.7109375" style="1010" hidden="1" customWidth="1"/>
    <col min="5" max="5" width="3.7109375" style="811" customWidth="1"/>
    <col min="6" max="6" width="9.7109375" style="992" customWidth="1"/>
    <col min="7" max="7" width="37.7109375" style="992" customWidth="1"/>
    <col min="8" max="8" width="66.85546875" style="992" customWidth="1"/>
    <col min="9" max="9" width="115.7109375" style="992" customWidth="1"/>
    <col min="10" max="11" width="10.5703125" style="1010"/>
    <col min="12" max="12" width="11.140625" style="1010" customWidth="1"/>
    <col min="13" max="20" width="10.5703125" style="1010"/>
    <col min="21" max="16384" width="10.5703125" style="992"/>
  </cols>
  <sheetData>
    <row r="1" spans="1:20" ht="3" customHeight="1">
      <c r="A1" s="1016" t="s">
        <v>49</v>
      </c>
    </row>
    <row r="2" spans="1:20" ht="22.5">
      <c r="F2" s="1198" t="s">
        <v>491</v>
      </c>
      <c r="G2" s="1199"/>
      <c r="H2" s="1200"/>
      <c r="I2" s="808"/>
    </row>
    <row r="3" spans="1:20" ht="3" customHeight="1"/>
    <row r="4" spans="1:20" s="1009" customFormat="1" ht="11.25">
      <c r="A4" s="1015"/>
      <c r="B4" s="1015"/>
      <c r="C4" s="1015"/>
      <c r="D4" s="1015"/>
      <c r="F4" s="1159" t="s">
        <v>454</v>
      </c>
      <c r="G4" s="1159"/>
      <c r="H4" s="1159"/>
      <c r="I4" s="1201" t="s">
        <v>455</v>
      </c>
      <c r="J4" s="1015"/>
      <c r="K4" s="1015"/>
      <c r="L4" s="1015"/>
      <c r="M4" s="1015"/>
      <c r="N4" s="1015"/>
      <c r="O4" s="1015"/>
      <c r="P4" s="1015"/>
      <c r="Q4" s="1015"/>
      <c r="R4" s="1015"/>
      <c r="S4" s="1015"/>
      <c r="T4" s="1015"/>
    </row>
    <row r="5" spans="1:20" s="1009" customFormat="1" ht="11.25" customHeight="1">
      <c r="A5" s="1015"/>
      <c r="B5" s="1015"/>
      <c r="C5" s="1015"/>
      <c r="D5" s="1015"/>
      <c r="F5" s="1024" t="s">
        <v>92</v>
      </c>
      <c r="G5" s="812" t="s">
        <v>457</v>
      </c>
      <c r="H5" s="1033" t="s">
        <v>442</v>
      </c>
      <c r="I5" s="1201"/>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492</v>
      </c>
      <c r="H7" s="1029" t="str">
        <f>IF(dateCh="","",dateCh)</f>
        <v>29.11.2022</v>
      </c>
      <c r="I7" s="818" t="s">
        <v>493</v>
      </c>
      <c r="J7" s="617"/>
      <c r="K7" s="1015"/>
      <c r="L7" s="1015"/>
      <c r="M7" s="1015"/>
      <c r="N7" s="1015"/>
      <c r="O7" s="1015"/>
      <c r="P7" s="1015"/>
      <c r="Q7" s="1015"/>
      <c r="R7" s="1015"/>
      <c r="S7" s="1015"/>
      <c r="T7" s="1015"/>
    </row>
    <row r="8" spans="1:20" s="1009" customFormat="1" ht="45">
      <c r="A8" s="1202">
        <v>1</v>
      </c>
      <c r="B8" s="1015"/>
      <c r="C8" s="1015"/>
      <c r="D8" s="1015"/>
      <c r="F8" s="1031" t="str">
        <f>"2." &amp;mergeValue(A8)</f>
        <v>2.1</v>
      </c>
      <c r="G8" s="817" t="s">
        <v>494</v>
      </c>
      <c r="H8" s="1029" t="str">
        <f>IF('Перечень тарифов'!R21="","наименование отсутствует","" &amp; 'Перечень тарифов'!R21 &amp; "")</f>
        <v>наименование отсутствует</v>
      </c>
      <c r="I8" s="818" t="s">
        <v>590</v>
      </c>
      <c r="J8" s="617"/>
      <c r="K8" s="1015"/>
      <c r="L8" s="1015"/>
      <c r="M8" s="1015"/>
      <c r="N8" s="1015"/>
      <c r="O8" s="1015"/>
      <c r="P8" s="1015"/>
      <c r="Q8" s="1015"/>
      <c r="R8" s="1015"/>
      <c r="S8" s="1015"/>
      <c r="T8" s="1015"/>
    </row>
    <row r="9" spans="1:20" s="1009" customFormat="1" ht="22.5">
      <c r="A9" s="1202"/>
      <c r="B9" s="1015"/>
      <c r="C9" s="1015"/>
      <c r="D9" s="1015"/>
      <c r="F9" s="1031" t="str">
        <f>"3." &amp;mergeValue(A9)</f>
        <v>3.1</v>
      </c>
      <c r="G9" s="817" t="s">
        <v>495</v>
      </c>
      <c r="H9" s="1029" t="str">
        <f>IF('Перечень тарифов'!F21="","наименование отсутствует","" &amp; 'Перечень тарифов'!F21 &amp; "")</f>
        <v>Производство тепловой энергии. Некомбинированная выработка</v>
      </c>
      <c r="I9" s="818" t="s">
        <v>588</v>
      </c>
      <c r="J9" s="617"/>
      <c r="K9" s="1015"/>
      <c r="L9" s="1015"/>
      <c r="M9" s="1015"/>
      <c r="N9" s="1015"/>
      <c r="O9" s="1015"/>
      <c r="P9" s="1015"/>
      <c r="Q9" s="1015"/>
      <c r="R9" s="1015"/>
      <c r="S9" s="1015"/>
      <c r="T9" s="1015"/>
    </row>
    <row r="10" spans="1:20" s="1009" customFormat="1" ht="22.5">
      <c r="A10" s="1202"/>
      <c r="B10" s="1015"/>
      <c r="C10" s="1015"/>
      <c r="D10" s="1015"/>
      <c r="F10" s="1031" t="str">
        <f>"4."&amp;mergeValue(A10)</f>
        <v>4.1</v>
      </c>
      <c r="G10" s="817" t="s">
        <v>496</v>
      </c>
      <c r="H10" s="1033" t="s">
        <v>458</v>
      </c>
      <c r="I10" s="818"/>
      <c r="J10" s="617"/>
      <c r="K10" s="1015"/>
      <c r="L10" s="1015"/>
      <c r="M10" s="1015"/>
      <c r="N10" s="1015"/>
      <c r="O10" s="1015"/>
      <c r="P10" s="1015"/>
      <c r="Q10" s="1015"/>
      <c r="R10" s="1015"/>
      <c r="S10" s="1015"/>
      <c r="T10" s="1015"/>
    </row>
    <row r="11" spans="1:20" s="1009" customFormat="1" ht="18.75">
      <c r="A11" s="1202"/>
      <c r="B11" s="1202">
        <v>1</v>
      </c>
      <c r="C11" s="1025"/>
      <c r="D11" s="1025"/>
      <c r="F11" s="1031" t="str">
        <f>"4."&amp;mergeValue(A11) &amp;"."&amp;mergeValue(B11)</f>
        <v>4.1.1</v>
      </c>
      <c r="G11" s="832" t="s">
        <v>592</v>
      </c>
      <c r="H11" s="1029" t="str">
        <f>IF(region_name="","",region_name)</f>
        <v>Орловская область</v>
      </c>
      <c r="I11" s="818" t="s">
        <v>499</v>
      </c>
      <c r="J11" s="617"/>
      <c r="K11" s="1015"/>
      <c r="L11" s="1015"/>
      <c r="M11" s="1015"/>
      <c r="N11" s="1015"/>
      <c r="O11" s="1015"/>
      <c r="P11" s="1015"/>
      <c r="Q11" s="1015"/>
      <c r="R11" s="1015"/>
      <c r="S11" s="1015"/>
      <c r="T11" s="1015"/>
    </row>
    <row r="12" spans="1:20" s="1009" customFormat="1" ht="22.5">
      <c r="A12" s="1202"/>
      <c r="B12" s="1202"/>
      <c r="C12" s="1202">
        <v>1</v>
      </c>
      <c r="D12" s="1025"/>
      <c r="F12" s="1031" t="str">
        <f>"4."&amp;mergeValue(A12) &amp;"."&amp;mergeValue(B12)&amp;"."&amp;mergeValue(C12)</f>
        <v>4.1.1.1</v>
      </c>
      <c r="G12" s="819" t="s">
        <v>497</v>
      </c>
      <c r="H12" s="1029" t="str">
        <f>IF(Территории!H13="","","" &amp; Территории!H13 &amp; "")</f>
        <v>Город Орёл</v>
      </c>
      <c r="I12" s="818" t="s">
        <v>500</v>
      </c>
      <c r="J12" s="617"/>
      <c r="K12" s="1015"/>
      <c r="L12" s="1015"/>
      <c r="M12" s="1015"/>
      <c r="N12" s="1015"/>
      <c r="O12" s="1015"/>
      <c r="P12" s="1015"/>
      <c r="Q12" s="1015"/>
      <c r="R12" s="1015"/>
      <c r="S12" s="1015"/>
      <c r="T12" s="1015"/>
    </row>
    <row r="13" spans="1:20" s="1009" customFormat="1" ht="56.25">
      <c r="A13" s="1202"/>
      <c r="B13" s="1202"/>
      <c r="C13" s="1202"/>
      <c r="D13" s="1025">
        <v>1</v>
      </c>
      <c r="F13" s="1031" t="str">
        <f>"4."&amp;mergeValue(A13) &amp;"."&amp;mergeValue(B13)&amp;"."&amp;mergeValue(C13)&amp;"."&amp;mergeValue(D13)</f>
        <v>4.1.1.1.1</v>
      </c>
      <c r="G13" s="820" t="s">
        <v>498</v>
      </c>
      <c r="H13" s="1029" t="str">
        <f>IF(Территории!R14="","","" &amp; Территории!R14 &amp; "")</f>
        <v>Город Орёл (54701000)</v>
      </c>
      <c r="I13" s="1108" t="s">
        <v>591</v>
      </c>
      <c r="J13" s="617"/>
      <c r="K13" s="1015"/>
      <c r="L13" s="1015"/>
      <c r="M13" s="1015"/>
      <c r="N13" s="1015"/>
      <c r="O13" s="1015"/>
      <c r="P13" s="1015"/>
      <c r="Q13" s="1015"/>
      <c r="R13" s="1015"/>
      <c r="S13" s="1015"/>
      <c r="T13" s="1015"/>
    </row>
    <row r="14" spans="1:20" s="774" customFormat="1" ht="3" customHeight="1">
      <c r="A14" s="775"/>
      <c r="B14" s="775"/>
      <c r="C14" s="775"/>
      <c r="D14" s="775"/>
      <c r="F14" s="627"/>
      <c r="G14" s="628"/>
      <c r="H14" s="629"/>
      <c r="I14" s="630"/>
      <c r="J14" s="775"/>
      <c r="K14" s="775"/>
      <c r="L14" s="775"/>
      <c r="M14" s="775"/>
      <c r="N14" s="775"/>
      <c r="O14" s="775"/>
      <c r="P14" s="775"/>
      <c r="Q14" s="775"/>
      <c r="R14" s="775"/>
      <c r="S14" s="775"/>
      <c r="T14" s="775"/>
    </row>
    <row r="15" spans="1:20" s="774" customFormat="1" ht="15" customHeight="1">
      <c r="A15" s="775"/>
      <c r="B15" s="775"/>
      <c r="C15" s="775"/>
      <c r="D15" s="775"/>
      <c r="F15" s="824"/>
      <c r="G15" s="1197" t="s">
        <v>593</v>
      </c>
      <c r="H15" s="1197"/>
      <c r="I15" s="985"/>
      <c r="J15" s="775"/>
      <c r="K15" s="775"/>
      <c r="L15" s="775"/>
      <c r="M15" s="775"/>
      <c r="N15" s="775"/>
      <c r="O15" s="775"/>
      <c r="P15" s="775"/>
      <c r="Q15" s="775"/>
      <c r="R15" s="775"/>
      <c r="S15" s="775"/>
      <c r="T15" s="775"/>
    </row>
  </sheetData>
  <sheetProtection algorithmName="SHA-512" hashValue="r6Mpn6e6Re1NqS1wB99bpXeiYCYFKYLIN4bsMxS7INu4sDgmXi5ztETzE5XCoWmpcG2gZIflrg/lkYCNVo2LAA==" saltValue="BONFN04TrXBzRKilSl+3h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B00-000000000000}">
      <formula1>900</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6_13">
    <tabColor rgb="FFEAEBEE"/>
    <pageSetUpPr fitToPage="1"/>
  </sheetPr>
  <dimension ref="A1:AX30"/>
  <sheetViews>
    <sheetView showGridLines="0" topLeftCell="M4" zoomScaleNormal="100" workbookViewId="0">
      <selection activeCell="O23" sqref="O23:AJ23"/>
    </sheetView>
  </sheetViews>
  <sheetFormatPr defaultColWidth="10.5703125" defaultRowHeight="14.25"/>
  <cols>
    <col min="1" max="6" width="10.5703125" style="1010" hidden="1" customWidth="1"/>
    <col min="7" max="8" width="9.140625" style="1016" hidden="1" customWidth="1"/>
    <col min="9" max="9" width="3.7109375" style="998" customWidth="1"/>
    <col min="10" max="11" width="3.7109375" style="811" customWidth="1"/>
    <col min="12" max="12" width="12.7109375" style="992" customWidth="1"/>
    <col min="13" max="13" width="44.7109375" style="992" customWidth="1"/>
    <col min="14" max="14" width="1.7109375" style="992" hidden="1" customWidth="1"/>
    <col min="15" max="15" width="29.7109375" style="992" customWidth="1"/>
    <col min="16" max="17" width="23.7109375" style="992" hidden="1" customWidth="1"/>
    <col min="18" max="18" width="11.7109375" style="992" customWidth="1"/>
    <col min="19" max="19" width="3.7109375" style="992" customWidth="1"/>
    <col min="20" max="20" width="11.7109375" style="992" customWidth="1"/>
    <col min="21" max="21" width="8.5703125" style="992" customWidth="1"/>
    <col min="22" max="22" width="29.7109375" style="1063" customWidth="1"/>
    <col min="23" max="24" width="23.7109375" style="1063" hidden="1" customWidth="1"/>
    <col min="25" max="25" width="11.7109375" style="1063" customWidth="1"/>
    <col min="26" max="26" width="3.7109375" style="1063" customWidth="1"/>
    <col min="27" max="27" width="11.7109375" style="1063" customWidth="1"/>
    <col min="28" max="28" width="8.5703125" style="1063" customWidth="1"/>
    <col min="29" max="29" width="29.7109375" style="1063" customWidth="1"/>
    <col min="30" max="31" width="23.7109375" style="1063" hidden="1" customWidth="1"/>
    <col min="32" max="32" width="11.7109375" style="1063" customWidth="1"/>
    <col min="33" max="33" width="3.7109375" style="1063" customWidth="1"/>
    <col min="34" max="34" width="11.7109375" style="1063" customWidth="1"/>
    <col min="35" max="35" width="8.5703125" style="1063" hidden="1" customWidth="1"/>
    <col min="36" max="36" width="4.7109375" style="992" customWidth="1"/>
    <col min="37" max="37" width="115.7109375" style="992" customWidth="1"/>
    <col min="38" max="39" width="10.5703125" style="1010"/>
    <col min="40" max="40" width="11.140625" style="1010" customWidth="1"/>
    <col min="41" max="48" width="10.5703125" style="1010"/>
    <col min="49" max="270" width="10.5703125" style="992"/>
    <col min="271" max="278" width="0" style="992" hidden="1" customWidth="1"/>
    <col min="279" max="279" width="3.7109375" style="992" customWidth="1"/>
    <col min="280" max="280" width="3.85546875" style="992" customWidth="1"/>
    <col min="281" max="281" width="3.7109375" style="992" customWidth="1"/>
    <col min="282" max="282" width="12.7109375" style="992" customWidth="1"/>
    <col min="283" max="283" width="52.7109375" style="992" customWidth="1"/>
    <col min="284" max="287" width="0" style="992" hidden="1" customWidth="1"/>
    <col min="288" max="288" width="12.28515625" style="992" customWidth="1"/>
    <col min="289" max="289" width="6.42578125" style="992" customWidth="1"/>
    <col min="290" max="290" width="12.28515625" style="992" customWidth="1"/>
    <col min="291" max="291" width="0" style="992" hidden="1" customWidth="1"/>
    <col min="292" max="292" width="3.7109375" style="992" customWidth="1"/>
    <col min="293" max="293" width="11.140625" style="992" bestFit="1" customWidth="1"/>
    <col min="294" max="295" width="10.5703125" style="992"/>
    <col min="296" max="296" width="11.140625" style="992" customWidth="1"/>
    <col min="297" max="526" width="10.5703125" style="992"/>
    <col min="527" max="534" width="0" style="992" hidden="1" customWidth="1"/>
    <col min="535" max="535" width="3.7109375" style="992" customWidth="1"/>
    <col min="536" max="536" width="3.85546875" style="992" customWidth="1"/>
    <col min="537" max="537" width="3.7109375" style="992" customWidth="1"/>
    <col min="538" max="538" width="12.7109375" style="992" customWidth="1"/>
    <col min="539" max="539" width="52.7109375" style="992" customWidth="1"/>
    <col min="540" max="543" width="0" style="992" hidden="1" customWidth="1"/>
    <col min="544" max="544" width="12.28515625" style="992" customWidth="1"/>
    <col min="545" max="545" width="6.42578125" style="992" customWidth="1"/>
    <col min="546" max="546" width="12.28515625" style="992" customWidth="1"/>
    <col min="547" max="547" width="0" style="992" hidden="1" customWidth="1"/>
    <col min="548" max="548" width="3.7109375" style="992" customWidth="1"/>
    <col min="549" max="549" width="11.140625" style="992" bestFit="1" customWidth="1"/>
    <col min="550" max="551" width="10.5703125" style="992"/>
    <col min="552" max="552" width="11.140625" style="992" customWidth="1"/>
    <col min="553" max="782" width="10.5703125" style="992"/>
    <col min="783" max="790" width="0" style="992" hidden="1" customWidth="1"/>
    <col min="791" max="791" width="3.7109375" style="992" customWidth="1"/>
    <col min="792" max="792" width="3.85546875" style="992" customWidth="1"/>
    <col min="793" max="793" width="3.7109375" style="992" customWidth="1"/>
    <col min="794" max="794" width="12.7109375" style="992" customWidth="1"/>
    <col min="795" max="795" width="52.7109375" style="992" customWidth="1"/>
    <col min="796" max="799" width="0" style="992" hidden="1" customWidth="1"/>
    <col min="800" max="800" width="12.28515625" style="992" customWidth="1"/>
    <col min="801" max="801" width="6.42578125" style="992" customWidth="1"/>
    <col min="802" max="802" width="12.28515625" style="992" customWidth="1"/>
    <col min="803" max="803" width="0" style="992" hidden="1" customWidth="1"/>
    <col min="804" max="804" width="3.7109375" style="992" customWidth="1"/>
    <col min="805" max="805" width="11.140625" style="992" bestFit="1" customWidth="1"/>
    <col min="806" max="807" width="10.5703125" style="992"/>
    <col min="808" max="808" width="11.140625" style="992" customWidth="1"/>
    <col min="809" max="1038" width="10.5703125" style="992"/>
    <col min="1039" max="1046" width="0" style="992" hidden="1" customWidth="1"/>
    <col min="1047" max="1047" width="3.7109375" style="992" customWidth="1"/>
    <col min="1048" max="1048" width="3.85546875" style="992" customWidth="1"/>
    <col min="1049" max="1049" width="3.7109375" style="992" customWidth="1"/>
    <col min="1050" max="1050" width="12.7109375" style="992" customWidth="1"/>
    <col min="1051" max="1051" width="52.7109375" style="992" customWidth="1"/>
    <col min="1052" max="1055" width="0" style="992" hidden="1" customWidth="1"/>
    <col min="1056" max="1056" width="12.28515625" style="992" customWidth="1"/>
    <col min="1057" max="1057" width="6.42578125" style="992" customWidth="1"/>
    <col min="1058" max="1058" width="12.28515625" style="992" customWidth="1"/>
    <col min="1059" max="1059" width="0" style="992" hidden="1" customWidth="1"/>
    <col min="1060" max="1060" width="3.7109375" style="992" customWidth="1"/>
    <col min="1061" max="1061" width="11.140625" style="992" bestFit="1" customWidth="1"/>
    <col min="1062" max="1063" width="10.5703125" style="992"/>
    <col min="1064" max="1064" width="11.140625" style="992" customWidth="1"/>
    <col min="1065" max="1294" width="10.5703125" style="992"/>
    <col min="1295" max="1302" width="0" style="992" hidden="1" customWidth="1"/>
    <col min="1303" max="1303" width="3.7109375" style="992" customWidth="1"/>
    <col min="1304" max="1304" width="3.85546875" style="992" customWidth="1"/>
    <col min="1305" max="1305" width="3.7109375" style="992" customWidth="1"/>
    <col min="1306" max="1306" width="12.7109375" style="992" customWidth="1"/>
    <col min="1307" max="1307" width="52.7109375" style="992" customWidth="1"/>
    <col min="1308" max="1311" width="0" style="992" hidden="1" customWidth="1"/>
    <col min="1312" max="1312" width="12.28515625" style="992" customWidth="1"/>
    <col min="1313" max="1313" width="6.42578125" style="992" customWidth="1"/>
    <col min="1314" max="1314" width="12.28515625" style="992" customWidth="1"/>
    <col min="1315" max="1315" width="0" style="992" hidden="1" customWidth="1"/>
    <col min="1316" max="1316" width="3.7109375" style="992" customWidth="1"/>
    <col min="1317" max="1317" width="11.140625" style="992" bestFit="1" customWidth="1"/>
    <col min="1318" max="1319" width="10.5703125" style="992"/>
    <col min="1320" max="1320" width="11.140625" style="992" customWidth="1"/>
    <col min="1321" max="1550" width="10.5703125" style="992"/>
    <col min="1551" max="1558" width="0" style="992" hidden="1" customWidth="1"/>
    <col min="1559" max="1559" width="3.7109375" style="992" customWidth="1"/>
    <col min="1560" max="1560" width="3.85546875" style="992" customWidth="1"/>
    <col min="1561" max="1561" width="3.7109375" style="992" customWidth="1"/>
    <col min="1562" max="1562" width="12.7109375" style="992" customWidth="1"/>
    <col min="1563" max="1563" width="52.7109375" style="992" customWidth="1"/>
    <col min="1564" max="1567" width="0" style="992" hidden="1" customWidth="1"/>
    <col min="1568" max="1568" width="12.28515625" style="992" customWidth="1"/>
    <col min="1569" max="1569" width="6.42578125" style="992" customWidth="1"/>
    <col min="1570" max="1570" width="12.28515625" style="992" customWidth="1"/>
    <col min="1571" max="1571" width="0" style="992" hidden="1" customWidth="1"/>
    <col min="1572" max="1572" width="3.7109375" style="992" customWidth="1"/>
    <col min="1573" max="1573" width="11.140625" style="992" bestFit="1" customWidth="1"/>
    <col min="1574" max="1575" width="10.5703125" style="992"/>
    <col min="1576" max="1576" width="11.140625" style="992" customWidth="1"/>
    <col min="1577" max="1806" width="10.5703125" style="992"/>
    <col min="1807" max="1814" width="0" style="992" hidden="1" customWidth="1"/>
    <col min="1815" max="1815" width="3.7109375" style="992" customWidth="1"/>
    <col min="1816" max="1816" width="3.85546875" style="992" customWidth="1"/>
    <col min="1817" max="1817" width="3.7109375" style="992" customWidth="1"/>
    <col min="1818" max="1818" width="12.7109375" style="992" customWidth="1"/>
    <col min="1819" max="1819" width="52.7109375" style="992" customWidth="1"/>
    <col min="1820" max="1823" width="0" style="992" hidden="1" customWidth="1"/>
    <col min="1824" max="1824" width="12.28515625" style="992" customWidth="1"/>
    <col min="1825" max="1825" width="6.42578125" style="992" customWidth="1"/>
    <col min="1826" max="1826" width="12.28515625" style="992" customWidth="1"/>
    <col min="1827" max="1827" width="0" style="992" hidden="1" customWidth="1"/>
    <col min="1828" max="1828" width="3.7109375" style="992" customWidth="1"/>
    <col min="1829" max="1829" width="11.140625" style="992" bestFit="1" customWidth="1"/>
    <col min="1830" max="1831" width="10.5703125" style="992"/>
    <col min="1832" max="1832" width="11.140625" style="992" customWidth="1"/>
    <col min="1833" max="2062" width="10.5703125" style="992"/>
    <col min="2063" max="2070" width="0" style="992" hidden="1" customWidth="1"/>
    <col min="2071" max="2071" width="3.7109375" style="992" customWidth="1"/>
    <col min="2072" max="2072" width="3.85546875" style="992" customWidth="1"/>
    <col min="2073" max="2073" width="3.7109375" style="992" customWidth="1"/>
    <col min="2074" max="2074" width="12.7109375" style="992" customWidth="1"/>
    <col min="2075" max="2075" width="52.7109375" style="992" customWidth="1"/>
    <col min="2076" max="2079" width="0" style="992" hidden="1" customWidth="1"/>
    <col min="2080" max="2080" width="12.28515625" style="992" customWidth="1"/>
    <col min="2081" max="2081" width="6.42578125" style="992" customWidth="1"/>
    <col min="2082" max="2082" width="12.28515625" style="992" customWidth="1"/>
    <col min="2083" max="2083" width="0" style="992" hidden="1" customWidth="1"/>
    <col min="2084" max="2084" width="3.7109375" style="992" customWidth="1"/>
    <col min="2085" max="2085" width="11.140625" style="992" bestFit="1" customWidth="1"/>
    <col min="2086" max="2087" width="10.5703125" style="992"/>
    <col min="2088" max="2088" width="11.140625" style="992" customWidth="1"/>
    <col min="2089" max="2318" width="10.5703125" style="992"/>
    <col min="2319" max="2326" width="0" style="992" hidden="1" customWidth="1"/>
    <col min="2327" max="2327" width="3.7109375" style="992" customWidth="1"/>
    <col min="2328" max="2328" width="3.85546875" style="992" customWidth="1"/>
    <col min="2329" max="2329" width="3.7109375" style="992" customWidth="1"/>
    <col min="2330" max="2330" width="12.7109375" style="992" customWidth="1"/>
    <col min="2331" max="2331" width="52.7109375" style="992" customWidth="1"/>
    <col min="2332" max="2335" width="0" style="992" hidden="1" customWidth="1"/>
    <col min="2336" max="2336" width="12.28515625" style="992" customWidth="1"/>
    <col min="2337" max="2337" width="6.42578125" style="992" customWidth="1"/>
    <col min="2338" max="2338" width="12.28515625" style="992" customWidth="1"/>
    <col min="2339" max="2339" width="0" style="992" hidden="1" customWidth="1"/>
    <col min="2340" max="2340" width="3.7109375" style="992" customWidth="1"/>
    <col min="2341" max="2341" width="11.140625" style="992" bestFit="1" customWidth="1"/>
    <col min="2342" max="2343" width="10.5703125" style="992"/>
    <col min="2344" max="2344" width="11.140625" style="992" customWidth="1"/>
    <col min="2345" max="2574" width="10.5703125" style="992"/>
    <col min="2575" max="2582" width="0" style="992" hidden="1" customWidth="1"/>
    <col min="2583" max="2583" width="3.7109375" style="992" customWidth="1"/>
    <col min="2584" max="2584" width="3.85546875" style="992" customWidth="1"/>
    <col min="2585" max="2585" width="3.7109375" style="992" customWidth="1"/>
    <col min="2586" max="2586" width="12.7109375" style="992" customWidth="1"/>
    <col min="2587" max="2587" width="52.7109375" style="992" customWidth="1"/>
    <col min="2588" max="2591" width="0" style="992" hidden="1" customWidth="1"/>
    <col min="2592" max="2592" width="12.28515625" style="992" customWidth="1"/>
    <col min="2593" max="2593" width="6.42578125" style="992" customWidth="1"/>
    <col min="2594" max="2594" width="12.28515625" style="992" customWidth="1"/>
    <col min="2595" max="2595" width="0" style="992" hidden="1" customWidth="1"/>
    <col min="2596" max="2596" width="3.7109375" style="992" customWidth="1"/>
    <col min="2597" max="2597" width="11.140625" style="992" bestFit="1" customWidth="1"/>
    <col min="2598" max="2599" width="10.5703125" style="992"/>
    <col min="2600" max="2600" width="11.140625" style="992" customWidth="1"/>
    <col min="2601" max="2830" width="10.5703125" style="992"/>
    <col min="2831" max="2838" width="0" style="992" hidden="1" customWidth="1"/>
    <col min="2839" max="2839" width="3.7109375" style="992" customWidth="1"/>
    <col min="2840" max="2840" width="3.85546875" style="992" customWidth="1"/>
    <col min="2841" max="2841" width="3.7109375" style="992" customWidth="1"/>
    <col min="2842" max="2842" width="12.7109375" style="992" customWidth="1"/>
    <col min="2843" max="2843" width="52.7109375" style="992" customWidth="1"/>
    <col min="2844" max="2847" width="0" style="992" hidden="1" customWidth="1"/>
    <col min="2848" max="2848" width="12.28515625" style="992" customWidth="1"/>
    <col min="2849" max="2849" width="6.42578125" style="992" customWidth="1"/>
    <col min="2850" max="2850" width="12.28515625" style="992" customWidth="1"/>
    <col min="2851" max="2851" width="0" style="992" hidden="1" customWidth="1"/>
    <col min="2852" max="2852" width="3.7109375" style="992" customWidth="1"/>
    <col min="2853" max="2853" width="11.140625" style="992" bestFit="1" customWidth="1"/>
    <col min="2854" max="2855" width="10.5703125" style="992"/>
    <col min="2856" max="2856" width="11.140625" style="992" customWidth="1"/>
    <col min="2857" max="3086" width="10.5703125" style="992"/>
    <col min="3087" max="3094" width="0" style="992" hidden="1" customWidth="1"/>
    <col min="3095" max="3095" width="3.7109375" style="992" customWidth="1"/>
    <col min="3096" max="3096" width="3.85546875" style="992" customWidth="1"/>
    <col min="3097" max="3097" width="3.7109375" style="992" customWidth="1"/>
    <col min="3098" max="3098" width="12.7109375" style="992" customWidth="1"/>
    <col min="3099" max="3099" width="52.7109375" style="992" customWidth="1"/>
    <col min="3100" max="3103" width="0" style="992" hidden="1" customWidth="1"/>
    <col min="3104" max="3104" width="12.28515625" style="992" customWidth="1"/>
    <col min="3105" max="3105" width="6.42578125" style="992" customWidth="1"/>
    <col min="3106" max="3106" width="12.28515625" style="992" customWidth="1"/>
    <col min="3107" max="3107" width="0" style="992" hidden="1" customWidth="1"/>
    <col min="3108" max="3108" width="3.7109375" style="992" customWidth="1"/>
    <col min="3109" max="3109" width="11.140625" style="992" bestFit="1" customWidth="1"/>
    <col min="3110" max="3111" width="10.5703125" style="992"/>
    <col min="3112" max="3112" width="11.140625" style="992" customWidth="1"/>
    <col min="3113" max="3342" width="10.5703125" style="992"/>
    <col min="3343" max="3350" width="0" style="992" hidden="1" customWidth="1"/>
    <col min="3351" max="3351" width="3.7109375" style="992" customWidth="1"/>
    <col min="3352" max="3352" width="3.85546875" style="992" customWidth="1"/>
    <col min="3353" max="3353" width="3.7109375" style="992" customWidth="1"/>
    <col min="3354" max="3354" width="12.7109375" style="992" customWidth="1"/>
    <col min="3355" max="3355" width="52.7109375" style="992" customWidth="1"/>
    <col min="3356" max="3359" width="0" style="992" hidden="1" customWidth="1"/>
    <col min="3360" max="3360" width="12.28515625" style="992" customWidth="1"/>
    <col min="3361" max="3361" width="6.42578125" style="992" customWidth="1"/>
    <col min="3362" max="3362" width="12.28515625" style="992" customWidth="1"/>
    <col min="3363" max="3363" width="0" style="992" hidden="1" customWidth="1"/>
    <col min="3364" max="3364" width="3.7109375" style="992" customWidth="1"/>
    <col min="3365" max="3365" width="11.140625" style="992" bestFit="1" customWidth="1"/>
    <col min="3366" max="3367" width="10.5703125" style="992"/>
    <col min="3368" max="3368" width="11.140625" style="992" customWidth="1"/>
    <col min="3369" max="3598" width="10.5703125" style="992"/>
    <col min="3599" max="3606" width="0" style="992" hidden="1" customWidth="1"/>
    <col min="3607" max="3607" width="3.7109375" style="992" customWidth="1"/>
    <col min="3608" max="3608" width="3.85546875" style="992" customWidth="1"/>
    <col min="3609" max="3609" width="3.7109375" style="992" customWidth="1"/>
    <col min="3610" max="3610" width="12.7109375" style="992" customWidth="1"/>
    <col min="3611" max="3611" width="52.7109375" style="992" customWidth="1"/>
    <col min="3612" max="3615" width="0" style="992" hidden="1" customWidth="1"/>
    <col min="3616" max="3616" width="12.28515625" style="992" customWidth="1"/>
    <col min="3617" max="3617" width="6.42578125" style="992" customWidth="1"/>
    <col min="3618" max="3618" width="12.28515625" style="992" customWidth="1"/>
    <col min="3619" max="3619" width="0" style="992" hidden="1" customWidth="1"/>
    <col min="3620" max="3620" width="3.7109375" style="992" customWidth="1"/>
    <col min="3621" max="3621" width="11.140625" style="992" bestFit="1" customWidth="1"/>
    <col min="3622" max="3623" width="10.5703125" style="992"/>
    <col min="3624" max="3624" width="11.140625" style="992" customWidth="1"/>
    <col min="3625" max="3854" width="10.5703125" style="992"/>
    <col min="3855" max="3862" width="0" style="992" hidden="1" customWidth="1"/>
    <col min="3863" max="3863" width="3.7109375" style="992" customWidth="1"/>
    <col min="3864" max="3864" width="3.85546875" style="992" customWidth="1"/>
    <col min="3865" max="3865" width="3.7109375" style="992" customWidth="1"/>
    <col min="3866" max="3866" width="12.7109375" style="992" customWidth="1"/>
    <col min="3867" max="3867" width="52.7109375" style="992" customWidth="1"/>
    <col min="3868" max="3871" width="0" style="992" hidden="1" customWidth="1"/>
    <col min="3872" max="3872" width="12.28515625" style="992" customWidth="1"/>
    <col min="3873" max="3873" width="6.42578125" style="992" customWidth="1"/>
    <col min="3874" max="3874" width="12.28515625" style="992" customWidth="1"/>
    <col min="3875" max="3875" width="0" style="992" hidden="1" customWidth="1"/>
    <col min="3876" max="3876" width="3.7109375" style="992" customWidth="1"/>
    <col min="3877" max="3877" width="11.140625" style="992" bestFit="1" customWidth="1"/>
    <col min="3878" max="3879" width="10.5703125" style="992"/>
    <col min="3880" max="3880" width="11.140625" style="992" customWidth="1"/>
    <col min="3881" max="4110" width="10.5703125" style="992"/>
    <col min="4111" max="4118" width="0" style="992" hidden="1" customWidth="1"/>
    <col min="4119" max="4119" width="3.7109375" style="992" customWidth="1"/>
    <col min="4120" max="4120" width="3.85546875" style="992" customWidth="1"/>
    <col min="4121" max="4121" width="3.7109375" style="992" customWidth="1"/>
    <col min="4122" max="4122" width="12.7109375" style="992" customWidth="1"/>
    <col min="4123" max="4123" width="52.7109375" style="992" customWidth="1"/>
    <col min="4124" max="4127" width="0" style="992" hidden="1" customWidth="1"/>
    <col min="4128" max="4128" width="12.28515625" style="992" customWidth="1"/>
    <col min="4129" max="4129" width="6.42578125" style="992" customWidth="1"/>
    <col min="4130" max="4130" width="12.28515625" style="992" customWidth="1"/>
    <col min="4131" max="4131" width="0" style="992" hidden="1" customWidth="1"/>
    <col min="4132" max="4132" width="3.7109375" style="992" customWidth="1"/>
    <col min="4133" max="4133" width="11.140625" style="992" bestFit="1" customWidth="1"/>
    <col min="4134" max="4135" width="10.5703125" style="992"/>
    <col min="4136" max="4136" width="11.140625" style="992" customWidth="1"/>
    <col min="4137" max="4366" width="10.5703125" style="992"/>
    <col min="4367" max="4374" width="0" style="992" hidden="1" customWidth="1"/>
    <col min="4375" max="4375" width="3.7109375" style="992" customWidth="1"/>
    <col min="4376" max="4376" width="3.85546875" style="992" customWidth="1"/>
    <col min="4377" max="4377" width="3.7109375" style="992" customWidth="1"/>
    <col min="4378" max="4378" width="12.7109375" style="992" customWidth="1"/>
    <col min="4379" max="4379" width="52.7109375" style="992" customWidth="1"/>
    <col min="4380" max="4383" width="0" style="992" hidden="1" customWidth="1"/>
    <col min="4384" max="4384" width="12.28515625" style="992" customWidth="1"/>
    <col min="4385" max="4385" width="6.42578125" style="992" customWidth="1"/>
    <col min="4386" max="4386" width="12.28515625" style="992" customWidth="1"/>
    <col min="4387" max="4387" width="0" style="992" hidden="1" customWidth="1"/>
    <col min="4388" max="4388" width="3.7109375" style="992" customWidth="1"/>
    <col min="4389" max="4389" width="11.140625" style="992" bestFit="1" customWidth="1"/>
    <col min="4390" max="4391" width="10.5703125" style="992"/>
    <col min="4392" max="4392" width="11.140625" style="992" customWidth="1"/>
    <col min="4393" max="4622" width="10.5703125" style="992"/>
    <col min="4623" max="4630" width="0" style="992" hidden="1" customWidth="1"/>
    <col min="4631" max="4631" width="3.7109375" style="992" customWidth="1"/>
    <col min="4632" max="4632" width="3.85546875" style="992" customWidth="1"/>
    <col min="4633" max="4633" width="3.7109375" style="992" customWidth="1"/>
    <col min="4634" max="4634" width="12.7109375" style="992" customWidth="1"/>
    <col min="4635" max="4635" width="52.7109375" style="992" customWidth="1"/>
    <col min="4636" max="4639" width="0" style="992" hidden="1" customWidth="1"/>
    <col min="4640" max="4640" width="12.28515625" style="992" customWidth="1"/>
    <col min="4641" max="4641" width="6.42578125" style="992" customWidth="1"/>
    <col min="4642" max="4642" width="12.28515625" style="992" customWidth="1"/>
    <col min="4643" max="4643" width="0" style="992" hidden="1" customWidth="1"/>
    <col min="4644" max="4644" width="3.7109375" style="992" customWidth="1"/>
    <col min="4645" max="4645" width="11.140625" style="992" bestFit="1" customWidth="1"/>
    <col min="4646" max="4647" width="10.5703125" style="992"/>
    <col min="4648" max="4648" width="11.140625" style="992" customWidth="1"/>
    <col min="4649" max="4878" width="10.5703125" style="992"/>
    <col min="4879" max="4886" width="0" style="992" hidden="1" customWidth="1"/>
    <col min="4887" max="4887" width="3.7109375" style="992" customWidth="1"/>
    <col min="4888" max="4888" width="3.85546875" style="992" customWidth="1"/>
    <col min="4889" max="4889" width="3.7109375" style="992" customWidth="1"/>
    <col min="4890" max="4890" width="12.7109375" style="992" customWidth="1"/>
    <col min="4891" max="4891" width="52.7109375" style="992" customWidth="1"/>
    <col min="4892" max="4895" width="0" style="992" hidden="1" customWidth="1"/>
    <col min="4896" max="4896" width="12.28515625" style="992" customWidth="1"/>
    <col min="4897" max="4897" width="6.42578125" style="992" customWidth="1"/>
    <col min="4898" max="4898" width="12.28515625" style="992" customWidth="1"/>
    <col min="4899" max="4899" width="0" style="992" hidden="1" customWidth="1"/>
    <col min="4900" max="4900" width="3.7109375" style="992" customWidth="1"/>
    <col min="4901" max="4901" width="11.140625" style="992" bestFit="1" customWidth="1"/>
    <col min="4902" max="4903" width="10.5703125" style="992"/>
    <col min="4904" max="4904" width="11.140625" style="992" customWidth="1"/>
    <col min="4905" max="5134" width="10.5703125" style="992"/>
    <col min="5135" max="5142" width="0" style="992" hidden="1" customWidth="1"/>
    <col min="5143" max="5143" width="3.7109375" style="992" customWidth="1"/>
    <col min="5144" max="5144" width="3.85546875" style="992" customWidth="1"/>
    <col min="5145" max="5145" width="3.7109375" style="992" customWidth="1"/>
    <col min="5146" max="5146" width="12.7109375" style="992" customWidth="1"/>
    <col min="5147" max="5147" width="52.7109375" style="992" customWidth="1"/>
    <col min="5148" max="5151" width="0" style="992" hidden="1" customWidth="1"/>
    <col min="5152" max="5152" width="12.28515625" style="992" customWidth="1"/>
    <col min="5153" max="5153" width="6.42578125" style="992" customWidth="1"/>
    <col min="5154" max="5154" width="12.28515625" style="992" customWidth="1"/>
    <col min="5155" max="5155" width="0" style="992" hidden="1" customWidth="1"/>
    <col min="5156" max="5156" width="3.7109375" style="992" customWidth="1"/>
    <col min="5157" max="5157" width="11.140625" style="992" bestFit="1" customWidth="1"/>
    <col min="5158" max="5159" width="10.5703125" style="992"/>
    <col min="5160" max="5160" width="11.140625" style="992" customWidth="1"/>
    <col min="5161" max="5390" width="10.5703125" style="992"/>
    <col min="5391" max="5398" width="0" style="992" hidden="1" customWidth="1"/>
    <col min="5399" max="5399" width="3.7109375" style="992" customWidth="1"/>
    <col min="5400" max="5400" width="3.85546875" style="992" customWidth="1"/>
    <col min="5401" max="5401" width="3.7109375" style="992" customWidth="1"/>
    <col min="5402" max="5402" width="12.7109375" style="992" customWidth="1"/>
    <col min="5403" max="5403" width="52.7109375" style="992" customWidth="1"/>
    <col min="5404" max="5407" width="0" style="992" hidden="1" customWidth="1"/>
    <col min="5408" max="5408" width="12.28515625" style="992" customWidth="1"/>
    <col min="5409" max="5409" width="6.42578125" style="992" customWidth="1"/>
    <col min="5410" max="5410" width="12.28515625" style="992" customWidth="1"/>
    <col min="5411" max="5411" width="0" style="992" hidden="1" customWidth="1"/>
    <col min="5412" max="5412" width="3.7109375" style="992" customWidth="1"/>
    <col min="5413" max="5413" width="11.140625" style="992" bestFit="1" customWidth="1"/>
    <col min="5414" max="5415" width="10.5703125" style="992"/>
    <col min="5416" max="5416" width="11.140625" style="992" customWidth="1"/>
    <col min="5417" max="5646" width="10.5703125" style="992"/>
    <col min="5647" max="5654" width="0" style="992" hidden="1" customWidth="1"/>
    <col min="5655" max="5655" width="3.7109375" style="992" customWidth="1"/>
    <col min="5656" max="5656" width="3.85546875" style="992" customWidth="1"/>
    <col min="5657" max="5657" width="3.7109375" style="992" customWidth="1"/>
    <col min="5658" max="5658" width="12.7109375" style="992" customWidth="1"/>
    <col min="5659" max="5659" width="52.7109375" style="992" customWidth="1"/>
    <col min="5660" max="5663" width="0" style="992" hidden="1" customWidth="1"/>
    <col min="5664" max="5664" width="12.28515625" style="992" customWidth="1"/>
    <col min="5665" max="5665" width="6.42578125" style="992" customWidth="1"/>
    <col min="5666" max="5666" width="12.28515625" style="992" customWidth="1"/>
    <col min="5667" max="5667" width="0" style="992" hidden="1" customWidth="1"/>
    <col min="5668" max="5668" width="3.7109375" style="992" customWidth="1"/>
    <col min="5669" max="5669" width="11.140625" style="992" bestFit="1" customWidth="1"/>
    <col min="5670" max="5671" width="10.5703125" style="992"/>
    <col min="5672" max="5672" width="11.140625" style="992" customWidth="1"/>
    <col min="5673" max="5902" width="10.5703125" style="992"/>
    <col min="5903" max="5910" width="0" style="992" hidden="1" customWidth="1"/>
    <col min="5911" max="5911" width="3.7109375" style="992" customWidth="1"/>
    <col min="5912" max="5912" width="3.85546875" style="992" customWidth="1"/>
    <col min="5913" max="5913" width="3.7109375" style="992" customWidth="1"/>
    <col min="5914" max="5914" width="12.7109375" style="992" customWidth="1"/>
    <col min="5915" max="5915" width="52.7109375" style="992" customWidth="1"/>
    <col min="5916" max="5919" width="0" style="992" hidden="1" customWidth="1"/>
    <col min="5920" max="5920" width="12.28515625" style="992" customWidth="1"/>
    <col min="5921" max="5921" width="6.42578125" style="992" customWidth="1"/>
    <col min="5922" max="5922" width="12.28515625" style="992" customWidth="1"/>
    <col min="5923" max="5923" width="0" style="992" hidden="1" customWidth="1"/>
    <col min="5924" max="5924" width="3.7109375" style="992" customWidth="1"/>
    <col min="5925" max="5925" width="11.140625" style="992" bestFit="1" customWidth="1"/>
    <col min="5926" max="5927" width="10.5703125" style="992"/>
    <col min="5928" max="5928" width="11.140625" style="992" customWidth="1"/>
    <col min="5929" max="6158" width="10.5703125" style="992"/>
    <col min="6159" max="6166" width="0" style="992" hidden="1" customWidth="1"/>
    <col min="6167" max="6167" width="3.7109375" style="992" customWidth="1"/>
    <col min="6168" max="6168" width="3.85546875" style="992" customWidth="1"/>
    <col min="6169" max="6169" width="3.7109375" style="992" customWidth="1"/>
    <col min="6170" max="6170" width="12.7109375" style="992" customWidth="1"/>
    <col min="6171" max="6171" width="52.7109375" style="992" customWidth="1"/>
    <col min="6172" max="6175" width="0" style="992" hidden="1" customWidth="1"/>
    <col min="6176" max="6176" width="12.28515625" style="992" customWidth="1"/>
    <col min="6177" max="6177" width="6.42578125" style="992" customWidth="1"/>
    <col min="6178" max="6178" width="12.28515625" style="992" customWidth="1"/>
    <col min="6179" max="6179" width="0" style="992" hidden="1" customWidth="1"/>
    <col min="6180" max="6180" width="3.7109375" style="992" customWidth="1"/>
    <col min="6181" max="6181" width="11.140625" style="992" bestFit="1" customWidth="1"/>
    <col min="6182" max="6183" width="10.5703125" style="992"/>
    <col min="6184" max="6184" width="11.140625" style="992" customWidth="1"/>
    <col min="6185" max="6414" width="10.5703125" style="992"/>
    <col min="6415" max="6422" width="0" style="992" hidden="1" customWidth="1"/>
    <col min="6423" max="6423" width="3.7109375" style="992" customWidth="1"/>
    <col min="6424" max="6424" width="3.85546875" style="992" customWidth="1"/>
    <col min="6425" max="6425" width="3.7109375" style="992" customWidth="1"/>
    <col min="6426" max="6426" width="12.7109375" style="992" customWidth="1"/>
    <col min="6427" max="6427" width="52.7109375" style="992" customWidth="1"/>
    <col min="6428" max="6431" width="0" style="992" hidden="1" customWidth="1"/>
    <col min="6432" max="6432" width="12.28515625" style="992" customWidth="1"/>
    <col min="6433" max="6433" width="6.42578125" style="992" customWidth="1"/>
    <col min="6434" max="6434" width="12.28515625" style="992" customWidth="1"/>
    <col min="6435" max="6435" width="0" style="992" hidden="1" customWidth="1"/>
    <col min="6436" max="6436" width="3.7109375" style="992" customWidth="1"/>
    <col min="6437" max="6437" width="11.140625" style="992" bestFit="1" customWidth="1"/>
    <col min="6438" max="6439" width="10.5703125" style="992"/>
    <col min="6440" max="6440" width="11.140625" style="992" customWidth="1"/>
    <col min="6441" max="6670" width="10.5703125" style="992"/>
    <col min="6671" max="6678" width="0" style="992" hidden="1" customWidth="1"/>
    <col min="6679" max="6679" width="3.7109375" style="992" customWidth="1"/>
    <col min="6680" max="6680" width="3.85546875" style="992" customWidth="1"/>
    <col min="6681" max="6681" width="3.7109375" style="992" customWidth="1"/>
    <col min="6682" max="6682" width="12.7109375" style="992" customWidth="1"/>
    <col min="6683" max="6683" width="52.7109375" style="992" customWidth="1"/>
    <col min="6684" max="6687" width="0" style="992" hidden="1" customWidth="1"/>
    <col min="6688" max="6688" width="12.28515625" style="992" customWidth="1"/>
    <col min="6689" max="6689" width="6.42578125" style="992" customWidth="1"/>
    <col min="6690" max="6690" width="12.28515625" style="992" customWidth="1"/>
    <col min="6691" max="6691" width="0" style="992" hidden="1" customWidth="1"/>
    <col min="6692" max="6692" width="3.7109375" style="992" customWidth="1"/>
    <col min="6693" max="6693" width="11.140625" style="992" bestFit="1" customWidth="1"/>
    <col min="6694" max="6695" width="10.5703125" style="992"/>
    <col min="6696" max="6696" width="11.140625" style="992" customWidth="1"/>
    <col min="6697" max="6926" width="10.5703125" style="992"/>
    <col min="6927" max="6934" width="0" style="992" hidden="1" customWidth="1"/>
    <col min="6935" max="6935" width="3.7109375" style="992" customWidth="1"/>
    <col min="6936" max="6936" width="3.85546875" style="992" customWidth="1"/>
    <col min="6937" max="6937" width="3.7109375" style="992" customWidth="1"/>
    <col min="6938" max="6938" width="12.7109375" style="992" customWidth="1"/>
    <col min="6939" max="6939" width="52.7109375" style="992" customWidth="1"/>
    <col min="6940" max="6943" width="0" style="992" hidden="1" customWidth="1"/>
    <col min="6944" max="6944" width="12.28515625" style="992" customWidth="1"/>
    <col min="6945" max="6945" width="6.42578125" style="992" customWidth="1"/>
    <col min="6946" max="6946" width="12.28515625" style="992" customWidth="1"/>
    <col min="6947" max="6947" width="0" style="992" hidden="1" customWidth="1"/>
    <col min="6948" max="6948" width="3.7109375" style="992" customWidth="1"/>
    <col min="6949" max="6949" width="11.140625" style="992" bestFit="1" customWidth="1"/>
    <col min="6950" max="6951" width="10.5703125" style="992"/>
    <col min="6952" max="6952" width="11.140625" style="992" customWidth="1"/>
    <col min="6953" max="7182" width="10.5703125" style="992"/>
    <col min="7183" max="7190" width="0" style="992" hidden="1" customWidth="1"/>
    <col min="7191" max="7191" width="3.7109375" style="992" customWidth="1"/>
    <col min="7192" max="7192" width="3.85546875" style="992" customWidth="1"/>
    <col min="7193" max="7193" width="3.7109375" style="992" customWidth="1"/>
    <col min="7194" max="7194" width="12.7109375" style="992" customWidth="1"/>
    <col min="7195" max="7195" width="52.7109375" style="992" customWidth="1"/>
    <col min="7196" max="7199" width="0" style="992" hidden="1" customWidth="1"/>
    <col min="7200" max="7200" width="12.28515625" style="992" customWidth="1"/>
    <col min="7201" max="7201" width="6.42578125" style="992" customWidth="1"/>
    <col min="7202" max="7202" width="12.28515625" style="992" customWidth="1"/>
    <col min="7203" max="7203" width="0" style="992" hidden="1" customWidth="1"/>
    <col min="7204" max="7204" width="3.7109375" style="992" customWidth="1"/>
    <col min="7205" max="7205" width="11.140625" style="992" bestFit="1" customWidth="1"/>
    <col min="7206" max="7207" width="10.5703125" style="992"/>
    <col min="7208" max="7208" width="11.140625" style="992" customWidth="1"/>
    <col min="7209" max="7438" width="10.5703125" style="992"/>
    <col min="7439" max="7446" width="0" style="992" hidden="1" customWidth="1"/>
    <col min="7447" max="7447" width="3.7109375" style="992" customWidth="1"/>
    <col min="7448" max="7448" width="3.85546875" style="992" customWidth="1"/>
    <col min="7449" max="7449" width="3.7109375" style="992" customWidth="1"/>
    <col min="7450" max="7450" width="12.7109375" style="992" customWidth="1"/>
    <col min="7451" max="7451" width="52.7109375" style="992" customWidth="1"/>
    <col min="7452" max="7455" width="0" style="992" hidden="1" customWidth="1"/>
    <col min="7456" max="7456" width="12.28515625" style="992" customWidth="1"/>
    <col min="7457" max="7457" width="6.42578125" style="992" customWidth="1"/>
    <col min="7458" max="7458" width="12.28515625" style="992" customWidth="1"/>
    <col min="7459" max="7459" width="0" style="992" hidden="1" customWidth="1"/>
    <col min="7460" max="7460" width="3.7109375" style="992" customWidth="1"/>
    <col min="7461" max="7461" width="11.140625" style="992" bestFit="1" customWidth="1"/>
    <col min="7462" max="7463" width="10.5703125" style="992"/>
    <col min="7464" max="7464" width="11.140625" style="992" customWidth="1"/>
    <col min="7465" max="7694" width="10.5703125" style="992"/>
    <col min="7695" max="7702" width="0" style="992" hidden="1" customWidth="1"/>
    <col min="7703" max="7703" width="3.7109375" style="992" customWidth="1"/>
    <col min="7704" max="7704" width="3.85546875" style="992" customWidth="1"/>
    <col min="7705" max="7705" width="3.7109375" style="992" customWidth="1"/>
    <col min="7706" max="7706" width="12.7109375" style="992" customWidth="1"/>
    <col min="7707" max="7707" width="52.7109375" style="992" customWidth="1"/>
    <col min="7708" max="7711" width="0" style="992" hidden="1" customWidth="1"/>
    <col min="7712" max="7712" width="12.28515625" style="992" customWidth="1"/>
    <col min="7713" max="7713" width="6.42578125" style="992" customWidth="1"/>
    <col min="7714" max="7714" width="12.28515625" style="992" customWidth="1"/>
    <col min="7715" max="7715" width="0" style="992" hidden="1" customWidth="1"/>
    <col min="7716" max="7716" width="3.7109375" style="992" customWidth="1"/>
    <col min="7717" max="7717" width="11.140625" style="992" bestFit="1" customWidth="1"/>
    <col min="7718" max="7719" width="10.5703125" style="992"/>
    <col min="7720" max="7720" width="11.140625" style="992" customWidth="1"/>
    <col min="7721" max="7950" width="10.5703125" style="992"/>
    <col min="7951" max="7958" width="0" style="992" hidden="1" customWidth="1"/>
    <col min="7959" max="7959" width="3.7109375" style="992" customWidth="1"/>
    <col min="7960" max="7960" width="3.85546875" style="992" customWidth="1"/>
    <col min="7961" max="7961" width="3.7109375" style="992" customWidth="1"/>
    <col min="7962" max="7962" width="12.7109375" style="992" customWidth="1"/>
    <col min="7963" max="7963" width="52.7109375" style="992" customWidth="1"/>
    <col min="7964" max="7967" width="0" style="992" hidden="1" customWidth="1"/>
    <col min="7968" max="7968" width="12.28515625" style="992" customWidth="1"/>
    <col min="7969" max="7969" width="6.42578125" style="992" customWidth="1"/>
    <col min="7970" max="7970" width="12.28515625" style="992" customWidth="1"/>
    <col min="7971" max="7971" width="0" style="992" hidden="1" customWidth="1"/>
    <col min="7972" max="7972" width="3.7109375" style="992" customWidth="1"/>
    <col min="7973" max="7973" width="11.140625" style="992" bestFit="1" customWidth="1"/>
    <col min="7974" max="7975" width="10.5703125" style="992"/>
    <col min="7976" max="7976" width="11.140625" style="992" customWidth="1"/>
    <col min="7977" max="8206" width="10.5703125" style="992"/>
    <col min="8207" max="8214" width="0" style="992" hidden="1" customWidth="1"/>
    <col min="8215" max="8215" width="3.7109375" style="992" customWidth="1"/>
    <col min="8216" max="8216" width="3.85546875" style="992" customWidth="1"/>
    <col min="8217" max="8217" width="3.7109375" style="992" customWidth="1"/>
    <col min="8218" max="8218" width="12.7109375" style="992" customWidth="1"/>
    <col min="8219" max="8219" width="52.7109375" style="992" customWidth="1"/>
    <col min="8220" max="8223" width="0" style="992" hidden="1" customWidth="1"/>
    <col min="8224" max="8224" width="12.28515625" style="992" customWidth="1"/>
    <col min="8225" max="8225" width="6.42578125" style="992" customWidth="1"/>
    <col min="8226" max="8226" width="12.28515625" style="992" customWidth="1"/>
    <col min="8227" max="8227" width="0" style="992" hidden="1" customWidth="1"/>
    <col min="8228" max="8228" width="3.7109375" style="992" customWidth="1"/>
    <col min="8229" max="8229" width="11.140625" style="992" bestFit="1" customWidth="1"/>
    <col min="8230" max="8231" width="10.5703125" style="992"/>
    <col min="8232" max="8232" width="11.140625" style="992" customWidth="1"/>
    <col min="8233" max="8462" width="10.5703125" style="992"/>
    <col min="8463" max="8470" width="0" style="992" hidden="1" customWidth="1"/>
    <col min="8471" max="8471" width="3.7109375" style="992" customWidth="1"/>
    <col min="8472" max="8472" width="3.85546875" style="992" customWidth="1"/>
    <col min="8473" max="8473" width="3.7109375" style="992" customWidth="1"/>
    <col min="8474" max="8474" width="12.7109375" style="992" customWidth="1"/>
    <col min="8475" max="8475" width="52.7109375" style="992" customWidth="1"/>
    <col min="8476" max="8479" width="0" style="992" hidden="1" customWidth="1"/>
    <col min="8480" max="8480" width="12.28515625" style="992" customWidth="1"/>
    <col min="8481" max="8481" width="6.42578125" style="992" customWidth="1"/>
    <col min="8482" max="8482" width="12.28515625" style="992" customWidth="1"/>
    <col min="8483" max="8483" width="0" style="992" hidden="1" customWidth="1"/>
    <col min="8484" max="8484" width="3.7109375" style="992" customWidth="1"/>
    <col min="8485" max="8485" width="11.140625" style="992" bestFit="1" customWidth="1"/>
    <col min="8486" max="8487" width="10.5703125" style="992"/>
    <col min="8488" max="8488" width="11.140625" style="992" customWidth="1"/>
    <col min="8489" max="8718" width="10.5703125" style="992"/>
    <col min="8719" max="8726" width="0" style="992" hidden="1" customWidth="1"/>
    <col min="8727" max="8727" width="3.7109375" style="992" customWidth="1"/>
    <col min="8728" max="8728" width="3.85546875" style="992" customWidth="1"/>
    <col min="8729" max="8729" width="3.7109375" style="992" customWidth="1"/>
    <col min="8730" max="8730" width="12.7109375" style="992" customWidth="1"/>
    <col min="8731" max="8731" width="52.7109375" style="992" customWidth="1"/>
    <col min="8732" max="8735" width="0" style="992" hidden="1" customWidth="1"/>
    <col min="8736" max="8736" width="12.28515625" style="992" customWidth="1"/>
    <col min="8737" max="8737" width="6.42578125" style="992" customWidth="1"/>
    <col min="8738" max="8738" width="12.28515625" style="992" customWidth="1"/>
    <col min="8739" max="8739" width="0" style="992" hidden="1" customWidth="1"/>
    <col min="8740" max="8740" width="3.7109375" style="992" customWidth="1"/>
    <col min="8741" max="8741" width="11.140625" style="992" bestFit="1" customWidth="1"/>
    <col min="8742" max="8743" width="10.5703125" style="992"/>
    <col min="8744" max="8744" width="11.140625" style="992" customWidth="1"/>
    <col min="8745" max="8974" width="10.5703125" style="992"/>
    <col min="8975" max="8982" width="0" style="992" hidden="1" customWidth="1"/>
    <col min="8983" max="8983" width="3.7109375" style="992" customWidth="1"/>
    <col min="8984" max="8984" width="3.85546875" style="992" customWidth="1"/>
    <col min="8985" max="8985" width="3.7109375" style="992" customWidth="1"/>
    <col min="8986" max="8986" width="12.7109375" style="992" customWidth="1"/>
    <col min="8987" max="8987" width="52.7109375" style="992" customWidth="1"/>
    <col min="8988" max="8991" width="0" style="992" hidden="1" customWidth="1"/>
    <col min="8992" max="8992" width="12.28515625" style="992" customWidth="1"/>
    <col min="8993" max="8993" width="6.42578125" style="992" customWidth="1"/>
    <col min="8994" max="8994" width="12.28515625" style="992" customWidth="1"/>
    <col min="8995" max="8995" width="0" style="992" hidden="1" customWidth="1"/>
    <col min="8996" max="8996" width="3.7109375" style="992" customWidth="1"/>
    <col min="8997" max="8997" width="11.140625" style="992" bestFit="1" customWidth="1"/>
    <col min="8998" max="8999" width="10.5703125" style="992"/>
    <col min="9000" max="9000" width="11.140625" style="992" customWidth="1"/>
    <col min="9001" max="9230" width="10.5703125" style="992"/>
    <col min="9231" max="9238" width="0" style="992" hidden="1" customWidth="1"/>
    <col min="9239" max="9239" width="3.7109375" style="992" customWidth="1"/>
    <col min="9240" max="9240" width="3.85546875" style="992" customWidth="1"/>
    <col min="9241" max="9241" width="3.7109375" style="992" customWidth="1"/>
    <col min="9242" max="9242" width="12.7109375" style="992" customWidth="1"/>
    <col min="9243" max="9243" width="52.7109375" style="992" customWidth="1"/>
    <col min="9244" max="9247" width="0" style="992" hidden="1" customWidth="1"/>
    <col min="9248" max="9248" width="12.28515625" style="992" customWidth="1"/>
    <col min="9249" max="9249" width="6.42578125" style="992" customWidth="1"/>
    <col min="9250" max="9250" width="12.28515625" style="992" customWidth="1"/>
    <col min="9251" max="9251" width="0" style="992" hidden="1" customWidth="1"/>
    <col min="9252" max="9252" width="3.7109375" style="992" customWidth="1"/>
    <col min="9253" max="9253" width="11.140625" style="992" bestFit="1" customWidth="1"/>
    <col min="9254" max="9255" width="10.5703125" style="992"/>
    <col min="9256" max="9256" width="11.140625" style="992" customWidth="1"/>
    <col min="9257" max="9486" width="10.5703125" style="992"/>
    <col min="9487" max="9494" width="0" style="992" hidden="1" customWidth="1"/>
    <col min="9495" max="9495" width="3.7109375" style="992" customWidth="1"/>
    <col min="9496" max="9496" width="3.85546875" style="992" customWidth="1"/>
    <col min="9497" max="9497" width="3.7109375" style="992" customWidth="1"/>
    <col min="9498" max="9498" width="12.7109375" style="992" customWidth="1"/>
    <col min="9499" max="9499" width="52.7109375" style="992" customWidth="1"/>
    <col min="9500" max="9503" width="0" style="992" hidden="1" customWidth="1"/>
    <col min="9504" max="9504" width="12.28515625" style="992" customWidth="1"/>
    <col min="9505" max="9505" width="6.42578125" style="992" customWidth="1"/>
    <col min="9506" max="9506" width="12.28515625" style="992" customWidth="1"/>
    <col min="9507" max="9507" width="0" style="992" hidden="1" customWidth="1"/>
    <col min="9508" max="9508" width="3.7109375" style="992" customWidth="1"/>
    <col min="9509" max="9509" width="11.140625" style="992" bestFit="1" customWidth="1"/>
    <col min="9510" max="9511" width="10.5703125" style="992"/>
    <col min="9512" max="9512" width="11.140625" style="992" customWidth="1"/>
    <col min="9513" max="9742" width="10.5703125" style="992"/>
    <col min="9743" max="9750" width="0" style="992" hidden="1" customWidth="1"/>
    <col min="9751" max="9751" width="3.7109375" style="992" customWidth="1"/>
    <col min="9752" max="9752" width="3.85546875" style="992" customWidth="1"/>
    <col min="9753" max="9753" width="3.7109375" style="992" customWidth="1"/>
    <col min="9754" max="9754" width="12.7109375" style="992" customWidth="1"/>
    <col min="9755" max="9755" width="52.7109375" style="992" customWidth="1"/>
    <col min="9756" max="9759" width="0" style="992" hidden="1" customWidth="1"/>
    <col min="9760" max="9760" width="12.28515625" style="992" customWidth="1"/>
    <col min="9761" max="9761" width="6.42578125" style="992" customWidth="1"/>
    <col min="9762" max="9762" width="12.28515625" style="992" customWidth="1"/>
    <col min="9763" max="9763" width="0" style="992" hidden="1" customWidth="1"/>
    <col min="9764" max="9764" width="3.7109375" style="992" customWidth="1"/>
    <col min="9765" max="9765" width="11.140625" style="992" bestFit="1" customWidth="1"/>
    <col min="9766" max="9767" width="10.5703125" style="992"/>
    <col min="9768" max="9768" width="11.140625" style="992" customWidth="1"/>
    <col min="9769" max="9998" width="10.5703125" style="992"/>
    <col min="9999" max="10006" width="0" style="992" hidden="1" customWidth="1"/>
    <col min="10007" max="10007" width="3.7109375" style="992" customWidth="1"/>
    <col min="10008" max="10008" width="3.85546875" style="992" customWidth="1"/>
    <col min="10009" max="10009" width="3.7109375" style="992" customWidth="1"/>
    <col min="10010" max="10010" width="12.7109375" style="992" customWidth="1"/>
    <col min="10011" max="10011" width="52.7109375" style="992" customWidth="1"/>
    <col min="10012" max="10015" width="0" style="992" hidden="1" customWidth="1"/>
    <col min="10016" max="10016" width="12.28515625" style="992" customWidth="1"/>
    <col min="10017" max="10017" width="6.42578125" style="992" customWidth="1"/>
    <col min="10018" max="10018" width="12.28515625" style="992" customWidth="1"/>
    <col min="10019" max="10019" width="0" style="992" hidden="1" customWidth="1"/>
    <col min="10020" max="10020" width="3.7109375" style="992" customWidth="1"/>
    <col min="10021" max="10021" width="11.140625" style="992" bestFit="1" customWidth="1"/>
    <col min="10022" max="10023" width="10.5703125" style="992"/>
    <col min="10024" max="10024" width="11.140625" style="992" customWidth="1"/>
    <col min="10025" max="10254" width="10.5703125" style="992"/>
    <col min="10255" max="10262" width="0" style="992" hidden="1" customWidth="1"/>
    <col min="10263" max="10263" width="3.7109375" style="992" customWidth="1"/>
    <col min="10264" max="10264" width="3.85546875" style="992" customWidth="1"/>
    <col min="10265" max="10265" width="3.7109375" style="992" customWidth="1"/>
    <col min="10266" max="10266" width="12.7109375" style="992" customWidth="1"/>
    <col min="10267" max="10267" width="52.7109375" style="992" customWidth="1"/>
    <col min="10268" max="10271" width="0" style="992" hidden="1" customWidth="1"/>
    <col min="10272" max="10272" width="12.28515625" style="992" customWidth="1"/>
    <col min="10273" max="10273" width="6.42578125" style="992" customWidth="1"/>
    <col min="10274" max="10274" width="12.28515625" style="992" customWidth="1"/>
    <col min="10275" max="10275" width="0" style="992" hidden="1" customWidth="1"/>
    <col min="10276" max="10276" width="3.7109375" style="992" customWidth="1"/>
    <col min="10277" max="10277" width="11.140625" style="992" bestFit="1" customWidth="1"/>
    <col min="10278" max="10279" width="10.5703125" style="992"/>
    <col min="10280" max="10280" width="11.140625" style="992" customWidth="1"/>
    <col min="10281" max="10510" width="10.5703125" style="992"/>
    <col min="10511" max="10518" width="0" style="992" hidden="1" customWidth="1"/>
    <col min="10519" max="10519" width="3.7109375" style="992" customWidth="1"/>
    <col min="10520" max="10520" width="3.85546875" style="992" customWidth="1"/>
    <col min="10521" max="10521" width="3.7109375" style="992" customWidth="1"/>
    <col min="10522" max="10522" width="12.7109375" style="992" customWidth="1"/>
    <col min="10523" max="10523" width="52.7109375" style="992" customWidth="1"/>
    <col min="10524" max="10527" width="0" style="992" hidden="1" customWidth="1"/>
    <col min="10528" max="10528" width="12.28515625" style="992" customWidth="1"/>
    <col min="10529" max="10529" width="6.42578125" style="992" customWidth="1"/>
    <col min="10530" max="10530" width="12.28515625" style="992" customWidth="1"/>
    <col min="10531" max="10531" width="0" style="992" hidden="1" customWidth="1"/>
    <col min="10532" max="10532" width="3.7109375" style="992" customWidth="1"/>
    <col min="10533" max="10533" width="11.140625" style="992" bestFit="1" customWidth="1"/>
    <col min="10534" max="10535" width="10.5703125" style="992"/>
    <col min="10536" max="10536" width="11.140625" style="992" customWidth="1"/>
    <col min="10537" max="10766" width="10.5703125" style="992"/>
    <col min="10767" max="10774" width="0" style="992" hidden="1" customWidth="1"/>
    <col min="10775" max="10775" width="3.7109375" style="992" customWidth="1"/>
    <col min="10776" max="10776" width="3.85546875" style="992" customWidth="1"/>
    <col min="10777" max="10777" width="3.7109375" style="992" customWidth="1"/>
    <col min="10778" max="10778" width="12.7109375" style="992" customWidth="1"/>
    <col min="10779" max="10779" width="52.7109375" style="992" customWidth="1"/>
    <col min="10780" max="10783" width="0" style="992" hidden="1" customWidth="1"/>
    <col min="10784" max="10784" width="12.28515625" style="992" customWidth="1"/>
    <col min="10785" max="10785" width="6.42578125" style="992" customWidth="1"/>
    <col min="10786" max="10786" width="12.28515625" style="992" customWidth="1"/>
    <col min="10787" max="10787" width="0" style="992" hidden="1" customWidth="1"/>
    <col min="10788" max="10788" width="3.7109375" style="992" customWidth="1"/>
    <col min="10789" max="10789" width="11.140625" style="992" bestFit="1" customWidth="1"/>
    <col min="10790" max="10791" width="10.5703125" style="992"/>
    <col min="10792" max="10792" width="11.140625" style="992" customWidth="1"/>
    <col min="10793" max="11022" width="10.5703125" style="992"/>
    <col min="11023" max="11030" width="0" style="992" hidden="1" customWidth="1"/>
    <col min="11031" max="11031" width="3.7109375" style="992" customWidth="1"/>
    <col min="11032" max="11032" width="3.85546875" style="992" customWidth="1"/>
    <col min="11033" max="11033" width="3.7109375" style="992" customWidth="1"/>
    <col min="11034" max="11034" width="12.7109375" style="992" customWidth="1"/>
    <col min="11035" max="11035" width="52.7109375" style="992" customWidth="1"/>
    <col min="11036" max="11039" width="0" style="992" hidden="1" customWidth="1"/>
    <col min="11040" max="11040" width="12.28515625" style="992" customWidth="1"/>
    <col min="11041" max="11041" width="6.42578125" style="992" customWidth="1"/>
    <col min="11042" max="11042" width="12.28515625" style="992" customWidth="1"/>
    <col min="11043" max="11043" width="0" style="992" hidden="1" customWidth="1"/>
    <col min="11044" max="11044" width="3.7109375" style="992" customWidth="1"/>
    <col min="11045" max="11045" width="11.140625" style="992" bestFit="1" customWidth="1"/>
    <col min="11046" max="11047" width="10.5703125" style="992"/>
    <col min="11048" max="11048" width="11.140625" style="992" customWidth="1"/>
    <col min="11049" max="11278" width="10.5703125" style="992"/>
    <col min="11279" max="11286" width="0" style="992" hidden="1" customWidth="1"/>
    <col min="11287" max="11287" width="3.7109375" style="992" customWidth="1"/>
    <col min="11288" max="11288" width="3.85546875" style="992" customWidth="1"/>
    <col min="11289" max="11289" width="3.7109375" style="992" customWidth="1"/>
    <col min="11290" max="11290" width="12.7109375" style="992" customWidth="1"/>
    <col min="11291" max="11291" width="52.7109375" style="992" customWidth="1"/>
    <col min="11292" max="11295" width="0" style="992" hidden="1" customWidth="1"/>
    <col min="11296" max="11296" width="12.28515625" style="992" customWidth="1"/>
    <col min="11297" max="11297" width="6.42578125" style="992" customWidth="1"/>
    <col min="11298" max="11298" width="12.28515625" style="992" customWidth="1"/>
    <col min="11299" max="11299" width="0" style="992" hidden="1" customWidth="1"/>
    <col min="11300" max="11300" width="3.7109375" style="992" customWidth="1"/>
    <col min="11301" max="11301" width="11.140625" style="992" bestFit="1" customWidth="1"/>
    <col min="11302" max="11303" width="10.5703125" style="992"/>
    <col min="11304" max="11304" width="11.140625" style="992" customWidth="1"/>
    <col min="11305" max="11534" width="10.5703125" style="992"/>
    <col min="11535" max="11542" width="0" style="992" hidden="1" customWidth="1"/>
    <col min="11543" max="11543" width="3.7109375" style="992" customWidth="1"/>
    <col min="11544" max="11544" width="3.85546875" style="992" customWidth="1"/>
    <col min="11545" max="11545" width="3.7109375" style="992" customWidth="1"/>
    <col min="11546" max="11546" width="12.7109375" style="992" customWidth="1"/>
    <col min="11547" max="11547" width="52.7109375" style="992" customWidth="1"/>
    <col min="11548" max="11551" width="0" style="992" hidden="1" customWidth="1"/>
    <col min="11552" max="11552" width="12.28515625" style="992" customWidth="1"/>
    <col min="11553" max="11553" width="6.42578125" style="992" customWidth="1"/>
    <col min="11554" max="11554" width="12.28515625" style="992" customWidth="1"/>
    <col min="11555" max="11555" width="0" style="992" hidden="1" customWidth="1"/>
    <col min="11556" max="11556" width="3.7109375" style="992" customWidth="1"/>
    <col min="11557" max="11557" width="11.140625" style="992" bestFit="1" customWidth="1"/>
    <col min="11558" max="11559" width="10.5703125" style="992"/>
    <col min="11560" max="11560" width="11.140625" style="992" customWidth="1"/>
    <col min="11561" max="11790" width="10.5703125" style="992"/>
    <col min="11791" max="11798" width="0" style="992" hidden="1" customWidth="1"/>
    <col min="11799" max="11799" width="3.7109375" style="992" customWidth="1"/>
    <col min="11800" max="11800" width="3.85546875" style="992" customWidth="1"/>
    <col min="11801" max="11801" width="3.7109375" style="992" customWidth="1"/>
    <col min="11802" max="11802" width="12.7109375" style="992" customWidth="1"/>
    <col min="11803" max="11803" width="52.7109375" style="992" customWidth="1"/>
    <col min="11804" max="11807" width="0" style="992" hidden="1" customWidth="1"/>
    <col min="11808" max="11808" width="12.28515625" style="992" customWidth="1"/>
    <col min="11809" max="11809" width="6.42578125" style="992" customWidth="1"/>
    <col min="11810" max="11810" width="12.28515625" style="992" customWidth="1"/>
    <col min="11811" max="11811" width="0" style="992" hidden="1" customWidth="1"/>
    <col min="11812" max="11812" width="3.7109375" style="992" customWidth="1"/>
    <col min="11813" max="11813" width="11.140625" style="992" bestFit="1" customWidth="1"/>
    <col min="11814" max="11815" width="10.5703125" style="992"/>
    <col min="11816" max="11816" width="11.140625" style="992" customWidth="1"/>
    <col min="11817" max="12046" width="10.5703125" style="992"/>
    <col min="12047" max="12054" width="0" style="992" hidden="1" customWidth="1"/>
    <col min="12055" max="12055" width="3.7109375" style="992" customWidth="1"/>
    <col min="12056" max="12056" width="3.85546875" style="992" customWidth="1"/>
    <col min="12057" max="12057" width="3.7109375" style="992" customWidth="1"/>
    <col min="12058" max="12058" width="12.7109375" style="992" customWidth="1"/>
    <col min="12059" max="12059" width="52.7109375" style="992" customWidth="1"/>
    <col min="12060" max="12063" width="0" style="992" hidden="1" customWidth="1"/>
    <col min="12064" max="12064" width="12.28515625" style="992" customWidth="1"/>
    <col min="12065" max="12065" width="6.42578125" style="992" customWidth="1"/>
    <col min="12066" max="12066" width="12.28515625" style="992" customWidth="1"/>
    <col min="12067" max="12067" width="0" style="992" hidden="1" customWidth="1"/>
    <col min="12068" max="12068" width="3.7109375" style="992" customWidth="1"/>
    <col min="12069" max="12069" width="11.140625" style="992" bestFit="1" customWidth="1"/>
    <col min="12070" max="12071" width="10.5703125" style="992"/>
    <col min="12072" max="12072" width="11.140625" style="992" customWidth="1"/>
    <col min="12073" max="12302" width="10.5703125" style="992"/>
    <col min="12303" max="12310" width="0" style="992" hidden="1" customWidth="1"/>
    <col min="12311" max="12311" width="3.7109375" style="992" customWidth="1"/>
    <col min="12312" max="12312" width="3.85546875" style="992" customWidth="1"/>
    <col min="12313" max="12313" width="3.7109375" style="992" customWidth="1"/>
    <col min="12314" max="12314" width="12.7109375" style="992" customWidth="1"/>
    <col min="12315" max="12315" width="52.7109375" style="992" customWidth="1"/>
    <col min="12316" max="12319" width="0" style="992" hidden="1" customWidth="1"/>
    <col min="12320" max="12320" width="12.28515625" style="992" customWidth="1"/>
    <col min="12321" max="12321" width="6.42578125" style="992" customWidth="1"/>
    <col min="12322" max="12322" width="12.28515625" style="992" customWidth="1"/>
    <col min="12323" max="12323" width="0" style="992" hidden="1" customWidth="1"/>
    <col min="12324" max="12324" width="3.7109375" style="992" customWidth="1"/>
    <col min="12325" max="12325" width="11.140625" style="992" bestFit="1" customWidth="1"/>
    <col min="12326" max="12327" width="10.5703125" style="992"/>
    <col min="12328" max="12328" width="11.140625" style="992" customWidth="1"/>
    <col min="12329" max="12558" width="10.5703125" style="992"/>
    <col min="12559" max="12566" width="0" style="992" hidden="1" customWidth="1"/>
    <col min="12567" max="12567" width="3.7109375" style="992" customWidth="1"/>
    <col min="12568" max="12568" width="3.85546875" style="992" customWidth="1"/>
    <col min="12569" max="12569" width="3.7109375" style="992" customWidth="1"/>
    <col min="12570" max="12570" width="12.7109375" style="992" customWidth="1"/>
    <col min="12571" max="12571" width="52.7109375" style="992" customWidth="1"/>
    <col min="12572" max="12575" width="0" style="992" hidden="1" customWidth="1"/>
    <col min="12576" max="12576" width="12.28515625" style="992" customWidth="1"/>
    <col min="12577" max="12577" width="6.42578125" style="992" customWidth="1"/>
    <col min="12578" max="12578" width="12.28515625" style="992" customWidth="1"/>
    <col min="12579" max="12579" width="0" style="992" hidden="1" customWidth="1"/>
    <col min="12580" max="12580" width="3.7109375" style="992" customWidth="1"/>
    <col min="12581" max="12581" width="11.140625" style="992" bestFit="1" customWidth="1"/>
    <col min="12582" max="12583" width="10.5703125" style="992"/>
    <col min="12584" max="12584" width="11.140625" style="992" customWidth="1"/>
    <col min="12585" max="12814" width="10.5703125" style="992"/>
    <col min="12815" max="12822" width="0" style="992" hidden="1" customWidth="1"/>
    <col min="12823" max="12823" width="3.7109375" style="992" customWidth="1"/>
    <col min="12824" max="12824" width="3.85546875" style="992" customWidth="1"/>
    <col min="12825" max="12825" width="3.7109375" style="992" customWidth="1"/>
    <col min="12826" max="12826" width="12.7109375" style="992" customWidth="1"/>
    <col min="12827" max="12827" width="52.7109375" style="992" customWidth="1"/>
    <col min="12828" max="12831" width="0" style="992" hidden="1" customWidth="1"/>
    <col min="12832" max="12832" width="12.28515625" style="992" customWidth="1"/>
    <col min="12833" max="12833" width="6.42578125" style="992" customWidth="1"/>
    <col min="12834" max="12834" width="12.28515625" style="992" customWidth="1"/>
    <col min="12835" max="12835" width="0" style="992" hidden="1" customWidth="1"/>
    <col min="12836" max="12836" width="3.7109375" style="992" customWidth="1"/>
    <col min="12837" max="12837" width="11.140625" style="992" bestFit="1" customWidth="1"/>
    <col min="12838" max="12839" width="10.5703125" style="992"/>
    <col min="12840" max="12840" width="11.140625" style="992" customWidth="1"/>
    <col min="12841" max="13070" width="10.5703125" style="992"/>
    <col min="13071" max="13078" width="0" style="992" hidden="1" customWidth="1"/>
    <col min="13079" max="13079" width="3.7109375" style="992" customWidth="1"/>
    <col min="13080" max="13080" width="3.85546875" style="992" customWidth="1"/>
    <col min="13081" max="13081" width="3.7109375" style="992" customWidth="1"/>
    <col min="13082" max="13082" width="12.7109375" style="992" customWidth="1"/>
    <col min="13083" max="13083" width="52.7109375" style="992" customWidth="1"/>
    <col min="13084" max="13087" width="0" style="992" hidden="1" customWidth="1"/>
    <col min="13088" max="13088" width="12.28515625" style="992" customWidth="1"/>
    <col min="13089" max="13089" width="6.42578125" style="992" customWidth="1"/>
    <col min="13090" max="13090" width="12.28515625" style="992" customWidth="1"/>
    <col min="13091" max="13091" width="0" style="992" hidden="1" customWidth="1"/>
    <col min="13092" max="13092" width="3.7109375" style="992" customWidth="1"/>
    <col min="13093" max="13093" width="11.140625" style="992" bestFit="1" customWidth="1"/>
    <col min="13094" max="13095" width="10.5703125" style="992"/>
    <col min="13096" max="13096" width="11.140625" style="992" customWidth="1"/>
    <col min="13097" max="13326" width="10.5703125" style="992"/>
    <col min="13327" max="13334" width="0" style="992" hidden="1" customWidth="1"/>
    <col min="13335" max="13335" width="3.7109375" style="992" customWidth="1"/>
    <col min="13336" max="13336" width="3.85546875" style="992" customWidth="1"/>
    <col min="13337" max="13337" width="3.7109375" style="992" customWidth="1"/>
    <col min="13338" max="13338" width="12.7109375" style="992" customWidth="1"/>
    <col min="13339" max="13339" width="52.7109375" style="992" customWidth="1"/>
    <col min="13340" max="13343" width="0" style="992" hidden="1" customWidth="1"/>
    <col min="13344" max="13344" width="12.28515625" style="992" customWidth="1"/>
    <col min="13345" max="13345" width="6.42578125" style="992" customWidth="1"/>
    <col min="13346" max="13346" width="12.28515625" style="992" customWidth="1"/>
    <col min="13347" max="13347" width="0" style="992" hidden="1" customWidth="1"/>
    <col min="13348" max="13348" width="3.7109375" style="992" customWidth="1"/>
    <col min="13349" max="13349" width="11.140625" style="992" bestFit="1" customWidth="1"/>
    <col min="13350" max="13351" width="10.5703125" style="992"/>
    <col min="13352" max="13352" width="11.140625" style="992" customWidth="1"/>
    <col min="13353" max="13582" width="10.5703125" style="992"/>
    <col min="13583" max="13590" width="0" style="992" hidden="1" customWidth="1"/>
    <col min="13591" max="13591" width="3.7109375" style="992" customWidth="1"/>
    <col min="13592" max="13592" width="3.85546875" style="992" customWidth="1"/>
    <col min="13593" max="13593" width="3.7109375" style="992" customWidth="1"/>
    <col min="13594" max="13594" width="12.7109375" style="992" customWidth="1"/>
    <col min="13595" max="13595" width="52.7109375" style="992" customWidth="1"/>
    <col min="13596" max="13599" width="0" style="992" hidden="1" customWidth="1"/>
    <col min="13600" max="13600" width="12.28515625" style="992" customWidth="1"/>
    <col min="13601" max="13601" width="6.42578125" style="992" customWidth="1"/>
    <col min="13602" max="13602" width="12.28515625" style="992" customWidth="1"/>
    <col min="13603" max="13603" width="0" style="992" hidden="1" customWidth="1"/>
    <col min="13604" max="13604" width="3.7109375" style="992" customWidth="1"/>
    <col min="13605" max="13605" width="11.140625" style="992" bestFit="1" customWidth="1"/>
    <col min="13606" max="13607" width="10.5703125" style="992"/>
    <col min="13608" max="13608" width="11.140625" style="992" customWidth="1"/>
    <col min="13609" max="13838" width="10.5703125" style="992"/>
    <col min="13839" max="13846" width="0" style="992" hidden="1" customWidth="1"/>
    <col min="13847" max="13847" width="3.7109375" style="992" customWidth="1"/>
    <col min="13848" max="13848" width="3.85546875" style="992" customWidth="1"/>
    <col min="13849" max="13849" width="3.7109375" style="992" customWidth="1"/>
    <col min="13850" max="13850" width="12.7109375" style="992" customWidth="1"/>
    <col min="13851" max="13851" width="52.7109375" style="992" customWidth="1"/>
    <col min="13852" max="13855" width="0" style="992" hidden="1" customWidth="1"/>
    <col min="13856" max="13856" width="12.28515625" style="992" customWidth="1"/>
    <col min="13857" max="13857" width="6.42578125" style="992" customWidth="1"/>
    <col min="13858" max="13858" width="12.28515625" style="992" customWidth="1"/>
    <col min="13859" max="13859" width="0" style="992" hidden="1" customWidth="1"/>
    <col min="13860" max="13860" width="3.7109375" style="992" customWidth="1"/>
    <col min="13861" max="13861" width="11.140625" style="992" bestFit="1" customWidth="1"/>
    <col min="13862" max="13863" width="10.5703125" style="992"/>
    <col min="13864" max="13864" width="11.140625" style="992" customWidth="1"/>
    <col min="13865" max="14094" width="10.5703125" style="992"/>
    <col min="14095" max="14102" width="0" style="992" hidden="1" customWidth="1"/>
    <col min="14103" max="14103" width="3.7109375" style="992" customWidth="1"/>
    <col min="14104" max="14104" width="3.85546875" style="992" customWidth="1"/>
    <col min="14105" max="14105" width="3.7109375" style="992" customWidth="1"/>
    <col min="14106" max="14106" width="12.7109375" style="992" customWidth="1"/>
    <col min="14107" max="14107" width="52.7109375" style="992" customWidth="1"/>
    <col min="14108" max="14111" width="0" style="992" hidden="1" customWidth="1"/>
    <col min="14112" max="14112" width="12.28515625" style="992" customWidth="1"/>
    <col min="14113" max="14113" width="6.42578125" style="992" customWidth="1"/>
    <col min="14114" max="14114" width="12.28515625" style="992" customWidth="1"/>
    <col min="14115" max="14115" width="0" style="992" hidden="1" customWidth="1"/>
    <col min="14116" max="14116" width="3.7109375" style="992" customWidth="1"/>
    <col min="14117" max="14117" width="11.140625" style="992" bestFit="1" customWidth="1"/>
    <col min="14118" max="14119" width="10.5703125" style="992"/>
    <col min="14120" max="14120" width="11.140625" style="992" customWidth="1"/>
    <col min="14121" max="14350" width="10.5703125" style="992"/>
    <col min="14351" max="14358" width="0" style="992" hidden="1" customWidth="1"/>
    <col min="14359" max="14359" width="3.7109375" style="992" customWidth="1"/>
    <col min="14360" max="14360" width="3.85546875" style="992" customWidth="1"/>
    <col min="14361" max="14361" width="3.7109375" style="992" customWidth="1"/>
    <col min="14362" max="14362" width="12.7109375" style="992" customWidth="1"/>
    <col min="14363" max="14363" width="52.7109375" style="992" customWidth="1"/>
    <col min="14364" max="14367" width="0" style="992" hidden="1" customWidth="1"/>
    <col min="14368" max="14368" width="12.28515625" style="992" customWidth="1"/>
    <col min="14369" max="14369" width="6.42578125" style="992" customWidth="1"/>
    <col min="14370" max="14370" width="12.28515625" style="992" customWidth="1"/>
    <col min="14371" max="14371" width="0" style="992" hidden="1" customWidth="1"/>
    <col min="14372" max="14372" width="3.7109375" style="992" customWidth="1"/>
    <col min="14373" max="14373" width="11.140625" style="992" bestFit="1" customWidth="1"/>
    <col min="14374" max="14375" width="10.5703125" style="992"/>
    <col min="14376" max="14376" width="11.140625" style="992" customWidth="1"/>
    <col min="14377" max="14606" width="10.5703125" style="992"/>
    <col min="14607" max="14614" width="0" style="992" hidden="1" customWidth="1"/>
    <col min="14615" max="14615" width="3.7109375" style="992" customWidth="1"/>
    <col min="14616" max="14616" width="3.85546875" style="992" customWidth="1"/>
    <col min="14617" max="14617" width="3.7109375" style="992" customWidth="1"/>
    <col min="14618" max="14618" width="12.7109375" style="992" customWidth="1"/>
    <col min="14619" max="14619" width="52.7109375" style="992" customWidth="1"/>
    <col min="14620" max="14623" width="0" style="992" hidden="1" customWidth="1"/>
    <col min="14624" max="14624" width="12.28515625" style="992" customWidth="1"/>
    <col min="14625" max="14625" width="6.42578125" style="992" customWidth="1"/>
    <col min="14626" max="14626" width="12.28515625" style="992" customWidth="1"/>
    <col min="14627" max="14627" width="0" style="992" hidden="1" customWidth="1"/>
    <col min="14628" max="14628" width="3.7109375" style="992" customWidth="1"/>
    <col min="14629" max="14629" width="11.140625" style="992" bestFit="1" customWidth="1"/>
    <col min="14630" max="14631" width="10.5703125" style="992"/>
    <col min="14632" max="14632" width="11.140625" style="992" customWidth="1"/>
    <col min="14633" max="14862" width="10.5703125" style="992"/>
    <col min="14863" max="14870" width="0" style="992" hidden="1" customWidth="1"/>
    <col min="14871" max="14871" width="3.7109375" style="992" customWidth="1"/>
    <col min="14872" max="14872" width="3.85546875" style="992" customWidth="1"/>
    <col min="14873" max="14873" width="3.7109375" style="992" customWidth="1"/>
    <col min="14874" max="14874" width="12.7109375" style="992" customWidth="1"/>
    <col min="14875" max="14875" width="52.7109375" style="992" customWidth="1"/>
    <col min="14876" max="14879" width="0" style="992" hidden="1" customWidth="1"/>
    <col min="14880" max="14880" width="12.28515625" style="992" customWidth="1"/>
    <col min="14881" max="14881" width="6.42578125" style="992" customWidth="1"/>
    <col min="14882" max="14882" width="12.28515625" style="992" customWidth="1"/>
    <col min="14883" max="14883" width="0" style="992" hidden="1" customWidth="1"/>
    <col min="14884" max="14884" width="3.7109375" style="992" customWidth="1"/>
    <col min="14885" max="14885" width="11.140625" style="992" bestFit="1" customWidth="1"/>
    <col min="14886" max="14887" width="10.5703125" style="992"/>
    <col min="14888" max="14888" width="11.140625" style="992" customWidth="1"/>
    <col min="14889" max="15118" width="10.5703125" style="992"/>
    <col min="15119" max="15126" width="0" style="992" hidden="1" customWidth="1"/>
    <col min="15127" max="15127" width="3.7109375" style="992" customWidth="1"/>
    <col min="15128" max="15128" width="3.85546875" style="992" customWidth="1"/>
    <col min="15129" max="15129" width="3.7109375" style="992" customWidth="1"/>
    <col min="15130" max="15130" width="12.7109375" style="992" customWidth="1"/>
    <col min="15131" max="15131" width="52.7109375" style="992" customWidth="1"/>
    <col min="15132" max="15135" width="0" style="992" hidden="1" customWidth="1"/>
    <col min="15136" max="15136" width="12.28515625" style="992" customWidth="1"/>
    <col min="15137" max="15137" width="6.42578125" style="992" customWidth="1"/>
    <col min="15138" max="15138" width="12.28515625" style="992" customWidth="1"/>
    <col min="15139" max="15139" width="0" style="992" hidden="1" customWidth="1"/>
    <col min="15140" max="15140" width="3.7109375" style="992" customWidth="1"/>
    <col min="15141" max="15141" width="11.140625" style="992" bestFit="1" customWidth="1"/>
    <col min="15142" max="15143" width="10.5703125" style="992"/>
    <col min="15144" max="15144" width="11.140625" style="992" customWidth="1"/>
    <col min="15145" max="15374" width="10.5703125" style="992"/>
    <col min="15375" max="15382" width="0" style="992" hidden="1" customWidth="1"/>
    <col min="15383" max="15383" width="3.7109375" style="992" customWidth="1"/>
    <col min="15384" max="15384" width="3.85546875" style="992" customWidth="1"/>
    <col min="15385" max="15385" width="3.7109375" style="992" customWidth="1"/>
    <col min="15386" max="15386" width="12.7109375" style="992" customWidth="1"/>
    <col min="15387" max="15387" width="52.7109375" style="992" customWidth="1"/>
    <col min="15388" max="15391" width="0" style="992" hidden="1" customWidth="1"/>
    <col min="15392" max="15392" width="12.28515625" style="992" customWidth="1"/>
    <col min="15393" max="15393" width="6.42578125" style="992" customWidth="1"/>
    <col min="15394" max="15394" width="12.28515625" style="992" customWidth="1"/>
    <col min="15395" max="15395" width="0" style="992" hidden="1" customWidth="1"/>
    <col min="15396" max="15396" width="3.7109375" style="992" customWidth="1"/>
    <col min="15397" max="15397" width="11.140625" style="992" bestFit="1" customWidth="1"/>
    <col min="15398" max="15399" width="10.5703125" style="992"/>
    <col min="15400" max="15400" width="11.140625" style="992" customWidth="1"/>
    <col min="15401" max="15630" width="10.5703125" style="992"/>
    <col min="15631" max="15638" width="0" style="992" hidden="1" customWidth="1"/>
    <col min="15639" max="15639" width="3.7109375" style="992" customWidth="1"/>
    <col min="15640" max="15640" width="3.85546875" style="992" customWidth="1"/>
    <col min="15641" max="15641" width="3.7109375" style="992" customWidth="1"/>
    <col min="15642" max="15642" width="12.7109375" style="992" customWidth="1"/>
    <col min="15643" max="15643" width="52.7109375" style="992" customWidth="1"/>
    <col min="15644" max="15647" width="0" style="992" hidden="1" customWidth="1"/>
    <col min="15648" max="15648" width="12.28515625" style="992" customWidth="1"/>
    <col min="15649" max="15649" width="6.42578125" style="992" customWidth="1"/>
    <col min="15650" max="15650" width="12.28515625" style="992" customWidth="1"/>
    <col min="15651" max="15651" width="0" style="992" hidden="1" customWidth="1"/>
    <col min="15652" max="15652" width="3.7109375" style="992" customWidth="1"/>
    <col min="15653" max="15653" width="11.140625" style="992" bestFit="1" customWidth="1"/>
    <col min="15654" max="15655" width="10.5703125" style="992"/>
    <col min="15656" max="15656" width="11.140625" style="992" customWidth="1"/>
    <col min="15657" max="15886" width="10.5703125" style="992"/>
    <col min="15887" max="15894" width="0" style="992" hidden="1" customWidth="1"/>
    <col min="15895" max="15895" width="3.7109375" style="992" customWidth="1"/>
    <col min="15896" max="15896" width="3.85546875" style="992" customWidth="1"/>
    <col min="15897" max="15897" width="3.7109375" style="992" customWidth="1"/>
    <col min="15898" max="15898" width="12.7109375" style="992" customWidth="1"/>
    <col min="15899" max="15899" width="52.7109375" style="992" customWidth="1"/>
    <col min="15900" max="15903" width="0" style="992" hidden="1" customWidth="1"/>
    <col min="15904" max="15904" width="12.28515625" style="992" customWidth="1"/>
    <col min="15905" max="15905" width="6.42578125" style="992" customWidth="1"/>
    <col min="15906" max="15906" width="12.28515625" style="992" customWidth="1"/>
    <col min="15907" max="15907" width="0" style="992" hidden="1" customWidth="1"/>
    <col min="15908" max="15908" width="3.7109375" style="992" customWidth="1"/>
    <col min="15909" max="15909" width="11.140625" style="992" bestFit="1" customWidth="1"/>
    <col min="15910" max="15911" width="10.5703125" style="992"/>
    <col min="15912" max="15912" width="11.140625" style="992" customWidth="1"/>
    <col min="15913" max="16142" width="10.5703125" style="992"/>
    <col min="16143" max="16150" width="0" style="992" hidden="1" customWidth="1"/>
    <col min="16151" max="16151" width="3.7109375" style="992" customWidth="1"/>
    <col min="16152" max="16152" width="3.85546875" style="992" customWidth="1"/>
    <col min="16153" max="16153" width="3.7109375" style="992" customWidth="1"/>
    <col min="16154" max="16154" width="12.7109375" style="992" customWidth="1"/>
    <col min="16155" max="16155" width="52.7109375" style="992" customWidth="1"/>
    <col min="16156" max="16159" width="0" style="992" hidden="1" customWidth="1"/>
    <col min="16160" max="16160" width="12.28515625" style="992" customWidth="1"/>
    <col min="16161" max="16161" width="6.42578125" style="992" customWidth="1"/>
    <col min="16162" max="16162" width="12.28515625" style="992" customWidth="1"/>
    <col min="16163" max="16163" width="0" style="992" hidden="1" customWidth="1"/>
    <col min="16164" max="16164" width="3.7109375" style="992" customWidth="1"/>
    <col min="16165" max="16165" width="11.140625" style="992" bestFit="1" customWidth="1"/>
    <col min="16166" max="16167" width="10.5703125" style="992"/>
    <col min="16168" max="16168" width="11.140625" style="992" customWidth="1"/>
    <col min="16169" max="16384" width="10.5703125" style="992"/>
  </cols>
  <sheetData>
    <row r="1" spans="1:48" hidden="1">
      <c r="Q1" s="770"/>
      <c r="R1" s="770"/>
      <c r="X1" s="770"/>
      <c r="Y1" s="770"/>
      <c r="AE1" s="770"/>
      <c r="AF1" s="770"/>
    </row>
    <row r="2" spans="1:48" hidden="1">
      <c r="U2" s="770"/>
      <c r="AB2" s="770"/>
      <c r="AI2" s="770"/>
    </row>
    <row r="3" spans="1:48" hidden="1"/>
    <row r="4" spans="1:48" ht="3" customHeight="1">
      <c r="J4" s="997"/>
      <c r="K4" s="997"/>
      <c r="L4" s="993"/>
      <c r="M4" s="993"/>
      <c r="N4" s="993"/>
      <c r="O4" s="1000"/>
      <c r="P4" s="1000"/>
      <c r="Q4" s="1000"/>
      <c r="R4" s="1000"/>
      <c r="S4" s="1000"/>
      <c r="T4" s="1000"/>
      <c r="U4" s="1000"/>
      <c r="V4" s="1000"/>
      <c r="W4" s="1000"/>
      <c r="X4" s="1000"/>
      <c r="Y4" s="1000"/>
      <c r="Z4" s="1000"/>
      <c r="AA4" s="1000"/>
      <c r="AB4" s="1000"/>
      <c r="AC4" s="1000"/>
      <c r="AD4" s="1000"/>
      <c r="AE4" s="1000"/>
      <c r="AF4" s="1000"/>
      <c r="AG4" s="1000"/>
      <c r="AH4" s="1000"/>
      <c r="AI4" s="1000"/>
    </row>
    <row r="5" spans="1:48" ht="22.5" customHeight="1">
      <c r="J5" s="997"/>
      <c r="K5" s="997"/>
      <c r="L5" s="1230" t="s">
        <v>631</v>
      </c>
      <c r="M5" s="1230"/>
      <c r="N5" s="1230"/>
      <c r="O5" s="1230"/>
      <c r="P5" s="1230"/>
      <c r="Q5" s="1230"/>
      <c r="R5" s="1230"/>
      <c r="S5" s="1230"/>
      <c r="T5" s="1230"/>
      <c r="U5" s="666"/>
      <c r="V5" s="666"/>
      <c r="W5" s="666"/>
      <c r="X5" s="666"/>
      <c r="Y5" s="666"/>
      <c r="Z5" s="666"/>
      <c r="AA5" s="666"/>
      <c r="AB5" s="666"/>
      <c r="AC5" s="666"/>
      <c r="AD5" s="666"/>
      <c r="AE5" s="666"/>
      <c r="AF5" s="666"/>
      <c r="AG5" s="666"/>
      <c r="AH5" s="666"/>
      <c r="AI5" s="666"/>
    </row>
    <row r="6" spans="1:48" ht="3" customHeight="1">
      <c r="J6" s="997"/>
      <c r="K6" s="997"/>
      <c r="L6" s="993"/>
      <c r="M6" s="993"/>
      <c r="N6" s="993"/>
      <c r="O6" s="757"/>
      <c r="P6" s="757"/>
      <c r="Q6" s="757"/>
      <c r="R6" s="757"/>
      <c r="S6" s="757"/>
      <c r="T6" s="757"/>
      <c r="U6" s="757"/>
      <c r="V6" s="757"/>
      <c r="W6" s="757"/>
      <c r="X6" s="757"/>
      <c r="Y6" s="757"/>
      <c r="Z6" s="757"/>
      <c r="AA6" s="757"/>
      <c r="AB6" s="757"/>
      <c r="AC6" s="757"/>
      <c r="AD6" s="757"/>
      <c r="AE6" s="757"/>
      <c r="AF6" s="757"/>
      <c r="AG6" s="757"/>
      <c r="AH6" s="757"/>
      <c r="AI6" s="757"/>
      <c r="AJ6" s="1000"/>
    </row>
    <row r="7" spans="1:48" s="1009" customFormat="1" ht="22.5">
      <c r="A7" s="1015"/>
      <c r="B7" s="1015"/>
      <c r="C7" s="1015"/>
      <c r="D7" s="1015"/>
      <c r="E7" s="1015"/>
      <c r="F7" s="1015"/>
      <c r="G7" s="1015"/>
      <c r="H7" s="1015"/>
      <c r="L7" s="501"/>
      <c r="M7" s="619" t="s">
        <v>502</v>
      </c>
      <c r="N7" s="668"/>
      <c r="O7" s="1207" t="str">
        <f>IF(NameOrPr_ch="",IF(NameOrPr="","",NameOrPr),NameOrPr_ch)</f>
        <v>Управление по тарифам и ценовой политике Орловской области</v>
      </c>
      <c r="P7" s="1207"/>
      <c r="Q7" s="1207"/>
      <c r="R7" s="1207"/>
      <c r="S7" s="1207"/>
      <c r="T7" s="1207"/>
      <c r="U7" s="769"/>
      <c r="V7"/>
      <c r="W7"/>
      <c r="X7"/>
      <c r="Y7"/>
      <c r="Z7"/>
      <c r="AA7"/>
      <c r="AB7"/>
      <c r="AC7"/>
      <c r="AD7"/>
      <c r="AE7"/>
      <c r="AF7"/>
      <c r="AG7"/>
      <c r="AH7"/>
      <c r="AI7"/>
      <c r="AJ7" s="769"/>
      <c r="AK7" s="521"/>
      <c r="AL7" s="1015"/>
      <c r="AM7" s="1015"/>
      <c r="AN7" s="1015"/>
      <c r="AO7" s="1015"/>
      <c r="AP7" s="1015"/>
      <c r="AQ7" s="1015"/>
      <c r="AR7" s="1015"/>
      <c r="AS7" s="1015"/>
      <c r="AT7" s="1015"/>
      <c r="AU7" s="1015"/>
      <c r="AV7" s="1015"/>
    </row>
    <row r="8" spans="1:48" s="1009" customFormat="1" ht="18.75">
      <c r="A8" s="1015"/>
      <c r="B8" s="1015"/>
      <c r="C8" s="1015"/>
      <c r="D8" s="1015"/>
      <c r="E8" s="1015"/>
      <c r="F8" s="1015"/>
      <c r="G8" s="1015"/>
      <c r="H8" s="1015"/>
      <c r="L8" s="501"/>
      <c r="M8" s="619" t="s">
        <v>596</v>
      </c>
      <c r="N8" s="668"/>
      <c r="O8" s="1207" t="str">
        <f>IF(datePr_ch="",IF(datePr="","",datePr),datePr_ch)</f>
        <v>23.11.2022</v>
      </c>
      <c r="P8" s="1207"/>
      <c r="Q8" s="1207"/>
      <c r="R8" s="1207"/>
      <c r="S8" s="1207"/>
      <c r="T8" s="1207"/>
      <c r="U8" s="769"/>
      <c r="V8"/>
      <c r="W8"/>
      <c r="X8"/>
      <c r="Y8"/>
      <c r="Z8"/>
      <c r="AA8"/>
      <c r="AB8"/>
      <c r="AC8"/>
      <c r="AD8"/>
      <c r="AE8"/>
      <c r="AF8"/>
      <c r="AG8"/>
      <c r="AH8"/>
      <c r="AI8"/>
      <c r="AJ8" s="769"/>
      <c r="AK8" s="521"/>
      <c r="AL8" s="1015"/>
      <c r="AM8" s="1015"/>
      <c r="AN8" s="1015"/>
      <c r="AO8" s="1015"/>
      <c r="AP8" s="1015"/>
      <c r="AQ8" s="1015"/>
      <c r="AR8" s="1015"/>
      <c r="AS8" s="1015"/>
      <c r="AT8" s="1015"/>
      <c r="AU8" s="1015"/>
      <c r="AV8" s="1015"/>
    </row>
    <row r="9" spans="1:48" s="1009" customFormat="1" ht="18.75">
      <c r="A9" s="1015"/>
      <c r="B9" s="1015"/>
      <c r="C9" s="1015"/>
      <c r="D9" s="1015"/>
      <c r="E9" s="1015"/>
      <c r="F9" s="1015"/>
      <c r="G9" s="1015"/>
      <c r="H9" s="1015"/>
      <c r="L9" s="763"/>
      <c r="M9" s="619" t="s">
        <v>595</v>
      </c>
      <c r="N9" s="668"/>
      <c r="O9" s="1207" t="str">
        <f>IF(numberPr_ch="",IF(numberPr="","",numberPr),numberPr_ch)</f>
        <v>№ 485-т</v>
      </c>
      <c r="P9" s="1207"/>
      <c r="Q9" s="1207"/>
      <c r="R9" s="1207"/>
      <c r="S9" s="1207"/>
      <c r="T9" s="1207"/>
      <c r="U9" s="769"/>
      <c r="V9"/>
      <c r="W9"/>
      <c r="X9"/>
      <c r="Y9"/>
      <c r="Z9"/>
      <c r="AA9"/>
      <c r="AB9"/>
      <c r="AC9"/>
      <c r="AD9"/>
      <c r="AE9"/>
      <c r="AF9"/>
      <c r="AG9"/>
      <c r="AH9"/>
      <c r="AI9"/>
      <c r="AJ9" s="769"/>
      <c r="AK9" s="521"/>
      <c r="AL9" s="1015"/>
      <c r="AM9" s="1015"/>
      <c r="AN9" s="1015"/>
      <c r="AO9" s="1015"/>
      <c r="AP9" s="1015"/>
      <c r="AQ9" s="1015"/>
      <c r="AR9" s="1015"/>
      <c r="AS9" s="1015"/>
      <c r="AT9" s="1015"/>
      <c r="AU9" s="1015"/>
      <c r="AV9" s="1015"/>
    </row>
    <row r="10" spans="1:48" s="1009" customFormat="1" ht="18.75">
      <c r="A10" s="1015"/>
      <c r="B10" s="1015"/>
      <c r="C10" s="1015"/>
      <c r="D10" s="1015"/>
      <c r="E10" s="1015"/>
      <c r="F10" s="1015"/>
      <c r="G10" s="1015"/>
      <c r="H10" s="1015"/>
      <c r="L10" s="763"/>
      <c r="M10" s="619" t="s">
        <v>501</v>
      </c>
      <c r="N10" s="668"/>
      <c r="O10" s="1207" t="str">
        <f>IF(IstPub_ch="",IF(IstPub="","",IstPub),IstPub_ch)</f>
        <v>https://orel-region.ru/</v>
      </c>
      <c r="P10" s="1207"/>
      <c r="Q10" s="1207"/>
      <c r="R10" s="1207"/>
      <c r="S10" s="1207"/>
      <c r="T10" s="1207"/>
      <c r="U10" s="769"/>
      <c r="V10"/>
      <c r="W10"/>
      <c r="X10"/>
      <c r="Y10"/>
      <c r="Z10"/>
      <c r="AA10"/>
      <c r="AB10"/>
      <c r="AC10"/>
      <c r="AD10"/>
      <c r="AE10"/>
      <c r="AF10"/>
      <c r="AG10"/>
      <c r="AH10"/>
      <c r="AI10"/>
      <c r="AJ10" s="769"/>
      <c r="AK10" s="521"/>
      <c r="AL10" s="1015"/>
      <c r="AM10" s="1015"/>
      <c r="AN10" s="1015"/>
      <c r="AO10" s="1015"/>
      <c r="AP10" s="1015"/>
      <c r="AQ10" s="1015"/>
      <c r="AR10" s="1015"/>
      <c r="AS10" s="1015"/>
      <c r="AT10" s="1015"/>
      <c r="AU10" s="1015"/>
      <c r="AV10" s="1015"/>
    </row>
    <row r="11" spans="1:48" s="1009" customFormat="1" ht="11.25" hidden="1">
      <c r="A11" s="1015"/>
      <c r="B11" s="1015"/>
      <c r="C11" s="1015"/>
      <c r="D11" s="1015"/>
      <c r="E11" s="1015"/>
      <c r="F11" s="1015"/>
      <c r="G11" s="1015"/>
      <c r="H11" s="1015"/>
      <c r="L11" s="1231"/>
      <c r="M11" s="1231"/>
      <c r="N11" s="1026"/>
      <c r="O11" s="769"/>
      <c r="P11" s="769"/>
      <c r="Q11" s="769"/>
      <c r="R11" s="769"/>
      <c r="S11" s="769"/>
      <c r="T11" s="769"/>
      <c r="U11" s="1013" t="s">
        <v>373</v>
      </c>
      <c r="V11" s="769"/>
      <c r="W11" s="769"/>
      <c r="X11" s="769"/>
      <c r="Y11" s="769"/>
      <c r="Z11" s="769"/>
      <c r="AA11" s="769"/>
      <c r="AB11" s="1013" t="s">
        <v>373</v>
      </c>
      <c r="AC11" s="769"/>
      <c r="AD11" s="769"/>
      <c r="AE11" s="769"/>
      <c r="AF11" s="769"/>
      <c r="AG11" s="769"/>
      <c r="AH11" s="769"/>
      <c r="AI11" s="1013" t="s">
        <v>373</v>
      </c>
      <c r="AL11" s="1015"/>
      <c r="AM11" s="1015"/>
      <c r="AN11" s="1015"/>
      <c r="AO11" s="1015"/>
      <c r="AP11" s="1015"/>
      <c r="AQ11" s="1015"/>
      <c r="AR11" s="1015"/>
      <c r="AS11" s="1015"/>
      <c r="AT11" s="1015"/>
      <c r="AU11" s="1015"/>
      <c r="AV11" s="1015"/>
    </row>
    <row r="12" spans="1:48">
      <c r="J12" s="997"/>
      <c r="K12" s="997"/>
      <c r="L12" s="993"/>
      <c r="M12" s="993"/>
      <c r="N12" s="504"/>
      <c r="O12" s="1208"/>
      <c r="P12" s="1208"/>
      <c r="Q12" s="1208"/>
      <c r="R12" s="1208"/>
      <c r="S12" s="1208"/>
      <c r="T12" s="1208"/>
      <c r="U12" s="1208"/>
      <c r="V12" s="1208" t="s">
        <v>1628</v>
      </c>
      <c r="W12" s="1208"/>
      <c r="X12" s="1208"/>
      <c r="Y12" s="1208"/>
      <c r="Z12" s="1208"/>
      <c r="AA12" s="1208"/>
      <c r="AB12" s="1208"/>
      <c r="AC12" s="1208" t="s">
        <v>1628</v>
      </c>
      <c r="AD12" s="1208"/>
      <c r="AE12" s="1208"/>
      <c r="AF12" s="1208"/>
      <c r="AG12" s="1208"/>
      <c r="AH12" s="1208"/>
      <c r="AI12" s="1208"/>
    </row>
    <row r="13" spans="1:48">
      <c r="J13" s="997"/>
      <c r="K13" s="997"/>
      <c r="L13" s="1159" t="s">
        <v>454</v>
      </c>
      <c r="M13" s="1159"/>
      <c r="N13" s="1159"/>
      <c r="O13" s="1159"/>
      <c r="P13" s="1159"/>
      <c r="Q13" s="1159"/>
      <c r="R13" s="1159"/>
      <c r="S13" s="1159"/>
      <c r="T13" s="1159"/>
      <c r="U13" s="1159"/>
      <c r="V13" s="1159"/>
      <c r="W13" s="1159"/>
      <c r="X13" s="1159"/>
      <c r="Y13" s="1159"/>
      <c r="Z13" s="1159"/>
      <c r="AA13" s="1159"/>
      <c r="AB13" s="1159"/>
      <c r="AC13" s="1159"/>
      <c r="AD13" s="1159"/>
      <c r="AE13" s="1159"/>
      <c r="AF13" s="1159"/>
      <c r="AG13" s="1159"/>
      <c r="AH13" s="1159"/>
      <c r="AI13" s="1159"/>
      <c r="AJ13" s="1159"/>
      <c r="AK13" s="1159" t="s">
        <v>455</v>
      </c>
    </row>
    <row r="14" spans="1:48" ht="14.25" customHeight="1">
      <c r="J14" s="997"/>
      <c r="K14" s="997"/>
      <c r="L14" s="1214" t="s">
        <v>92</v>
      </c>
      <c r="M14" s="1214" t="s">
        <v>639</v>
      </c>
      <c r="N14" s="663"/>
      <c r="O14" s="1215" t="s">
        <v>641</v>
      </c>
      <c r="P14" s="1216"/>
      <c r="Q14" s="1216"/>
      <c r="R14" s="1216"/>
      <c r="S14" s="1216"/>
      <c r="T14" s="1217"/>
      <c r="U14" s="1225" t="s">
        <v>341</v>
      </c>
      <c r="V14" s="1215" t="s">
        <v>641</v>
      </c>
      <c r="W14" s="1216"/>
      <c r="X14" s="1216"/>
      <c r="Y14" s="1216"/>
      <c r="Z14" s="1216"/>
      <c r="AA14" s="1217"/>
      <c r="AB14" s="1225" t="s">
        <v>341</v>
      </c>
      <c r="AC14" s="1215" t="s">
        <v>641</v>
      </c>
      <c r="AD14" s="1216"/>
      <c r="AE14" s="1216"/>
      <c r="AF14" s="1216"/>
      <c r="AG14" s="1216"/>
      <c r="AH14" s="1217"/>
      <c r="AI14" s="1225" t="s">
        <v>341</v>
      </c>
      <c r="AJ14" s="1211" t="s">
        <v>275</v>
      </c>
      <c r="AK14" s="1159"/>
    </row>
    <row r="15" spans="1:48" ht="14.25" customHeight="1">
      <c r="J15" s="997"/>
      <c r="K15" s="997"/>
      <c r="L15" s="1214"/>
      <c r="M15" s="1214"/>
      <c r="N15" s="664"/>
      <c r="O15" s="1220" t="s">
        <v>605</v>
      </c>
      <c r="P15" s="1218" t="s">
        <v>271</v>
      </c>
      <c r="Q15" s="1219"/>
      <c r="R15" s="1222" t="s">
        <v>654</v>
      </c>
      <c r="S15" s="1223"/>
      <c r="T15" s="1224"/>
      <c r="U15" s="1226"/>
      <c r="V15" s="1220" t="s">
        <v>605</v>
      </c>
      <c r="W15" s="1218" t="s">
        <v>271</v>
      </c>
      <c r="X15" s="1219"/>
      <c r="Y15" s="1222" t="s">
        <v>654</v>
      </c>
      <c r="Z15" s="1223"/>
      <c r="AA15" s="1224"/>
      <c r="AB15" s="1226"/>
      <c r="AC15" s="1220" t="s">
        <v>605</v>
      </c>
      <c r="AD15" s="1218" t="s">
        <v>271</v>
      </c>
      <c r="AE15" s="1219"/>
      <c r="AF15" s="1222" t="s">
        <v>654</v>
      </c>
      <c r="AG15" s="1223"/>
      <c r="AH15" s="1224"/>
      <c r="AI15" s="1226"/>
      <c r="AJ15" s="1212"/>
      <c r="AK15" s="1159"/>
    </row>
    <row r="16" spans="1:48" ht="33.75" customHeight="1">
      <c r="J16" s="997"/>
      <c r="K16" s="997"/>
      <c r="L16" s="1214"/>
      <c r="M16" s="1214"/>
      <c r="N16" s="665"/>
      <c r="O16" s="1221"/>
      <c r="P16" s="758" t="s">
        <v>606</v>
      </c>
      <c r="Q16" s="758" t="s">
        <v>6</v>
      </c>
      <c r="R16" s="1030" t="s">
        <v>274</v>
      </c>
      <c r="S16" s="1209" t="s">
        <v>273</v>
      </c>
      <c r="T16" s="1210"/>
      <c r="U16" s="1227"/>
      <c r="V16" s="1221"/>
      <c r="W16" s="758" t="s">
        <v>606</v>
      </c>
      <c r="X16" s="758" t="s">
        <v>6</v>
      </c>
      <c r="Y16" s="1118" t="s">
        <v>274</v>
      </c>
      <c r="Z16" s="1209" t="s">
        <v>273</v>
      </c>
      <c r="AA16" s="1210"/>
      <c r="AB16" s="1227"/>
      <c r="AC16" s="1221"/>
      <c r="AD16" s="758" t="s">
        <v>606</v>
      </c>
      <c r="AE16" s="758" t="s">
        <v>6</v>
      </c>
      <c r="AF16" s="1118" t="s">
        <v>274</v>
      </c>
      <c r="AG16" s="1209" t="s">
        <v>273</v>
      </c>
      <c r="AH16" s="1210"/>
      <c r="AI16" s="1227"/>
      <c r="AJ16" s="1213"/>
      <c r="AK16" s="1159"/>
    </row>
    <row r="17" spans="1:50">
      <c r="J17" s="997"/>
      <c r="K17" s="571">
        <v>1</v>
      </c>
      <c r="L17" s="649" t="s">
        <v>93</v>
      </c>
      <c r="M17" s="649" t="s">
        <v>49</v>
      </c>
      <c r="N17" s="651" t="str">
        <f ca="1">OFFSET(N17,0,-1)</f>
        <v>2</v>
      </c>
      <c r="O17" s="1027">
        <f ca="1">OFFSET(O17,0,-1)+1</f>
        <v>3</v>
      </c>
      <c r="P17" s="1027">
        <f ca="1">OFFSET(P17,0,-1)+1</f>
        <v>4</v>
      </c>
      <c r="Q17" s="1027">
        <f ca="1">OFFSET(Q17,0,-1)+1</f>
        <v>5</v>
      </c>
      <c r="R17" s="1027">
        <f ca="1">OFFSET(R17,0,-1)+1</f>
        <v>6</v>
      </c>
      <c r="S17" s="1232">
        <f ca="1">OFFSET(S17,0,-1)+1</f>
        <v>7</v>
      </c>
      <c r="T17" s="1232"/>
      <c r="U17" s="1027">
        <f ca="1">OFFSET(U17,0,-2)+1</f>
        <v>8</v>
      </c>
      <c r="V17" s="1116">
        <f ca="1">OFFSET(V17,0,-1)+1</f>
        <v>9</v>
      </c>
      <c r="W17" s="1116">
        <f ca="1">OFFSET(W17,0,-1)+1</f>
        <v>10</v>
      </c>
      <c r="X17" s="1116">
        <f ca="1">OFFSET(X17,0,-1)+1</f>
        <v>11</v>
      </c>
      <c r="Y17" s="1116">
        <f ca="1">OFFSET(Y17,0,-1)+1</f>
        <v>12</v>
      </c>
      <c r="Z17" s="1232">
        <f ca="1">OFFSET(Z17,0,-1)+1</f>
        <v>13</v>
      </c>
      <c r="AA17" s="1232"/>
      <c r="AB17" s="1116">
        <f ca="1">OFFSET(AB17,0,-2)+1</f>
        <v>14</v>
      </c>
      <c r="AC17" s="1116">
        <f ca="1">OFFSET(AC17,0,-1)+1</f>
        <v>15</v>
      </c>
      <c r="AD17" s="1116">
        <f ca="1">OFFSET(AD17,0,-1)+1</f>
        <v>16</v>
      </c>
      <c r="AE17" s="1116">
        <f ca="1">OFFSET(AE17,0,-1)+1</f>
        <v>17</v>
      </c>
      <c r="AF17" s="1116">
        <f ca="1">OFFSET(AF17,0,-1)+1</f>
        <v>18</v>
      </c>
      <c r="AG17" s="1232">
        <f ca="1">OFFSET(AG17,0,-1)+1</f>
        <v>19</v>
      </c>
      <c r="AH17" s="1232"/>
      <c r="AI17" s="1116">
        <f ca="1">OFFSET(AI17,0,-2)+1</f>
        <v>20</v>
      </c>
      <c r="AJ17" s="651">
        <f ca="1">OFFSET(AJ17,0,-1)</f>
        <v>20</v>
      </c>
      <c r="AK17" s="1027">
        <f ca="1">OFFSET(AK17,0,-1)+1</f>
        <v>21</v>
      </c>
    </row>
    <row r="18" spans="1:50" ht="22.5">
      <c r="A18" s="1233">
        <v>1</v>
      </c>
      <c r="B18" s="1017"/>
      <c r="C18" s="1017"/>
      <c r="D18" s="1017"/>
      <c r="E18" s="983"/>
      <c r="F18" s="1028"/>
      <c r="G18" s="1028"/>
      <c r="H18" s="1028"/>
      <c r="I18" s="985"/>
      <c r="J18" s="981"/>
      <c r="K18" s="965"/>
      <c r="L18" s="1032">
        <f>mergeValue(A18)</f>
        <v>1</v>
      </c>
      <c r="M18" s="643" t="s">
        <v>20</v>
      </c>
      <c r="N18" s="648"/>
      <c r="O18" s="1234" t="str">
        <f>IF('Перечень тарифов'!J21="","","" &amp; 'Перечень тарифов'!J21 &amp; "")</f>
        <v>Долгосрочные тарифы на тепловую энергию, поставляемую АО "Орелгортеплоэнерго" на территории г. Орла потребителям</v>
      </c>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632" t="s">
        <v>476</v>
      </c>
      <c r="AM18" s="831"/>
      <c r="AN18" s="831" t="str">
        <f t="shared" ref="AN18:AN28" si="0">IF(M18="","",M18 )</f>
        <v>Наименование тарифа</v>
      </c>
      <c r="AO18" s="831"/>
      <c r="AP18" s="831"/>
      <c r="AQ18" s="831"/>
      <c r="AW18" s="1010"/>
      <c r="AX18" s="1010"/>
    </row>
    <row r="19" spans="1:50" ht="22.5">
      <c r="A19" s="1233"/>
      <c r="B19" s="1233">
        <v>1</v>
      </c>
      <c r="C19" s="1017"/>
      <c r="D19" s="1017"/>
      <c r="E19" s="1028"/>
      <c r="F19" s="1028"/>
      <c r="G19" s="1028"/>
      <c r="H19" s="1028"/>
      <c r="I19" s="1023"/>
      <c r="J19" s="956"/>
      <c r="K19" s="959"/>
      <c r="L19" s="1032" t="str">
        <f>mergeValue(A19) &amp;"."&amp; mergeValue(B19)</f>
        <v>1.1</v>
      </c>
      <c r="M19" s="694" t="s">
        <v>16</v>
      </c>
      <c r="N19" s="648"/>
      <c r="O19" s="1234" t="str">
        <f>IF('Перечень тарифов'!N21="","","" &amp; 'Перечень тарифов'!N21 &amp; "")</f>
        <v>Город Орёл, Город Орёл (54701000);</v>
      </c>
      <c r="P19" s="1234"/>
      <c r="Q19" s="1234"/>
      <c r="R19" s="1234"/>
      <c r="S19" s="1234"/>
      <c r="T19" s="1234"/>
      <c r="U19" s="1234"/>
      <c r="V19" s="1234"/>
      <c r="W19" s="1234"/>
      <c r="X19" s="1234"/>
      <c r="Y19" s="1234"/>
      <c r="Z19" s="1234"/>
      <c r="AA19" s="1234"/>
      <c r="AB19" s="1234"/>
      <c r="AC19" s="1234"/>
      <c r="AD19" s="1234"/>
      <c r="AE19" s="1234"/>
      <c r="AF19" s="1234"/>
      <c r="AG19" s="1234"/>
      <c r="AH19" s="1234"/>
      <c r="AI19" s="1234"/>
      <c r="AJ19" s="1234"/>
      <c r="AK19" s="632" t="s">
        <v>477</v>
      </c>
      <c r="AM19" s="831"/>
      <c r="AN19" s="831" t="str">
        <f t="shared" si="0"/>
        <v>Территория действия тарифа</v>
      </c>
      <c r="AO19" s="831"/>
      <c r="AP19" s="831"/>
      <c r="AQ19" s="831"/>
      <c r="AW19" s="1010"/>
      <c r="AX19" s="1010"/>
    </row>
    <row r="20" spans="1:50" hidden="1">
      <c r="A20" s="1233"/>
      <c r="B20" s="1233"/>
      <c r="C20" s="1233">
        <v>1</v>
      </c>
      <c r="D20" s="1017"/>
      <c r="E20" s="1028"/>
      <c r="F20" s="1028"/>
      <c r="G20" s="1028"/>
      <c r="H20" s="1028"/>
      <c r="I20" s="964"/>
      <c r="J20" s="956"/>
      <c r="K20" s="959"/>
      <c r="L20" s="1032" t="str">
        <f>mergeValue(A20) &amp;"."&amp; mergeValue(B20)&amp;"."&amp; mergeValue(C20)</f>
        <v>1.1.1</v>
      </c>
      <c r="M20" s="695"/>
      <c r="N20" s="648"/>
      <c r="O20" s="1234"/>
      <c r="P20" s="1234"/>
      <c r="Q20" s="1234"/>
      <c r="R20" s="1234"/>
      <c r="S20" s="1234"/>
      <c r="T20" s="1234"/>
      <c r="U20" s="1234"/>
      <c r="V20" s="1234"/>
      <c r="W20" s="1234"/>
      <c r="X20" s="1234"/>
      <c r="Y20" s="1234"/>
      <c r="Z20" s="1234"/>
      <c r="AA20" s="1234"/>
      <c r="AB20" s="1234"/>
      <c r="AC20" s="1234"/>
      <c r="AD20" s="1234"/>
      <c r="AE20" s="1234"/>
      <c r="AF20" s="1234"/>
      <c r="AG20" s="1234"/>
      <c r="AH20" s="1234"/>
      <c r="AI20" s="1234"/>
      <c r="AJ20" s="1234"/>
      <c r="AK20" s="632"/>
      <c r="AM20" s="831"/>
      <c r="AN20" s="831" t="str">
        <f t="shared" si="0"/>
        <v/>
      </c>
      <c r="AO20" s="831"/>
      <c r="AP20" s="831"/>
      <c r="AQ20" s="831"/>
      <c r="AW20" s="1010"/>
      <c r="AX20" s="1010"/>
    </row>
    <row r="21" spans="1:50" hidden="1">
      <c r="A21" s="1233"/>
      <c r="B21" s="1233"/>
      <c r="C21" s="1233"/>
      <c r="D21" s="1233">
        <v>1</v>
      </c>
      <c r="E21" s="1028"/>
      <c r="F21" s="1028"/>
      <c r="G21" s="1028"/>
      <c r="H21" s="1028"/>
      <c r="I21" s="964"/>
      <c r="J21" s="956"/>
      <c r="K21" s="959"/>
      <c r="L21" s="1032" t="str">
        <f>mergeValue(A21) &amp;"."&amp; mergeValue(B21)&amp;"."&amp; mergeValue(C21)&amp;"."&amp; mergeValue(D21)</f>
        <v>1.1.1.1</v>
      </c>
      <c r="M21" s="696"/>
      <c r="N21" s="648"/>
      <c r="O21" s="1234"/>
      <c r="P21" s="1234"/>
      <c r="Q21" s="1234"/>
      <c r="R21" s="1234"/>
      <c r="S21" s="1234"/>
      <c r="T21" s="1234"/>
      <c r="U21" s="1234"/>
      <c r="V21" s="1234"/>
      <c r="W21" s="1234"/>
      <c r="X21" s="1234"/>
      <c r="Y21" s="1234"/>
      <c r="Z21" s="1234"/>
      <c r="AA21" s="1234"/>
      <c r="AB21" s="1234"/>
      <c r="AC21" s="1234"/>
      <c r="AD21" s="1234"/>
      <c r="AE21" s="1234"/>
      <c r="AF21" s="1234"/>
      <c r="AG21" s="1234"/>
      <c r="AH21" s="1234"/>
      <c r="AI21" s="1234"/>
      <c r="AJ21" s="1234"/>
      <c r="AK21" s="632"/>
      <c r="AM21" s="831"/>
      <c r="AN21" s="831" t="str">
        <f t="shared" si="0"/>
        <v/>
      </c>
      <c r="AO21" s="831"/>
      <c r="AP21" s="831"/>
      <c r="AQ21" s="831"/>
      <c r="AW21" s="1010"/>
      <c r="AX21" s="1010"/>
    </row>
    <row r="22" spans="1:50" ht="101.25">
      <c r="A22" s="1233"/>
      <c r="B22" s="1233"/>
      <c r="C22" s="1233"/>
      <c r="D22" s="1233"/>
      <c r="E22" s="1233">
        <v>1</v>
      </c>
      <c r="F22" s="1028"/>
      <c r="G22" s="1028"/>
      <c r="H22" s="1017">
        <v>1</v>
      </c>
      <c r="I22" s="1233">
        <v>1</v>
      </c>
      <c r="J22" s="1028"/>
      <c r="K22" s="967"/>
      <c r="L22" s="1032" t="str">
        <f>mergeValue(A22) &amp;"."&amp; mergeValue(B22)&amp;"."&amp; mergeValue(C22)&amp;"."&amp; mergeValue(D22)&amp;"."&amp; mergeValue(E22)</f>
        <v>1.1.1.1.1</v>
      </c>
      <c r="M22" s="556" t="s">
        <v>9</v>
      </c>
      <c r="N22" s="648"/>
      <c r="O22" s="1236" t="s">
        <v>3</v>
      </c>
      <c r="P22" s="1237"/>
      <c r="Q22" s="1237"/>
      <c r="R22" s="1237"/>
      <c r="S22" s="1237"/>
      <c r="T22" s="1237"/>
      <c r="U22" s="1237"/>
      <c r="V22" s="1237"/>
      <c r="W22" s="1237"/>
      <c r="X22" s="1237"/>
      <c r="Y22" s="1237"/>
      <c r="Z22" s="1237"/>
      <c r="AA22" s="1237"/>
      <c r="AB22" s="1237"/>
      <c r="AC22" s="1237"/>
      <c r="AD22" s="1237"/>
      <c r="AE22" s="1237"/>
      <c r="AF22" s="1237"/>
      <c r="AG22" s="1237"/>
      <c r="AH22" s="1237"/>
      <c r="AI22" s="1237"/>
      <c r="AJ22" s="1238"/>
      <c r="AK22" s="632" t="s">
        <v>638</v>
      </c>
      <c r="AM22" s="831"/>
      <c r="AN22" s="831" t="str">
        <f t="shared" si="0"/>
        <v>Схема подключения теплопотребляющей установки к коллектору источника тепловой энергии</v>
      </c>
      <c r="AO22" s="831"/>
      <c r="AP22" s="831"/>
      <c r="AQ22" s="831"/>
      <c r="AW22" s="1010"/>
      <c r="AX22" s="1010"/>
    </row>
    <row r="23" spans="1:50" ht="90">
      <c r="A23" s="1233"/>
      <c r="B23" s="1233"/>
      <c r="C23" s="1233"/>
      <c r="D23" s="1233"/>
      <c r="E23" s="1233"/>
      <c r="F23" s="1233">
        <v>1</v>
      </c>
      <c r="G23" s="1017"/>
      <c r="H23" s="1017"/>
      <c r="I23" s="1233"/>
      <c r="J23" s="1233">
        <v>1</v>
      </c>
      <c r="K23" s="968"/>
      <c r="L23" s="1032" t="str">
        <f>mergeValue(A23) &amp;"."&amp; mergeValue(B23)&amp;"."&amp; mergeValue(C23)&amp;"."&amp; mergeValue(D23)&amp;"."&amp; mergeValue(E23)&amp;"."&amp; mergeValue(F23)</f>
        <v>1.1.1.1.1.1</v>
      </c>
      <c r="M23" s="557" t="s">
        <v>10</v>
      </c>
      <c r="N23" s="648"/>
      <c r="O23" s="1236" t="s">
        <v>3</v>
      </c>
      <c r="P23" s="1237"/>
      <c r="Q23" s="1237"/>
      <c r="R23" s="1237"/>
      <c r="S23" s="1237"/>
      <c r="T23" s="1237"/>
      <c r="U23" s="1237"/>
      <c r="V23" s="1237"/>
      <c r="W23" s="1237"/>
      <c r="X23" s="1237"/>
      <c r="Y23" s="1237"/>
      <c r="Z23" s="1237"/>
      <c r="AA23" s="1237"/>
      <c r="AB23" s="1237"/>
      <c r="AC23" s="1237"/>
      <c r="AD23" s="1237"/>
      <c r="AE23" s="1237"/>
      <c r="AF23" s="1237"/>
      <c r="AG23" s="1237"/>
      <c r="AH23" s="1237"/>
      <c r="AI23" s="1237"/>
      <c r="AJ23" s="1238"/>
      <c r="AK23" s="632" t="s">
        <v>636</v>
      </c>
      <c r="AM23" s="831"/>
      <c r="AN23" s="831" t="str">
        <f t="shared" si="0"/>
        <v>Группа потребителей</v>
      </c>
      <c r="AO23" s="831"/>
      <c r="AP23" s="831"/>
      <c r="AQ23" s="831"/>
      <c r="AW23" s="1010"/>
      <c r="AX23" s="1010"/>
    </row>
    <row r="24" spans="1:50" ht="17.100000000000001" customHeight="1">
      <c r="A24" s="1233"/>
      <c r="B24" s="1233"/>
      <c r="C24" s="1233"/>
      <c r="D24" s="1233"/>
      <c r="E24" s="1233"/>
      <c r="F24" s="1233"/>
      <c r="G24" s="1017">
        <v>1</v>
      </c>
      <c r="H24" s="1017"/>
      <c r="I24" s="1233"/>
      <c r="J24" s="1233"/>
      <c r="K24" s="968">
        <v>1</v>
      </c>
      <c r="L24" s="1032" t="str">
        <f>mergeValue(A24) &amp;"."&amp; mergeValue(B24)&amp;"."&amp; mergeValue(C24)&amp;"."&amp; mergeValue(D24)&amp;"."&amp; mergeValue(E24)&amp;"."&amp; mergeValue(F24)&amp;"."&amp; mergeValue(G24)</f>
        <v>1.1.1.1.1.1.1</v>
      </c>
      <c r="M24" s="1071" t="s">
        <v>642</v>
      </c>
      <c r="N24" s="648"/>
      <c r="O24" s="685">
        <v>1982.35</v>
      </c>
      <c r="P24" s="765"/>
      <c r="Q24" s="1096"/>
      <c r="R24" s="1228" t="s">
        <v>1327</v>
      </c>
      <c r="S24" s="1229" t="s">
        <v>84</v>
      </c>
      <c r="T24" s="1228" t="s">
        <v>1627</v>
      </c>
      <c r="U24" s="1229" t="s">
        <v>84</v>
      </c>
      <c r="V24" s="685">
        <v>2147.3000000000002</v>
      </c>
      <c r="W24" s="765"/>
      <c r="X24" s="1096"/>
      <c r="Y24" s="1228" t="s">
        <v>1629</v>
      </c>
      <c r="Z24" s="1229" t="s">
        <v>84</v>
      </c>
      <c r="AA24" s="1228" t="s">
        <v>1630</v>
      </c>
      <c r="AB24" s="1229" t="s">
        <v>84</v>
      </c>
      <c r="AC24" s="685">
        <v>2190.88</v>
      </c>
      <c r="AD24" s="765"/>
      <c r="AE24" s="1096"/>
      <c r="AF24" s="1228" t="s">
        <v>1631</v>
      </c>
      <c r="AG24" s="1229" t="s">
        <v>84</v>
      </c>
      <c r="AH24" s="1228" t="s">
        <v>1328</v>
      </c>
      <c r="AI24" s="1229" t="s">
        <v>85</v>
      </c>
      <c r="AJ24" s="765"/>
      <c r="AK24" s="1204" t="s">
        <v>655</v>
      </c>
      <c r="AL24" s="1010" t="str">
        <f>strCheckDate(O25:AJ25)</f>
        <v/>
      </c>
      <c r="AM24" s="831"/>
      <c r="AN24" s="831" t="str">
        <f t="shared" si="0"/>
        <v>вода</v>
      </c>
      <c r="AO24" s="831"/>
      <c r="AP24" s="831"/>
      <c r="AQ24" s="831"/>
      <c r="AW24" s="1010"/>
      <c r="AX24" s="1010"/>
    </row>
    <row r="25" spans="1:50" ht="11.25" hidden="1" customHeight="1">
      <c r="A25" s="1233"/>
      <c r="B25" s="1233"/>
      <c r="C25" s="1233"/>
      <c r="D25" s="1233"/>
      <c r="E25" s="1233"/>
      <c r="F25" s="1233"/>
      <c r="G25" s="1017"/>
      <c r="H25" s="1017"/>
      <c r="I25" s="1233"/>
      <c r="J25" s="1233"/>
      <c r="K25" s="968"/>
      <c r="L25" s="802"/>
      <c r="M25" s="648"/>
      <c r="N25" s="648"/>
      <c r="O25" s="765"/>
      <c r="P25" s="765"/>
      <c r="Q25" s="771" t="str">
        <f>R24 &amp; "-" &amp; T24</f>
        <v>01.12.2022-30.06.2024</v>
      </c>
      <c r="R25" s="1228"/>
      <c r="S25" s="1229"/>
      <c r="T25" s="1228"/>
      <c r="U25" s="1229"/>
      <c r="V25" s="765"/>
      <c r="W25" s="765"/>
      <c r="X25" s="771" t="str">
        <f>Y24 &amp; "-" &amp; AA24</f>
        <v>01.07.2024-30.06.2025</v>
      </c>
      <c r="Y25" s="1228"/>
      <c r="Z25" s="1229"/>
      <c r="AA25" s="1228"/>
      <c r="AB25" s="1229"/>
      <c r="AC25" s="765"/>
      <c r="AD25" s="765"/>
      <c r="AE25" s="771" t="str">
        <f>AF24 &amp; "-" &amp; AH24</f>
        <v>01.07.2025-31.12.2025</v>
      </c>
      <c r="AF25" s="1228"/>
      <c r="AG25" s="1229"/>
      <c r="AH25" s="1228"/>
      <c r="AI25" s="1229"/>
      <c r="AJ25" s="765"/>
      <c r="AK25" s="1205"/>
      <c r="AM25" s="831"/>
      <c r="AN25" s="831" t="str">
        <f t="shared" si="0"/>
        <v/>
      </c>
      <c r="AO25" s="831"/>
      <c r="AP25" s="831"/>
      <c r="AQ25" s="831"/>
      <c r="AW25" s="1010"/>
      <c r="AX25" s="1010"/>
    </row>
    <row r="26" spans="1:50" ht="15" customHeight="1">
      <c r="A26" s="1233"/>
      <c r="B26" s="1233"/>
      <c r="C26" s="1233"/>
      <c r="D26" s="1233"/>
      <c r="E26" s="1233"/>
      <c r="F26" s="1233"/>
      <c r="G26" s="1028"/>
      <c r="H26" s="1017"/>
      <c r="I26" s="1233"/>
      <c r="J26" s="1233"/>
      <c r="K26" s="967"/>
      <c r="L26" s="690"/>
      <c r="M26" s="559" t="s">
        <v>25</v>
      </c>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764"/>
      <c r="AK26" s="1206"/>
      <c r="AM26" s="831"/>
      <c r="AN26" s="831" t="str">
        <f t="shared" si="0"/>
        <v>Добавить вид теплоносителя (параметры теплоносителя)</v>
      </c>
      <c r="AO26" s="831"/>
      <c r="AP26" s="831"/>
      <c r="AQ26" s="831"/>
      <c r="AW26" s="1010"/>
      <c r="AX26" s="1010"/>
    </row>
    <row r="27" spans="1:50" ht="15" customHeight="1">
      <c r="A27" s="1233"/>
      <c r="B27" s="1233"/>
      <c r="C27" s="1233"/>
      <c r="D27" s="1233"/>
      <c r="E27" s="1233"/>
      <c r="F27" s="1028"/>
      <c r="G27" s="1028"/>
      <c r="H27" s="1017"/>
      <c r="I27" s="1233"/>
      <c r="J27" s="1028"/>
      <c r="K27" s="967"/>
      <c r="L27" s="690"/>
      <c r="M27" s="558" t="s">
        <v>11</v>
      </c>
      <c r="N27" s="1008"/>
      <c r="O27" s="1008"/>
      <c r="P27" s="1008"/>
      <c r="Q27" s="1008"/>
      <c r="R27" s="1008"/>
      <c r="S27" s="1008"/>
      <c r="T27" s="1008"/>
      <c r="U27" s="1007"/>
      <c r="V27" s="1008"/>
      <c r="W27" s="1008"/>
      <c r="X27" s="1008"/>
      <c r="Y27" s="1008"/>
      <c r="Z27" s="1008"/>
      <c r="AA27" s="1008"/>
      <c r="AB27" s="1007"/>
      <c r="AC27" s="1008"/>
      <c r="AD27" s="1008"/>
      <c r="AE27" s="1008"/>
      <c r="AF27" s="1008"/>
      <c r="AG27" s="1008"/>
      <c r="AH27" s="1008"/>
      <c r="AI27" s="1007"/>
      <c r="AJ27" s="1008"/>
      <c r="AK27" s="667"/>
      <c r="AM27" s="831"/>
      <c r="AN27" s="831" t="str">
        <f t="shared" si="0"/>
        <v>Добавить группу потребителей</v>
      </c>
      <c r="AO27" s="831"/>
      <c r="AP27" s="831"/>
      <c r="AQ27" s="831"/>
      <c r="AW27" s="1010"/>
      <c r="AX27" s="1010"/>
    </row>
    <row r="28" spans="1:50" ht="15" customHeight="1">
      <c r="A28" s="1233"/>
      <c r="B28" s="1233"/>
      <c r="C28" s="1233"/>
      <c r="D28" s="1233"/>
      <c r="E28" s="966"/>
      <c r="F28" s="1028"/>
      <c r="G28" s="1028"/>
      <c r="H28" s="1028"/>
      <c r="I28" s="981"/>
      <c r="J28" s="996"/>
      <c r="K28" s="965"/>
      <c r="L28" s="690"/>
      <c r="M28" s="1003" t="s">
        <v>12</v>
      </c>
      <c r="N28" s="1008"/>
      <c r="O28" s="1008"/>
      <c r="P28" s="1008"/>
      <c r="Q28" s="1008"/>
      <c r="R28" s="1008"/>
      <c r="S28" s="1008"/>
      <c r="T28" s="1008"/>
      <c r="U28" s="1007"/>
      <c r="V28" s="1008"/>
      <c r="W28" s="1008"/>
      <c r="X28" s="1008"/>
      <c r="Y28" s="1008"/>
      <c r="Z28" s="1008"/>
      <c r="AA28" s="1008"/>
      <c r="AB28" s="1007"/>
      <c r="AC28" s="1008"/>
      <c r="AD28" s="1008"/>
      <c r="AE28" s="1008"/>
      <c r="AF28" s="1008"/>
      <c r="AG28" s="1008"/>
      <c r="AH28" s="1008"/>
      <c r="AI28" s="1007"/>
      <c r="AJ28" s="1008"/>
      <c r="AK28" s="667"/>
      <c r="AM28" s="831"/>
      <c r="AN28" s="831" t="str">
        <f t="shared" si="0"/>
        <v>Добавить схему подключения</v>
      </c>
      <c r="AO28" s="831"/>
      <c r="AP28" s="831"/>
      <c r="AQ28" s="831"/>
      <c r="AW28" s="1010"/>
      <c r="AX28" s="1010"/>
    </row>
    <row r="29" spans="1:50" ht="11.25">
      <c r="A29" s="992"/>
      <c r="B29" s="992"/>
      <c r="C29" s="992"/>
      <c r="D29" s="992"/>
      <c r="E29" s="992"/>
      <c r="F29" s="992"/>
      <c r="G29" s="992"/>
      <c r="H29" s="992"/>
      <c r="I29" s="992"/>
      <c r="J29" s="992"/>
      <c r="K29" s="992"/>
      <c r="AL29" s="992"/>
      <c r="AM29" s="992"/>
      <c r="AN29" s="992"/>
      <c r="AO29" s="992"/>
      <c r="AP29" s="992"/>
      <c r="AQ29" s="992"/>
      <c r="AR29" s="992"/>
      <c r="AS29" s="992"/>
      <c r="AT29" s="992"/>
      <c r="AU29" s="992"/>
      <c r="AV29" s="992"/>
    </row>
    <row r="30" spans="1:50" ht="90" customHeight="1">
      <c r="L30" s="1">
        <v>1</v>
      </c>
      <c r="M30" s="1197" t="s">
        <v>632</v>
      </c>
      <c r="N30" s="1197"/>
      <c r="O30" s="1197"/>
      <c r="P30" s="1197"/>
      <c r="Q30" s="1197"/>
      <c r="R30" s="1197"/>
      <c r="S30" s="1197"/>
      <c r="T30" s="1197"/>
      <c r="U30" s="1197"/>
      <c r="V30" s="1197"/>
      <c r="W30" s="1197"/>
      <c r="X30" s="1197"/>
      <c r="Y30" s="1197"/>
      <c r="Z30" s="1197"/>
      <c r="AA30" s="1197"/>
      <c r="AB30" s="1197"/>
      <c r="AC30" s="1197"/>
      <c r="AD30" s="1197"/>
      <c r="AE30" s="1197"/>
      <c r="AF30" s="1197"/>
      <c r="AG30" s="1197"/>
      <c r="AH30" s="1197"/>
      <c r="AI30" s="1197"/>
      <c r="AJ30" s="1197"/>
      <c r="AK30" s="1197"/>
    </row>
  </sheetData>
  <sheetProtection algorithmName="SHA-512" hashValue="VZJCfZuBX7rFUi6vglVRt2/jTNUfdWL7DjuPxTJ09v8zXiDTGTBR68nx4PvvLQ8MJdacfpiYf1ln5OLE5+e71g==" saltValue="P0vZ4kmGyGO38VK1t0rXZw==" spinCount="100000" sheet="1" objects="1" scenarios="1" formatColumns="0" formatRows="0"/>
  <dataConsolidate leftLabels="1" link="1"/>
  <mergeCells count="63">
    <mergeCell ref="L11:M11"/>
    <mergeCell ref="L5:T5"/>
    <mergeCell ref="O7:T7"/>
    <mergeCell ref="O8:T8"/>
    <mergeCell ref="O9:T9"/>
    <mergeCell ref="O10:T10"/>
    <mergeCell ref="O12:U12"/>
    <mergeCell ref="L13:AJ13"/>
    <mergeCell ref="AK13:AK16"/>
    <mergeCell ref="L14:L16"/>
    <mergeCell ref="M14:M16"/>
    <mergeCell ref="O14:T14"/>
    <mergeCell ref="U14:U16"/>
    <mergeCell ref="AJ14:AJ16"/>
    <mergeCell ref="O15:O16"/>
    <mergeCell ref="P15:Q15"/>
    <mergeCell ref="R15:T15"/>
    <mergeCell ref="S16:T16"/>
    <mergeCell ref="V14:AA14"/>
    <mergeCell ref="AB14:AB16"/>
    <mergeCell ref="V15:V16"/>
    <mergeCell ref="W15:X15"/>
    <mergeCell ref="S17:T17"/>
    <mergeCell ref="A18:A28"/>
    <mergeCell ref="O18:AJ18"/>
    <mergeCell ref="B19:B28"/>
    <mergeCell ref="O19:AJ19"/>
    <mergeCell ref="C20:C28"/>
    <mergeCell ref="O20:AJ20"/>
    <mergeCell ref="D21:D28"/>
    <mergeCell ref="U24:U25"/>
    <mergeCell ref="AG17:AH17"/>
    <mergeCell ref="AI24:AI25"/>
    <mergeCell ref="AK24:AK26"/>
    <mergeCell ref="M30:AK30"/>
    <mergeCell ref="O21:AJ21"/>
    <mergeCell ref="E22:E27"/>
    <mergeCell ref="I22:I27"/>
    <mergeCell ref="O22:AJ22"/>
    <mergeCell ref="F23:F26"/>
    <mergeCell ref="J23:J26"/>
    <mergeCell ref="O23:AJ23"/>
    <mergeCell ref="R24:R25"/>
    <mergeCell ref="S24:S25"/>
    <mergeCell ref="T24:T25"/>
    <mergeCell ref="AB24:AB25"/>
    <mergeCell ref="AF24:AF25"/>
    <mergeCell ref="AG24:AG25"/>
    <mergeCell ref="AH24:AH25"/>
    <mergeCell ref="AC12:AI12"/>
    <mergeCell ref="Y15:AA15"/>
    <mergeCell ref="Z16:AA16"/>
    <mergeCell ref="Z17:AA17"/>
    <mergeCell ref="Y24:Y25"/>
    <mergeCell ref="Z24:Z25"/>
    <mergeCell ref="AA24:AA25"/>
    <mergeCell ref="V12:AB12"/>
    <mergeCell ref="AC14:AH14"/>
    <mergeCell ref="AI14:AI16"/>
    <mergeCell ref="AC15:AC16"/>
    <mergeCell ref="AD15:AE15"/>
    <mergeCell ref="AF15:AH15"/>
    <mergeCell ref="AG16:AH16"/>
  </mergeCells>
  <dataValidations count="11">
    <dataValidation allowBlank="1" sqref="WWH983062:WWS983068 JV65558:KG65564 TR65558:UC65564 ADN65558:ADY65564 ANJ65558:ANU65564 AXF65558:AXQ65564 BHB65558:BHM65564 BQX65558:BRI65564 CAT65558:CBE65564 CKP65558:CLA65564 CUL65558:CUW65564 DEH65558:DES65564 DOD65558:DOO65564 DXZ65558:DYK65564 EHV65558:EIG65564 ERR65558:ESC65564 FBN65558:FBY65564 FLJ65558:FLU65564 FVF65558:FVQ65564 GFB65558:GFM65564 GOX65558:GPI65564 GYT65558:GZE65564 HIP65558:HJA65564 HSL65558:HSW65564 ICH65558:ICS65564 IMD65558:IMO65564 IVZ65558:IWK65564 JFV65558:JGG65564 JPR65558:JQC65564 JZN65558:JZY65564 KJJ65558:KJU65564 KTF65558:KTQ65564 LDB65558:LDM65564 LMX65558:LNI65564 LWT65558:LXE65564 MGP65558:MHA65564 MQL65558:MQW65564 NAH65558:NAS65564 NKD65558:NKO65564 NTZ65558:NUK65564 ODV65558:OEG65564 ONR65558:OOC65564 OXN65558:OXY65564 PHJ65558:PHU65564 PRF65558:PRQ65564 QBB65558:QBM65564 QKX65558:QLI65564 QUT65558:QVE65564 REP65558:RFA65564 ROL65558:ROW65564 RYH65558:RYS65564 SID65558:SIO65564 SRZ65558:SSK65564 TBV65558:TCG65564 TLR65558:TMC65564 TVN65558:TVY65564 UFJ65558:UFU65564 UPF65558:UPQ65564 UZB65558:UZM65564 VIX65558:VJI65564 VST65558:VTE65564 WCP65558:WDA65564 WML65558:WMW65564 WWH65558:WWS65564 JV131094:KG131100 TR131094:UC131100 ADN131094:ADY131100 ANJ131094:ANU131100 AXF131094:AXQ131100 BHB131094:BHM131100 BQX131094:BRI131100 CAT131094:CBE131100 CKP131094:CLA131100 CUL131094:CUW131100 DEH131094:DES131100 DOD131094:DOO131100 DXZ131094:DYK131100 EHV131094:EIG131100 ERR131094:ESC131100 FBN131094:FBY131100 FLJ131094:FLU131100 FVF131094:FVQ131100 GFB131094:GFM131100 GOX131094:GPI131100 GYT131094:GZE131100 HIP131094:HJA131100 HSL131094:HSW131100 ICH131094:ICS131100 IMD131094:IMO131100 IVZ131094:IWK131100 JFV131094:JGG131100 JPR131094:JQC131100 JZN131094:JZY131100 KJJ131094:KJU131100 KTF131094:KTQ131100 LDB131094:LDM131100 LMX131094:LNI131100 LWT131094:LXE131100 MGP131094:MHA131100 MQL131094:MQW131100 NAH131094:NAS131100 NKD131094:NKO131100 NTZ131094:NUK131100 ODV131094:OEG131100 ONR131094:OOC131100 OXN131094:OXY131100 PHJ131094:PHU131100 PRF131094:PRQ131100 QBB131094:QBM131100 QKX131094:QLI131100 QUT131094:QVE131100 REP131094:RFA131100 ROL131094:ROW131100 RYH131094:RYS131100 SID131094:SIO131100 SRZ131094:SSK131100 TBV131094:TCG131100 TLR131094:TMC131100 TVN131094:TVY131100 UFJ131094:UFU131100 UPF131094:UPQ131100 UZB131094:UZM131100 VIX131094:VJI131100 VST131094:VTE131100 WCP131094:WDA131100 WML131094:WMW131100 WWH131094:WWS131100 JV196630:KG196636 TR196630:UC196636 ADN196630:ADY196636 ANJ196630:ANU196636 AXF196630:AXQ196636 BHB196630:BHM196636 BQX196630:BRI196636 CAT196630:CBE196636 CKP196630:CLA196636 CUL196630:CUW196636 DEH196630:DES196636 DOD196630:DOO196636 DXZ196630:DYK196636 EHV196630:EIG196636 ERR196630:ESC196636 FBN196630:FBY196636 FLJ196630:FLU196636 FVF196630:FVQ196636 GFB196630:GFM196636 GOX196630:GPI196636 GYT196630:GZE196636 HIP196630:HJA196636 HSL196630:HSW196636 ICH196630:ICS196636 IMD196630:IMO196636 IVZ196630:IWK196636 JFV196630:JGG196636 JPR196630:JQC196636 JZN196630:JZY196636 KJJ196630:KJU196636 KTF196630:KTQ196636 LDB196630:LDM196636 LMX196630:LNI196636 LWT196630:LXE196636 MGP196630:MHA196636 MQL196630:MQW196636 NAH196630:NAS196636 NKD196630:NKO196636 NTZ196630:NUK196636 ODV196630:OEG196636 ONR196630:OOC196636 OXN196630:OXY196636 PHJ196630:PHU196636 PRF196630:PRQ196636 QBB196630:QBM196636 QKX196630:QLI196636 QUT196630:QVE196636 REP196630:RFA196636 ROL196630:ROW196636 RYH196630:RYS196636 SID196630:SIO196636 SRZ196630:SSK196636 TBV196630:TCG196636 TLR196630:TMC196636 TVN196630:TVY196636 UFJ196630:UFU196636 UPF196630:UPQ196636 UZB196630:UZM196636 VIX196630:VJI196636 VST196630:VTE196636 WCP196630:WDA196636 WML196630:WMW196636 WWH196630:WWS196636 JV262166:KG262172 TR262166:UC262172 ADN262166:ADY262172 ANJ262166:ANU262172 AXF262166:AXQ262172 BHB262166:BHM262172 BQX262166:BRI262172 CAT262166:CBE262172 CKP262166:CLA262172 CUL262166:CUW262172 DEH262166:DES262172 DOD262166:DOO262172 DXZ262166:DYK262172 EHV262166:EIG262172 ERR262166:ESC262172 FBN262166:FBY262172 FLJ262166:FLU262172 FVF262166:FVQ262172 GFB262166:GFM262172 GOX262166:GPI262172 GYT262166:GZE262172 HIP262166:HJA262172 HSL262166:HSW262172 ICH262166:ICS262172 IMD262166:IMO262172 IVZ262166:IWK262172 JFV262166:JGG262172 JPR262166:JQC262172 JZN262166:JZY262172 KJJ262166:KJU262172 KTF262166:KTQ262172 LDB262166:LDM262172 LMX262166:LNI262172 LWT262166:LXE262172 MGP262166:MHA262172 MQL262166:MQW262172 NAH262166:NAS262172 NKD262166:NKO262172 NTZ262166:NUK262172 ODV262166:OEG262172 ONR262166:OOC262172 OXN262166:OXY262172 PHJ262166:PHU262172 PRF262166:PRQ262172 QBB262166:QBM262172 QKX262166:QLI262172 QUT262166:QVE262172 REP262166:RFA262172 ROL262166:ROW262172 RYH262166:RYS262172 SID262166:SIO262172 SRZ262166:SSK262172 TBV262166:TCG262172 TLR262166:TMC262172 TVN262166:TVY262172 UFJ262166:UFU262172 UPF262166:UPQ262172 UZB262166:UZM262172 VIX262166:VJI262172 VST262166:VTE262172 WCP262166:WDA262172 WML262166:WMW262172 WWH262166:WWS262172 JV327702:KG327708 TR327702:UC327708 ADN327702:ADY327708 ANJ327702:ANU327708 AXF327702:AXQ327708 BHB327702:BHM327708 BQX327702:BRI327708 CAT327702:CBE327708 CKP327702:CLA327708 CUL327702:CUW327708 DEH327702:DES327708 DOD327702:DOO327708 DXZ327702:DYK327708 EHV327702:EIG327708 ERR327702:ESC327708 FBN327702:FBY327708 FLJ327702:FLU327708 FVF327702:FVQ327708 GFB327702:GFM327708 GOX327702:GPI327708 GYT327702:GZE327708 HIP327702:HJA327708 HSL327702:HSW327708 ICH327702:ICS327708 IMD327702:IMO327708 IVZ327702:IWK327708 JFV327702:JGG327708 JPR327702:JQC327708 JZN327702:JZY327708 KJJ327702:KJU327708 KTF327702:KTQ327708 LDB327702:LDM327708 LMX327702:LNI327708 LWT327702:LXE327708 MGP327702:MHA327708 MQL327702:MQW327708 NAH327702:NAS327708 NKD327702:NKO327708 NTZ327702:NUK327708 ODV327702:OEG327708 ONR327702:OOC327708 OXN327702:OXY327708 PHJ327702:PHU327708 PRF327702:PRQ327708 QBB327702:QBM327708 QKX327702:QLI327708 QUT327702:QVE327708 REP327702:RFA327708 ROL327702:ROW327708 RYH327702:RYS327708 SID327702:SIO327708 SRZ327702:SSK327708 TBV327702:TCG327708 TLR327702:TMC327708 TVN327702:TVY327708 UFJ327702:UFU327708 UPF327702:UPQ327708 UZB327702:UZM327708 VIX327702:VJI327708 VST327702:VTE327708 WCP327702:WDA327708 WML327702:WMW327708 WWH327702:WWS327708 JV393238:KG393244 TR393238:UC393244 ADN393238:ADY393244 ANJ393238:ANU393244 AXF393238:AXQ393244 BHB393238:BHM393244 BQX393238:BRI393244 CAT393238:CBE393244 CKP393238:CLA393244 CUL393238:CUW393244 DEH393238:DES393244 DOD393238:DOO393244 DXZ393238:DYK393244 EHV393238:EIG393244 ERR393238:ESC393244 FBN393238:FBY393244 FLJ393238:FLU393244 FVF393238:FVQ393244 GFB393238:GFM393244 GOX393238:GPI393244 GYT393238:GZE393244 HIP393238:HJA393244 HSL393238:HSW393244 ICH393238:ICS393244 IMD393238:IMO393244 IVZ393238:IWK393244 JFV393238:JGG393244 JPR393238:JQC393244 JZN393238:JZY393244 KJJ393238:KJU393244 KTF393238:KTQ393244 LDB393238:LDM393244 LMX393238:LNI393244 LWT393238:LXE393244 MGP393238:MHA393244 MQL393238:MQW393244 NAH393238:NAS393244 NKD393238:NKO393244 NTZ393238:NUK393244 ODV393238:OEG393244 ONR393238:OOC393244 OXN393238:OXY393244 PHJ393238:PHU393244 PRF393238:PRQ393244 QBB393238:QBM393244 QKX393238:QLI393244 QUT393238:QVE393244 REP393238:RFA393244 ROL393238:ROW393244 RYH393238:RYS393244 SID393238:SIO393244 SRZ393238:SSK393244 TBV393238:TCG393244 TLR393238:TMC393244 TVN393238:TVY393244 UFJ393238:UFU393244 UPF393238:UPQ393244 UZB393238:UZM393244 VIX393238:VJI393244 VST393238:VTE393244 WCP393238:WDA393244 WML393238:WMW393244 WWH393238:WWS393244 JV458774:KG458780 TR458774:UC458780 ADN458774:ADY458780 ANJ458774:ANU458780 AXF458774:AXQ458780 BHB458774:BHM458780 BQX458774:BRI458780 CAT458774:CBE458780 CKP458774:CLA458780 CUL458774:CUW458780 DEH458774:DES458780 DOD458774:DOO458780 DXZ458774:DYK458780 EHV458774:EIG458780 ERR458774:ESC458780 FBN458774:FBY458780 FLJ458774:FLU458780 FVF458774:FVQ458780 GFB458774:GFM458780 GOX458774:GPI458780 GYT458774:GZE458780 HIP458774:HJA458780 HSL458774:HSW458780 ICH458774:ICS458780 IMD458774:IMO458780 IVZ458774:IWK458780 JFV458774:JGG458780 JPR458774:JQC458780 JZN458774:JZY458780 KJJ458774:KJU458780 KTF458774:KTQ458780 LDB458774:LDM458780 LMX458774:LNI458780 LWT458774:LXE458780 MGP458774:MHA458780 MQL458774:MQW458780 NAH458774:NAS458780 NKD458774:NKO458780 NTZ458774:NUK458780 ODV458774:OEG458780 ONR458774:OOC458780 OXN458774:OXY458780 PHJ458774:PHU458780 PRF458774:PRQ458780 QBB458774:QBM458780 QKX458774:QLI458780 QUT458774:QVE458780 REP458774:RFA458780 ROL458774:ROW458780 RYH458774:RYS458780 SID458774:SIO458780 SRZ458774:SSK458780 TBV458774:TCG458780 TLR458774:TMC458780 TVN458774:TVY458780 UFJ458774:UFU458780 UPF458774:UPQ458780 UZB458774:UZM458780 VIX458774:VJI458780 VST458774:VTE458780 WCP458774:WDA458780 WML458774:WMW458780 WWH458774:WWS458780 JV524310:KG524316 TR524310:UC524316 ADN524310:ADY524316 ANJ524310:ANU524316 AXF524310:AXQ524316 BHB524310:BHM524316 BQX524310:BRI524316 CAT524310:CBE524316 CKP524310:CLA524316 CUL524310:CUW524316 DEH524310:DES524316 DOD524310:DOO524316 DXZ524310:DYK524316 EHV524310:EIG524316 ERR524310:ESC524316 FBN524310:FBY524316 FLJ524310:FLU524316 FVF524310:FVQ524316 GFB524310:GFM524316 GOX524310:GPI524316 GYT524310:GZE524316 HIP524310:HJA524316 HSL524310:HSW524316 ICH524310:ICS524316 IMD524310:IMO524316 IVZ524310:IWK524316 JFV524310:JGG524316 JPR524310:JQC524316 JZN524310:JZY524316 KJJ524310:KJU524316 KTF524310:KTQ524316 LDB524310:LDM524316 LMX524310:LNI524316 LWT524310:LXE524316 MGP524310:MHA524316 MQL524310:MQW524316 NAH524310:NAS524316 NKD524310:NKO524316 NTZ524310:NUK524316 ODV524310:OEG524316 ONR524310:OOC524316 OXN524310:OXY524316 PHJ524310:PHU524316 PRF524310:PRQ524316 QBB524310:QBM524316 QKX524310:QLI524316 QUT524310:QVE524316 REP524310:RFA524316 ROL524310:ROW524316 RYH524310:RYS524316 SID524310:SIO524316 SRZ524310:SSK524316 TBV524310:TCG524316 TLR524310:TMC524316 TVN524310:TVY524316 UFJ524310:UFU524316 UPF524310:UPQ524316 UZB524310:UZM524316 VIX524310:VJI524316 VST524310:VTE524316 WCP524310:WDA524316 WML524310:WMW524316 WWH524310:WWS524316 JV589846:KG589852 TR589846:UC589852 ADN589846:ADY589852 ANJ589846:ANU589852 AXF589846:AXQ589852 BHB589846:BHM589852 BQX589846:BRI589852 CAT589846:CBE589852 CKP589846:CLA589852 CUL589846:CUW589852 DEH589846:DES589852 DOD589846:DOO589852 DXZ589846:DYK589852 EHV589846:EIG589852 ERR589846:ESC589852 FBN589846:FBY589852 FLJ589846:FLU589852 FVF589846:FVQ589852 GFB589846:GFM589852 GOX589846:GPI589852 GYT589846:GZE589852 HIP589846:HJA589852 HSL589846:HSW589852 ICH589846:ICS589852 IMD589846:IMO589852 IVZ589846:IWK589852 JFV589846:JGG589852 JPR589846:JQC589852 JZN589846:JZY589852 KJJ589846:KJU589852 KTF589846:KTQ589852 LDB589846:LDM589852 LMX589846:LNI589852 LWT589846:LXE589852 MGP589846:MHA589852 MQL589846:MQW589852 NAH589846:NAS589852 NKD589846:NKO589852 NTZ589846:NUK589852 ODV589846:OEG589852 ONR589846:OOC589852 OXN589846:OXY589852 PHJ589846:PHU589852 PRF589846:PRQ589852 QBB589846:QBM589852 QKX589846:QLI589852 QUT589846:QVE589852 REP589846:RFA589852 ROL589846:ROW589852 RYH589846:RYS589852 SID589846:SIO589852 SRZ589846:SSK589852 TBV589846:TCG589852 TLR589846:TMC589852 TVN589846:TVY589852 UFJ589846:UFU589852 UPF589846:UPQ589852 UZB589846:UZM589852 VIX589846:VJI589852 VST589846:VTE589852 WCP589846:WDA589852 WML589846:WMW589852 WWH589846:WWS589852 JV655382:KG655388 TR655382:UC655388 ADN655382:ADY655388 ANJ655382:ANU655388 AXF655382:AXQ655388 BHB655382:BHM655388 BQX655382:BRI655388 CAT655382:CBE655388 CKP655382:CLA655388 CUL655382:CUW655388 DEH655382:DES655388 DOD655382:DOO655388 DXZ655382:DYK655388 EHV655382:EIG655388 ERR655382:ESC655388 FBN655382:FBY655388 FLJ655382:FLU655388 FVF655382:FVQ655388 GFB655382:GFM655388 GOX655382:GPI655388 GYT655382:GZE655388 HIP655382:HJA655388 HSL655382:HSW655388 ICH655382:ICS655388 IMD655382:IMO655388 IVZ655382:IWK655388 JFV655382:JGG655388 JPR655382:JQC655388 JZN655382:JZY655388 KJJ655382:KJU655388 KTF655382:KTQ655388 LDB655382:LDM655388 LMX655382:LNI655388 LWT655382:LXE655388 MGP655382:MHA655388 MQL655382:MQW655388 NAH655382:NAS655388 NKD655382:NKO655388 NTZ655382:NUK655388 ODV655382:OEG655388 ONR655382:OOC655388 OXN655382:OXY655388 PHJ655382:PHU655388 PRF655382:PRQ655388 QBB655382:QBM655388 QKX655382:QLI655388 QUT655382:QVE655388 REP655382:RFA655388 ROL655382:ROW655388 RYH655382:RYS655388 SID655382:SIO655388 SRZ655382:SSK655388 TBV655382:TCG655388 TLR655382:TMC655388 TVN655382:TVY655388 UFJ655382:UFU655388 UPF655382:UPQ655388 UZB655382:UZM655388 VIX655382:VJI655388 VST655382:VTE655388 WCP655382:WDA655388 WML655382:WMW655388 WWH655382:WWS655388 JV720918:KG720924 TR720918:UC720924 ADN720918:ADY720924 ANJ720918:ANU720924 AXF720918:AXQ720924 BHB720918:BHM720924 BQX720918:BRI720924 CAT720918:CBE720924 CKP720918:CLA720924 CUL720918:CUW720924 DEH720918:DES720924 DOD720918:DOO720924 DXZ720918:DYK720924 EHV720918:EIG720924 ERR720918:ESC720924 FBN720918:FBY720924 FLJ720918:FLU720924 FVF720918:FVQ720924 GFB720918:GFM720924 GOX720918:GPI720924 GYT720918:GZE720924 HIP720918:HJA720924 HSL720918:HSW720924 ICH720918:ICS720924 IMD720918:IMO720924 IVZ720918:IWK720924 JFV720918:JGG720924 JPR720918:JQC720924 JZN720918:JZY720924 KJJ720918:KJU720924 KTF720918:KTQ720924 LDB720918:LDM720924 LMX720918:LNI720924 LWT720918:LXE720924 MGP720918:MHA720924 MQL720918:MQW720924 NAH720918:NAS720924 NKD720918:NKO720924 NTZ720918:NUK720924 ODV720918:OEG720924 ONR720918:OOC720924 OXN720918:OXY720924 PHJ720918:PHU720924 PRF720918:PRQ720924 QBB720918:QBM720924 QKX720918:QLI720924 QUT720918:QVE720924 REP720918:RFA720924 ROL720918:ROW720924 RYH720918:RYS720924 SID720918:SIO720924 SRZ720918:SSK720924 TBV720918:TCG720924 TLR720918:TMC720924 TVN720918:TVY720924 UFJ720918:UFU720924 UPF720918:UPQ720924 UZB720918:UZM720924 VIX720918:VJI720924 VST720918:VTE720924 WCP720918:WDA720924 WML720918:WMW720924 WWH720918:WWS720924 JV786454:KG786460 TR786454:UC786460 ADN786454:ADY786460 ANJ786454:ANU786460 AXF786454:AXQ786460 BHB786454:BHM786460 BQX786454:BRI786460 CAT786454:CBE786460 CKP786454:CLA786460 CUL786454:CUW786460 DEH786454:DES786460 DOD786454:DOO786460 DXZ786454:DYK786460 EHV786454:EIG786460 ERR786454:ESC786460 FBN786454:FBY786460 FLJ786454:FLU786460 FVF786454:FVQ786460 GFB786454:GFM786460 GOX786454:GPI786460 GYT786454:GZE786460 HIP786454:HJA786460 HSL786454:HSW786460 ICH786454:ICS786460 IMD786454:IMO786460 IVZ786454:IWK786460 JFV786454:JGG786460 JPR786454:JQC786460 JZN786454:JZY786460 KJJ786454:KJU786460 KTF786454:KTQ786460 LDB786454:LDM786460 LMX786454:LNI786460 LWT786454:LXE786460 MGP786454:MHA786460 MQL786454:MQW786460 NAH786454:NAS786460 NKD786454:NKO786460 NTZ786454:NUK786460 ODV786454:OEG786460 ONR786454:OOC786460 OXN786454:OXY786460 PHJ786454:PHU786460 PRF786454:PRQ786460 QBB786454:QBM786460 QKX786454:QLI786460 QUT786454:QVE786460 REP786454:RFA786460 ROL786454:ROW786460 RYH786454:RYS786460 SID786454:SIO786460 SRZ786454:SSK786460 TBV786454:TCG786460 TLR786454:TMC786460 TVN786454:TVY786460 UFJ786454:UFU786460 UPF786454:UPQ786460 UZB786454:UZM786460 VIX786454:VJI786460 VST786454:VTE786460 WCP786454:WDA786460 WML786454:WMW786460 WWH786454:WWS786460 JV851990:KG851996 TR851990:UC851996 ADN851990:ADY851996 ANJ851990:ANU851996 AXF851990:AXQ851996 BHB851990:BHM851996 BQX851990:BRI851996 CAT851990:CBE851996 CKP851990:CLA851996 CUL851990:CUW851996 DEH851990:DES851996 DOD851990:DOO851996 DXZ851990:DYK851996 EHV851990:EIG851996 ERR851990:ESC851996 FBN851990:FBY851996 FLJ851990:FLU851996 FVF851990:FVQ851996 GFB851990:GFM851996 GOX851990:GPI851996 GYT851990:GZE851996 HIP851990:HJA851996 HSL851990:HSW851996 ICH851990:ICS851996 IMD851990:IMO851996 IVZ851990:IWK851996 JFV851990:JGG851996 JPR851990:JQC851996 JZN851990:JZY851996 KJJ851990:KJU851996 KTF851990:KTQ851996 LDB851990:LDM851996 LMX851990:LNI851996 LWT851990:LXE851996 MGP851990:MHA851996 MQL851990:MQW851996 NAH851990:NAS851996 NKD851990:NKO851996 NTZ851990:NUK851996 ODV851990:OEG851996 ONR851990:OOC851996 OXN851990:OXY851996 PHJ851990:PHU851996 PRF851990:PRQ851996 QBB851990:QBM851996 QKX851990:QLI851996 QUT851990:QVE851996 REP851990:RFA851996 ROL851990:ROW851996 RYH851990:RYS851996 SID851990:SIO851996 SRZ851990:SSK851996 TBV851990:TCG851996 TLR851990:TMC851996 TVN851990:TVY851996 UFJ851990:UFU851996 UPF851990:UPQ851996 UZB851990:UZM851996 VIX851990:VJI851996 VST851990:VTE851996 WCP851990:WDA851996 WML851990:WMW851996 WWH851990:WWS851996 JV917526:KG917532 TR917526:UC917532 ADN917526:ADY917532 ANJ917526:ANU917532 AXF917526:AXQ917532 BHB917526:BHM917532 BQX917526:BRI917532 CAT917526:CBE917532 CKP917526:CLA917532 CUL917526:CUW917532 DEH917526:DES917532 DOD917526:DOO917532 DXZ917526:DYK917532 EHV917526:EIG917532 ERR917526:ESC917532 FBN917526:FBY917532 FLJ917526:FLU917532 FVF917526:FVQ917532 GFB917526:GFM917532 GOX917526:GPI917532 GYT917526:GZE917532 HIP917526:HJA917532 HSL917526:HSW917532 ICH917526:ICS917532 IMD917526:IMO917532 IVZ917526:IWK917532 JFV917526:JGG917532 JPR917526:JQC917532 JZN917526:JZY917532 KJJ917526:KJU917532 KTF917526:KTQ917532 LDB917526:LDM917532 LMX917526:LNI917532 LWT917526:LXE917532 MGP917526:MHA917532 MQL917526:MQW917532 NAH917526:NAS917532 NKD917526:NKO917532 NTZ917526:NUK917532 ODV917526:OEG917532 ONR917526:OOC917532 OXN917526:OXY917532 PHJ917526:PHU917532 PRF917526:PRQ917532 QBB917526:QBM917532 QKX917526:QLI917532 QUT917526:QVE917532 REP917526:RFA917532 ROL917526:ROW917532 RYH917526:RYS917532 SID917526:SIO917532 SRZ917526:SSK917532 TBV917526:TCG917532 TLR917526:TMC917532 TVN917526:TVY917532 UFJ917526:UFU917532 UPF917526:UPQ917532 UZB917526:UZM917532 VIX917526:VJI917532 VST917526:VTE917532 WCP917526:WDA917532 WML917526:WMW917532 WWH917526:WWS917532 JV983062:KG983068 TR983062:UC983068 ADN983062:ADY983068 ANJ983062:ANU983068 AXF983062:AXQ983068 BHB983062:BHM983068 BQX983062:BRI983068 CAT983062:CBE983068 CKP983062:CLA983068 CUL983062:CUW983068 DEH983062:DES983068 DOD983062:DOO983068 DXZ983062:DYK983068 EHV983062:EIG983068 ERR983062:ESC983068 FBN983062:FBY983068 FLJ983062:FLU983068 FVF983062:FVQ983068 GFB983062:GFM983068 GOX983062:GPI983068 GYT983062:GZE983068 HIP983062:HJA983068 HSL983062:HSW983068 ICH983062:ICS983068 IMD983062:IMO983068 IVZ983062:IWK983068 JFV983062:JGG983068 JPR983062:JQC983068 JZN983062:JZY983068 KJJ983062:KJU983068 KTF983062:KTQ983068 LDB983062:LDM983068 LMX983062:LNI983068 LWT983062:LXE983068 MGP983062:MHA983068 MQL983062:MQW983068 NAH983062:NAS983068 NKD983062:NKO983068 NTZ983062:NUK983068 ODV983062:OEG983068 ONR983062:OOC983068 OXN983062:OXY983068 PHJ983062:PHU983068 PRF983062:PRQ983068 QBB983062:QBM983068 QKX983062:QLI983068 QUT983062:QVE983068 REP983062:RFA983068 ROL983062:ROW983068 RYH983062:RYS983068 SID983062:SIO983068 SRZ983062:SSK983068 TBV983062:TCG983068 TLR983062:TMC983068 TVN983062:TVY983068 UFJ983062:UFU983068 UPF983062:UPQ983068 UZB983062:UZM983068 VIX983062:VJI983068 VST983062:VTE983068 WCP983062:WDA983068 WML983062:WMW983068 ANJ26:ANU28 ADN26:ADY28 TR26:UC28 JV26:KG28 WWH26:WWS28 WML26:WMW28 WCP26:WDA28 VST26:VTE28 VIX26:VJI28 UZB26:UZM28 UPF26:UPQ28 UFJ26:UFU28 TVN26:TVY28 TLR26:TMC28 TBV26:TCG28 SRZ26:SSK28 SID26:SIO28 RYH26:RYS28 ROL26:ROW28 REP26:RFA28 QUT26:QVE28 QKX26:QLI28 QBB26:QBM28 PRF26:PRQ28 PHJ26:PHU28 OXN26:OXY28 ONR26:OOC28 ODV26:OEG28 NTZ26:NUK28 NKD26:NKO28 NAH26:NAS28 MQL26:MQW28 MGP26:MHA28 LWT26:LXE28 LMX26:LNI28 LDB26:LDM28 KTF26:KTQ28 KJJ26:KJU28 JZN26:JZY28 JPR26:JQC28 JFV26:JGG28 IVZ26:IWK28 IMD26:IMO28 ICH26:ICS28 HSL26:HSW28 HIP26:HJA28 GYT26:GZE28 GOX26:GPI28 GFB26:GFM28 FVF26:FVQ28 FLJ26:FLU28 FBN26:FBY28 ERR26:ESC28 EHV26:EIG28 DXZ26:DYK28 DOD26:DOO28 DEH26:DES28 CUL26:CUW28 CKP26:CLA28 CAT26:CBE28 BQX26:BRI28 BHB26:BHM28 AXF26:AXQ28 L27:AK28 L131094:AK131100 L196630:AK196636 L262166:AK262172 L327702:AK327708 L393238:AK393244 L458774:AK458780 L524310:AK524316 L589846:AK589852 L655382:AK655388 L720918:AK720924 L786454:AK786460 L851990:AK851996 L917526:AK917532 L983062:AK983068 L65558:AK65564 L26:AJ26" xr:uid="{00000000-0002-0000-0C00-000000000000}"/>
    <dataValidation allowBlank="1" promptTitle="checkPeriodRange" sqref="Q25 KA25 TW25 ADS25 ANO25 AXK25 BHG25 BRC25 CAY25 CKU25 CUQ25 DEM25 DOI25 DYE25 EIA25 ERW25 FBS25 FLO25 FVK25 GFG25 GPC25 GYY25 HIU25 HSQ25 ICM25 IMI25 IWE25 JGA25 JPW25 JZS25 KJO25 KTK25 LDG25 LNC25 LWY25 MGU25 MQQ25 NAM25 NKI25 NUE25 OEA25 ONW25 OXS25 PHO25 PRK25 QBG25 QLC25 QUY25 REU25 ROQ25 RYM25 SII25 SSE25 TCA25 TLW25 TVS25 UFO25 UPK25 UZG25 VJC25 VSY25 WCU25 WMQ25 WWM25 Q65557 KA65557 TW65557 ADS65557 ANO65557 AXK65557 BHG65557 BRC65557 CAY65557 CKU65557 CUQ65557 DEM65557 DOI65557 DYE65557 EIA65557 ERW65557 FBS65557 FLO65557 FVK65557 GFG65557 GPC65557 GYY65557 HIU65557 HSQ65557 ICM65557 IMI65557 IWE65557 JGA65557 JPW65557 JZS65557 KJO65557 KTK65557 LDG65557 LNC65557 LWY65557 MGU65557 MQQ65557 NAM65557 NKI65557 NUE65557 OEA65557 ONW65557 OXS65557 PHO65557 PRK65557 QBG65557 QLC65557 QUY65557 REU65557 ROQ65557 RYM65557 SII65557 SSE65557 TCA65557 TLW65557 TVS65557 UFO65557 UPK65557 UZG65557 VJC65557 VSY65557 WCU65557 WMQ65557 WWM65557 Q131093 KA131093 TW131093 ADS131093 ANO131093 AXK131093 BHG131093 BRC131093 CAY131093 CKU131093 CUQ131093 DEM131093 DOI131093 DYE131093 EIA131093 ERW131093 FBS131093 FLO131093 FVK131093 GFG131093 GPC131093 GYY131093 HIU131093 HSQ131093 ICM131093 IMI131093 IWE131093 JGA131093 JPW131093 JZS131093 KJO131093 KTK131093 LDG131093 LNC131093 LWY131093 MGU131093 MQQ131093 NAM131093 NKI131093 NUE131093 OEA131093 ONW131093 OXS131093 PHO131093 PRK131093 QBG131093 QLC131093 QUY131093 REU131093 ROQ131093 RYM131093 SII131093 SSE131093 TCA131093 TLW131093 TVS131093 UFO131093 UPK131093 UZG131093 VJC131093 VSY131093 WCU131093 WMQ131093 WWM131093 Q196629 KA196629 TW196629 ADS196629 ANO196629 AXK196629 BHG196629 BRC196629 CAY196629 CKU196629 CUQ196629 DEM196629 DOI196629 DYE196629 EIA196629 ERW196629 FBS196629 FLO196629 FVK196629 GFG196629 GPC196629 GYY196629 HIU196629 HSQ196629 ICM196629 IMI196629 IWE196629 JGA196629 JPW196629 JZS196629 KJO196629 KTK196629 LDG196629 LNC196629 LWY196629 MGU196629 MQQ196629 NAM196629 NKI196629 NUE196629 OEA196629 ONW196629 OXS196629 PHO196629 PRK196629 QBG196629 QLC196629 QUY196629 REU196629 ROQ196629 RYM196629 SII196629 SSE196629 TCA196629 TLW196629 TVS196629 UFO196629 UPK196629 UZG196629 VJC196629 VSY196629 WCU196629 WMQ196629 WWM196629 Q262165 KA262165 TW262165 ADS262165 ANO262165 AXK262165 BHG262165 BRC262165 CAY262165 CKU262165 CUQ262165 DEM262165 DOI262165 DYE262165 EIA262165 ERW262165 FBS262165 FLO262165 FVK262165 GFG262165 GPC262165 GYY262165 HIU262165 HSQ262165 ICM262165 IMI262165 IWE262165 JGA262165 JPW262165 JZS262165 KJO262165 KTK262165 LDG262165 LNC262165 LWY262165 MGU262165 MQQ262165 NAM262165 NKI262165 NUE262165 OEA262165 ONW262165 OXS262165 PHO262165 PRK262165 QBG262165 QLC262165 QUY262165 REU262165 ROQ262165 RYM262165 SII262165 SSE262165 TCA262165 TLW262165 TVS262165 UFO262165 UPK262165 UZG262165 VJC262165 VSY262165 WCU262165 WMQ262165 WWM262165 Q327701 KA327701 TW327701 ADS327701 ANO327701 AXK327701 BHG327701 BRC327701 CAY327701 CKU327701 CUQ327701 DEM327701 DOI327701 DYE327701 EIA327701 ERW327701 FBS327701 FLO327701 FVK327701 GFG327701 GPC327701 GYY327701 HIU327701 HSQ327701 ICM327701 IMI327701 IWE327701 JGA327701 JPW327701 JZS327701 KJO327701 KTK327701 LDG327701 LNC327701 LWY327701 MGU327701 MQQ327701 NAM327701 NKI327701 NUE327701 OEA327701 ONW327701 OXS327701 PHO327701 PRK327701 QBG327701 QLC327701 QUY327701 REU327701 ROQ327701 RYM327701 SII327701 SSE327701 TCA327701 TLW327701 TVS327701 UFO327701 UPK327701 UZG327701 VJC327701 VSY327701 WCU327701 WMQ327701 WWM327701 Q393237 KA393237 TW393237 ADS393237 ANO393237 AXK393237 BHG393237 BRC393237 CAY393237 CKU393237 CUQ393237 DEM393237 DOI393237 DYE393237 EIA393237 ERW393237 FBS393237 FLO393237 FVK393237 GFG393237 GPC393237 GYY393237 HIU393237 HSQ393237 ICM393237 IMI393237 IWE393237 JGA393237 JPW393237 JZS393237 KJO393237 KTK393237 LDG393237 LNC393237 LWY393237 MGU393237 MQQ393237 NAM393237 NKI393237 NUE393237 OEA393237 ONW393237 OXS393237 PHO393237 PRK393237 QBG393237 QLC393237 QUY393237 REU393237 ROQ393237 RYM393237 SII393237 SSE393237 TCA393237 TLW393237 TVS393237 UFO393237 UPK393237 UZG393237 VJC393237 VSY393237 WCU393237 WMQ393237 WWM393237 Q458773 KA458773 TW458773 ADS458773 ANO458773 AXK458773 BHG458773 BRC458773 CAY458773 CKU458773 CUQ458773 DEM458773 DOI458773 DYE458773 EIA458773 ERW458773 FBS458773 FLO458773 FVK458773 GFG458773 GPC458773 GYY458773 HIU458773 HSQ458773 ICM458773 IMI458773 IWE458773 JGA458773 JPW458773 JZS458773 KJO458773 KTK458773 LDG458773 LNC458773 LWY458773 MGU458773 MQQ458773 NAM458773 NKI458773 NUE458773 OEA458773 ONW458773 OXS458773 PHO458773 PRK458773 QBG458773 QLC458773 QUY458773 REU458773 ROQ458773 RYM458773 SII458773 SSE458773 TCA458773 TLW458773 TVS458773 UFO458773 UPK458773 UZG458773 VJC458773 VSY458773 WCU458773 WMQ458773 WWM458773 Q524309 KA524309 TW524309 ADS524309 ANO524309 AXK524309 BHG524309 BRC524309 CAY524309 CKU524309 CUQ524309 DEM524309 DOI524309 DYE524309 EIA524309 ERW524309 FBS524309 FLO524309 FVK524309 GFG524309 GPC524309 GYY524309 HIU524309 HSQ524309 ICM524309 IMI524309 IWE524309 JGA524309 JPW524309 JZS524309 KJO524309 KTK524309 LDG524309 LNC524309 LWY524309 MGU524309 MQQ524309 NAM524309 NKI524309 NUE524309 OEA524309 ONW524309 OXS524309 PHO524309 PRK524309 QBG524309 QLC524309 QUY524309 REU524309 ROQ524309 RYM524309 SII524309 SSE524309 TCA524309 TLW524309 TVS524309 UFO524309 UPK524309 UZG524309 VJC524309 VSY524309 WCU524309 WMQ524309 WWM524309 Q589845 KA589845 TW589845 ADS589845 ANO589845 AXK589845 BHG589845 BRC589845 CAY589845 CKU589845 CUQ589845 DEM589845 DOI589845 DYE589845 EIA589845 ERW589845 FBS589845 FLO589845 FVK589845 GFG589845 GPC589845 GYY589845 HIU589845 HSQ589845 ICM589845 IMI589845 IWE589845 JGA589845 JPW589845 JZS589845 KJO589845 KTK589845 LDG589845 LNC589845 LWY589845 MGU589845 MQQ589845 NAM589845 NKI589845 NUE589845 OEA589845 ONW589845 OXS589845 PHO589845 PRK589845 QBG589845 QLC589845 QUY589845 REU589845 ROQ589845 RYM589845 SII589845 SSE589845 TCA589845 TLW589845 TVS589845 UFO589845 UPK589845 UZG589845 VJC589845 VSY589845 WCU589845 WMQ589845 WWM589845 Q655381 KA655381 TW655381 ADS655381 ANO655381 AXK655381 BHG655381 BRC655381 CAY655381 CKU655381 CUQ655381 DEM655381 DOI655381 DYE655381 EIA655381 ERW655381 FBS655381 FLO655381 FVK655381 GFG655381 GPC655381 GYY655381 HIU655381 HSQ655381 ICM655381 IMI655381 IWE655381 JGA655381 JPW655381 JZS655381 KJO655381 KTK655381 LDG655381 LNC655381 LWY655381 MGU655381 MQQ655381 NAM655381 NKI655381 NUE655381 OEA655381 ONW655381 OXS655381 PHO655381 PRK655381 QBG655381 QLC655381 QUY655381 REU655381 ROQ655381 RYM655381 SII655381 SSE655381 TCA655381 TLW655381 TVS655381 UFO655381 UPK655381 UZG655381 VJC655381 VSY655381 WCU655381 WMQ655381 WWM655381 Q720917 KA720917 TW720917 ADS720917 ANO720917 AXK720917 BHG720917 BRC720917 CAY720917 CKU720917 CUQ720917 DEM720917 DOI720917 DYE720917 EIA720917 ERW720917 FBS720917 FLO720917 FVK720917 GFG720917 GPC720917 GYY720917 HIU720917 HSQ720917 ICM720917 IMI720917 IWE720917 JGA720917 JPW720917 JZS720917 KJO720917 KTK720917 LDG720917 LNC720917 LWY720917 MGU720917 MQQ720917 NAM720917 NKI720917 NUE720917 OEA720917 ONW720917 OXS720917 PHO720917 PRK720917 QBG720917 QLC720917 QUY720917 REU720917 ROQ720917 RYM720917 SII720917 SSE720917 TCA720917 TLW720917 TVS720917 UFO720917 UPK720917 UZG720917 VJC720917 VSY720917 WCU720917 WMQ720917 WWM720917 Q786453 KA786453 TW786453 ADS786453 ANO786453 AXK786453 BHG786453 BRC786453 CAY786453 CKU786453 CUQ786453 DEM786453 DOI786453 DYE786453 EIA786453 ERW786453 FBS786453 FLO786453 FVK786453 GFG786453 GPC786453 GYY786453 HIU786453 HSQ786453 ICM786453 IMI786453 IWE786453 JGA786453 JPW786453 JZS786453 KJO786453 KTK786453 LDG786453 LNC786453 LWY786453 MGU786453 MQQ786453 NAM786453 NKI786453 NUE786453 OEA786453 ONW786453 OXS786453 PHO786453 PRK786453 QBG786453 QLC786453 QUY786453 REU786453 ROQ786453 RYM786453 SII786453 SSE786453 TCA786453 TLW786453 TVS786453 UFO786453 UPK786453 UZG786453 VJC786453 VSY786453 WCU786453 WMQ786453 WWM786453 Q851989 KA851989 TW851989 ADS851989 ANO851989 AXK851989 BHG851989 BRC851989 CAY851989 CKU851989 CUQ851989 DEM851989 DOI851989 DYE851989 EIA851989 ERW851989 FBS851989 FLO851989 FVK851989 GFG851989 GPC851989 GYY851989 HIU851989 HSQ851989 ICM851989 IMI851989 IWE851989 JGA851989 JPW851989 JZS851989 KJO851989 KTK851989 LDG851989 LNC851989 LWY851989 MGU851989 MQQ851989 NAM851989 NKI851989 NUE851989 OEA851989 ONW851989 OXS851989 PHO851989 PRK851989 QBG851989 QLC851989 QUY851989 REU851989 ROQ851989 RYM851989 SII851989 SSE851989 TCA851989 TLW851989 TVS851989 UFO851989 UPK851989 UZG851989 VJC851989 VSY851989 WCU851989 WMQ851989 WWM851989 Q917525 KA917525 TW917525 ADS917525 ANO917525 AXK917525 BHG917525 BRC917525 CAY917525 CKU917525 CUQ917525 DEM917525 DOI917525 DYE917525 EIA917525 ERW917525 FBS917525 FLO917525 FVK917525 GFG917525 GPC917525 GYY917525 HIU917525 HSQ917525 ICM917525 IMI917525 IWE917525 JGA917525 JPW917525 JZS917525 KJO917525 KTK917525 LDG917525 LNC917525 LWY917525 MGU917525 MQQ917525 NAM917525 NKI917525 NUE917525 OEA917525 ONW917525 OXS917525 PHO917525 PRK917525 QBG917525 QLC917525 QUY917525 REU917525 ROQ917525 RYM917525 SII917525 SSE917525 TCA917525 TLW917525 TVS917525 UFO917525 UPK917525 UZG917525 VJC917525 VSY917525 WCU917525 WMQ917525 WWM917525 Q983061 KA983061 TW983061 ADS983061 ANO983061 AXK983061 BHG983061 BRC983061 CAY983061 CKU983061 CUQ983061 DEM983061 DOI983061 DYE983061 EIA983061 ERW983061 FBS983061 FLO983061 FVK983061 GFG983061 GPC983061 GYY983061 HIU983061 HSQ983061 ICM983061 IMI983061 IWE983061 JGA983061 JPW983061 JZS983061 KJO983061 KTK983061 LDG983061 LNC983061 LWY983061 MGU983061 MQQ983061 NAM983061 NKI983061 NUE983061 OEA983061 ONW983061 OXS983061 PHO983061 PRK983061 QBG983061 QLC983061 QUY983061 REU983061 ROQ983061 RYM983061 SII983061 SSE983061 TCA983061 TLW983061 TVS983061 UFO983061 UPK983061 UZG983061 VJC983061 VSY983061 WCU983061 WMQ983061 WWM983061 X983061 X65557 X131093 X196629 X262165 X327701 X393237 X458773 X524309 X589845 X655381 X720917 X786453 X851989 X917525 X25 AE983061 AE65557 AE131093 AE196629 AE262165 AE327701 AE393237 AE458773 AE524309 AE589845 AE655381 AE720917 AE786453 AE851989 AE917525 AE25" xr:uid="{00000000-0002-0000-0C00-000001000000}"/>
    <dataValidation allowBlank="1" showInputMessage="1" showErrorMessage="1" prompt="Для выбора выполните двойной щелчок левой клавиши мыши по соответствующей ячейке." sqref="S65556 KC65556 TY65556 ADU65556 ANQ65556 AXM65556 BHI65556 BRE65556 CBA65556 CKW65556 CUS65556 DEO65556 DOK65556 DYG65556 EIC65556 ERY65556 FBU65556 FLQ65556 FVM65556 GFI65556 GPE65556 GZA65556 HIW65556 HSS65556 ICO65556 IMK65556 IWG65556 JGC65556 JPY65556 JZU65556 KJQ65556 KTM65556 LDI65556 LNE65556 LXA65556 MGW65556 MQS65556 NAO65556 NKK65556 NUG65556 OEC65556 ONY65556 OXU65556 PHQ65556 PRM65556 QBI65556 QLE65556 QVA65556 REW65556 ROS65556 RYO65556 SIK65556 SSG65556 TCC65556 TLY65556 TVU65556 UFQ65556 UPM65556 UZI65556 VJE65556 VTA65556 WCW65556 WMS65556 WWO65556 S131092 KC131092 TY131092 ADU131092 ANQ131092 AXM131092 BHI131092 BRE131092 CBA131092 CKW131092 CUS131092 DEO131092 DOK131092 DYG131092 EIC131092 ERY131092 FBU131092 FLQ131092 FVM131092 GFI131092 GPE131092 GZA131092 HIW131092 HSS131092 ICO131092 IMK131092 IWG131092 JGC131092 JPY131092 JZU131092 KJQ131092 KTM131092 LDI131092 LNE131092 LXA131092 MGW131092 MQS131092 NAO131092 NKK131092 NUG131092 OEC131092 ONY131092 OXU131092 PHQ131092 PRM131092 QBI131092 QLE131092 QVA131092 REW131092 ROS131092 RYO131092 SIK131092 SSG131092 TCC131092 TLY131092 TVU131092 UFQ131092 UPM131092 UZI131092 VJE131092 VTA131092 WCW131092 WMS131092 WWO131092 S196628 KC196628 TY196628 ADU196628 ANQ196628 AXM196628 BHI196628 BRE196628 CBA196628 CKW196628 CUS196628 DEO196628 DOK196628 DYG196628 EIC196628 ERY196628 FBU196628 FLQ196628 FVM196628 GFI196628 GPE196628 GZA196628 HIW196628 HSS196628 ICO196628 IMK196628 IWG196628 JGC196628 JPY196628 JZU196628 KJQ196628 KTM196628 LDI196628 LNE196628 LXA196628 MGW196628 MQS196628 NAO196628 NKK196628 NUG196628 OEC196628 ONY196628 OXU196628 PHQ196628 PRM196628 QBI196628 QLE196628 QVA196628 REW196628 ROS196628 RYO196628 SIK196628 SSG196628 TCC196628 TLY196628 TVU196628 UFQ196628 UPM196628 UZI196628 VJE196628 VTA196628 WCW196628 WMS196628 WWO196628 S262164 KC262164 TY262164 ADU262164 ANQ262164 AXM262164 BHI262164 BRE262164 CBA262164 CKW262164 CUS262164 DEO262164 DOK262164 DYG262164 EIC262164 ERY262164 FBU262164 FLQ262164 FVM262164 GFI262164 GPE262164 GZA262164 HIW262164 HSS262164 ICO262164 IMK262164 IWG262164 JGC262164 JPY262164 JZU262164 KJQ262164 KTM262164 LDI262164 LNE262164 LXA262164 MGW262164 MQS262164 NAO262164 NKK262164 NUG262164 OEC262164 ONY262164 OXU262164 PHQ262164 PRM262164 QBI262164 QLE262164 QVA262164 REW262164 ROS262164 RYO262164 SIK262164 SSG262164 TCC262164 TLY262164 TVU262164 UFQ262164 UPM262164 UZI262164 VJE262164 VTA262164 WCW262164 WMS262164 WWO262164 S327700 KC327700 TY327700 ADU327700 ANQ327700 AXM327700 BHI327700 BRE327700 CBA327700 CKW327700 CUS327700 DEO327700 DOK327700 DYG327700 EIC327700 ERY327700 FBU327700 FLQ327700 FVM327700 GFI327700 GPE327700 GZA327700 HIW327700 HSS327700 ICO327700 IMK327700 IWG327700 JGC327700 JPY327700 JZU327700 KJQ327700 KTM327700 LDI327700 LNE327700 LXA327700 MGW327700 MQS327700 NAO327700 NKK327700 NUG327700 OEC327700 ONY327700 OXU327700 PHQ327700 PRM327700 QBI327700 QLE327700 QVA327700 REW327700 ROS327700 RYO327700 SIK327700 SSG327700 TCC327700 TLY327700 TVU327700 UFQ327700 UPM327700 UZI327700 VJE327700 VTA327700 WCW327700 WMS327700 WWO327700 S393236 KC393236 TY393236 ADU393236 ANQ393236 AXM393236 BHI393236 BRE393236 CBA393236 CKW393236 CUS393236 DEO393236 DOK393236 DYG393236 EIC393236 ERY393236 FBU393236 FLQ393236 FVM393236 GFI393236 GPE393236 GZA393236 HIW393236 HSS393236 ICO393236 IMK393236 IWG393236 JGC393236 JPY393236 JZU393236 KJQ393236 KTM393236 LDI393236 LNE393236 LXA393236 MGW393236 MQS393236 NAO393236 NKK393236 NUG393236 OEC393236 ONY393236 OXU393236 PHQ393236 PRM393236 QBI393236 QLE393236 QVA393236 REW393236 ROS393236 RYO393236 SIK393236 SSG393236 TCC393236 TLY393236 TVU393236 UFQ393236 UPM393236 UZI393236 VJE393236 VTA393236 WCW393236 WMS393236 WWO393236 S458772 KC458772 TY458772 ADU458772 ANQ458772 AXM458772 BHI458772 BRE458772 CBA458772 CKW458772 CUS458772 DEO458772 DOK458772 DYG458772 EIC458772 ERY458772 FBU458772 FLQ458772 FVM458772 GFI458772 GPE458772 GZA458772 HIW458772 HSS458772 ICO458772 IMK458772 IWG458772 JGC458772 JPY458772 JZU458772 KJQ458772 KTM458772 LDI458772 LNE458772 LXA458772 MGW458772 MQS458772 NAO458772 NKK458772 NUG458772 OEC458772 ONY458772 OXU458772 PHQ458772 PRM458772 QBI458772 QLE458772 QVA458772 REW458772 ROS458772 RYO458772 SIK458772 SSG458772 TCC458772 TLY458772 TVU458772 UFQ458772 UPM458772 UZI458772 VJE458772 VTA458772 WCW458772 WMS458772 WWO458772 S524308 KC524308 TY524308 ADU524308 ANQ524308 AXM524308 BHI524308 BRE524308 CBA524308 CKW524308 CUS524308 DEO524308 DOK524308 DYG524308 EIC524308 ERY524308 FBU524308 FLQ524308 FVM524308 GFI524308 GPE524308 GZA524308 HIW524308 HSS524308 ICO524308 IMK524308 IWG524308 JGC524308 JPY524308 JZU524308 KJQ524308 KTM524308 LDI524308 LNE524308 LXA524308 MGW524308 MQS524308 NAO524308 NKK524308 NUG524308 OEC524308 ONY524308 OXU524308 PHQ524308 PRM524308 QBI524308 QLE524308 QVA524308 REW524308 ROS524308 RYO524308 SIK524308 SSG524308 TCC524308 TLY524308 TVU524308 UFQ524308 UPM524308 UZI524308 VJE524308 VTA524308 WCW524308 WMS524308 WWO524308 S589844 KC589844 TY589844 ADU589844 ANQ589844 AXM589844 BHI589844 BRE589844 CBA589844 CKW589844 CUS589844 DEO589844 DOK589844 DYG589844 EIC589844 ERY589844 FBU589844 FLQ589844 FVM589844 GFI589844 GPE589844 GZA589844 HIW589844 HSS589844 ICO589844 IMK589844 IWG589844 JGC589844 JPY589844 JZU589844 KJQ589844 KTM589844 LDI589844 LNE589844 LXA589844 MGW589844 MQS589844 NAO589844 NKK589844 NUG589844 OEC589844 ONY589844 OXU589844 PHQ589844 PRM589844 QBI589844 QLE589844 QVA589844 REW589844 ROS589844 RYO589844 SIK589844 SSG589844 TCC589844 TLY589844 TVU589844 UFQ589844 UPM589844 UZI589844 VJE589844 VTA589844 WCW589844 WMS589844 WWO589844 S655380 KC655380 TY655380 ADU655380 ANQ655380 AXM655380 BHI655380 BRE655380 CBA655380 CKW655380 CUS655380 DEO655380 DOK655380 DYG655380 EIC655380 ERY655380 FBU655380 FLQ655380 FVM655380 GFI655380 GPE655380 GZA655380 HIW655380 HSS655380 ICO655380 IMK655380 IWG655380 JGC655380 JPY655380 JZU655380 KJQ655380 KTM655380 LDI655380 LNE655380 LXA655380 MGW655380 MQS655380 NAO655380 NKK655380 NUG655380 OEC655380 ONY655380 OXU655380 PHQ655380 PRM655380 QBI655380 QLE655380 QVA655380 REW655380 ROS655380 RYO655380 SIK655380 SSG655380 TCC655380 TLY655380 TVU655380 UFQ655380 UPM655380 UZI655380 VJE655380 VTA655380 WCW655380 WMS655380 WWO655380 S720916 KC720916 TY720916 ADU720916 ANQ720916 AXM720916 BHI720916 BRE720916 CBA720916 CKW720916 CUS720916 DEO720916 DOK720916 DYG720916 EIC720916 ERY720916 FBU720916 FLQ720916 FVM720916 GFI720916 GPE720916 GZA720916 HIW720916 HSS720916 ICO720916 IMK720916 IWG720916 JGC720916 JPY720916 JZU720916 KJQ720916 KTM720916 LDI720916 LNE720916 LXA720916 MGW720916 MQS720916 NAO720916 NKK720916 NUG720916 OEC720916 ONY720916 OXU720916 PHQ720916 PRM720916 QBI720916 QLE720916 QVA720916 REW720916 ROS720916 RYO720916 SIK720916 SSG720916 TCC720916 TLY720916 TVU720916 UFQ720916 UPM720916 UZI720916 VJE720916 VTA720916 WCW720916 WMS720916 WWO720916 S786452 KC786452 TY786452 ADU786452 ANQ786452 AXM786452 BHI786452 BRE786452 CBA786452 CKW786452 CUS786452 DEO786452 DOK786452 DYG786452 EIC786452 ERY786452 FBU786452 FLQ786452 FVM786452 GFI786452 GPE786452 GZA786452 HIW786452 HSS786452 ICO786452 IMK786452 IWG786452 JGC786452 JPY786452 JZU786452 KJQ786452 KTM786452 LDI786452 LNE786452 LXA786452 MGW786452 MQS786452 NAO786452 NKK786452 NUG786452 OEC786452 ONY786452 OXU786452 PHQ786452 PRM786452 QBI786452 QLE786452 QVA786452 REW786452 ROS786452 RYO786452 SIK786452 SSG786452 TCC786452 TLY786452 TVU786452 UFQ786452 UPM786452 UZI786452 VJE786452 VTA786452 WCW786452 WMS786452 WWO786452 S851988 KC851988 TY851988 ADU851988 ANQ851988 AXM851988 BHI851988 BRE851988 CBA851988 CKW851988 CUS851988 DEO851988 DOK851988 DYG851988 EIC851988 ERY851988 FBU851988 FLQ851988 FVM851988 GFI851988 GPE851988 GZA851988 HIW851988 HSS851988 ICO851988 IMK851988 IWG851988 JGC851988 JPY851988 JZU851988 KJQ851988 KTM851988 LDI851988 LNE851988 LXA851988 MGW851988 MQS851988 NAO851988 NKK851988 NUG851988 OEC851988 ONY851988 OXU851988 PHQ851988 PRM851988 QBI851988 QLE851988 QVA851988 REW851988 ROS851988 RYO851988 SIK851988 SSG851988 TCC851988 TLY851988 TVU851988 UFQ851988 UPM851988 UZI851988 VJE851988 VTA851988 WCW851988 WMS851988 WWO851988 S917524 KC917524 TY917524 ADU917524 ANQ917524 AXM917524 BHI917524 BRE917524 CBA917524 CKW917524 CUS917524 DEO917524 DOK917524 DYG917524 EIC917524 ERY917524 FBU917524 FLQ917524 FVM917524 GFI917524 GPE917524 GZA917524 HIW917524 HSS917524 ICO917524 IMK917524 IWG917524 JGC917524 JPY917524 JZU917524 KJQ917524 KTM917524 LDI917524 LNE917524 LXA917524 MGW917524 MQS917524 NAO917524 NKK917524 NUG917524 OEC917524 ONY917524 OXU917524 PHQ917524 PRM917524 QBI917524 QLE917524 QVA917524 REW917524 ROS917524 RYO917524 SIK917524 SSG917524 TCC917524 TLY917524 TVU917524 UFQ917524 UPM917524 UZI917524 VJE917524 VTA917524 WCW917524 WMS917524 WWO917524 S983060 KC983060 TY983060 ADU983060 ANQ983060 AXM983060 BHI983060 BRE983060 CBA983060 CKW983060 CUS983060 DEO983060 DOK983060 DYG983060 EIC983060 ERY983060 FBU983060 FLQ983060 FVM983060 GFI983060 GPE983060 GZA983060 HIW983060 HSS983060 ICO983060 IMK983060 IWG983060 JGC983060 JPY983060 JZU983060 KJQ983060 KTM983060 LDI983060 LNE983060 LXA983060 MGW983060 MQS983060 NAO983060 NKK983060 NUG983060 OEC983060 ONY983060 OXU983060 PHQ983060 PRM983060 QBI983060 QLE983060 QVA983060 REW983060 ROS983060 RYO983060 SIK983060 SSG983060 TCC983060 TLY983060 TVU983060 UFQ983060 UPM983060 UZI983060 VJE983060 VTA983060 WCW983060 WMS983060 WWO983060 U524308 U589844 KE65556 UA65556 ADW65556 ANS65556 AXO65556 BHK65556 BRG65556 CBC65556 CKY65556 CUU65556 DEQ65556 DOM65556 DYI65556 EIE65556 ESA65556 FBW65556 FLS65556 FVO65556 GFK65556 GPG65556 GZC65556 HIY65556 HSU65556 ICQ65556 IMM65556 IWI65556 JGE65556 JQA65556 JZW65556 KJS65556 KTO65556 LDK65556 LNG65556 LXC65556 MGY65556 MQU65556 NAQ65556 NKM65556 NUI65556 OEE65556 OOA65556 OXW65556 PHS65556 PRO65556 QBK65556 QLG65556 QVC65556 REY65556 ROU65556 RYQ65556 SIM65556 SSI65556 TCE65556 TMA65556 TVW65556 UFS65556 UPO65556 UZK65556 VJG65556 VTC65556 WCY65556 WMU65556 WWQ65556 U655380 KE131092 UA131092 ADW131092 ANS131092 AXO131092 BHK131092 BRG131092 CBC131092 CKY131092 CUU131092 DEQ131092 DOM131092 DYI131092 EIE131092 ESA131092 FBW131092 FLS131092 FVO131092 GFK131092 GPG131092 GZC131092 HIY131092 HSU131092 ICQ131092 IMM131092 IWI131092 JGE131092 JQA131092 JZW131092 KJS131092 KTO131092 LDK131092 LNG131092 LXC131092 MGY131092 MQU131092 NAQ131092 NKM131092 NUI131092 OEE131092 OOA131092 OXW131092 PHS131092 PRO131092 QBK131092 QLG131092 QVC131092 REY131092 ROU131092 RYQ131092 SIM131092 SSI131092 TCE131092 TMA131092 TVW131092 UFS131092 UPO131092 UZK131092 VJG131092 VTC131092 WCY131092 WMU131092 WWQ131092 U720916 KE196628 UA196628 ADW196628 ANS196628 AXO196628 BHK196628 BRG196628 CBC196628 CKY196628 CUU196628 DEQ196628 DOM196628 DYI196628 EIE196628 ESA196628 FBW196628 FLS196628 FVO196628 GFK196628 GPG196628 GZC196628 HIY196628 HSU196628 ICQ196628 IMM196628 IWI196628 JGE196628 JQA196628 JZW196628 KJS196628 KTO196628 LDK196628 LNG196628 LXC196628 MGY196628 MQU196628 NAQ196628 NKM196628 NUI196628 OEE196628 OOA196628 OXW196628 PHS196628 PRO196628 QBK196628 QLG196628 QVC196628 REY196628 ROU196628 RYQ196628 SIM196628 SSI196628 TCE196628 TMA196628 TVW196628 UFS196628 UPO196628 UZK196628 VJG196628 VTC196628 WCY196628 WMU196628 WWQ196628 U786452 KE262164 UA262164 ADW262164 ANS262164 AXO262164 BHK262164 BRG262164 CBC262164 CKY262164 CUU262164 DEQ262164 DOM262164 DYI262164 EIE262164 ESA262164 FBW262164 FLS262164 FVO262164 GFK262164 GPG262164 GZC262164 HIY262164 HSU262164 ICQ262164 IMM262164 IWI262164 JGE262164 JQA262164 JZW262164 KJS262164 KTO262164 LDK262164 LNG262164 LXC262164 MGY262164 MQU262164 NAQ262164 NKM262164 NUI262164 OEE262164 OOA262164 OXW262164 PHS262164 PRO262164 QBK262164 QLG262164 QVC262164 REY262164 ROU262164 RYQ262164 SIM262164 SSI262164 TCE262164 TMA262164 TVW262164 UFS262164 UPO262164 UZK262164 VJG262164 VTC262164 WCY262164 WMU262164 WWQ262164 U851988 KE327700 UA327700 ADW327700 ANS327700 AXO327700 BHK327700 BRG327700 CBC327700 CKY327700 CUU327700 DEQ327700 DOM327700 DYI327700 EIE327700 ESA327700 FBW327700 FLS327700 FVO327700 GFK327700 GPG327700 GZC327700 HIY327700 HSU327700 ICQ327700 IMM327700 IWI327700 JGE327700 JQA327700 JZW327700 KJS327700 KTO327700 LDK327700 LNG327700 LXC327700 MGY327700 MQU327700 NAQ327700 NKM327700 NUI327700 OEE327700 OOA327700 OXW327700 PHS327700 PRO327700 QBK327700 QLG327700 QVC327700 REY327700 ROU327700 RYQ327700 SIM327700 SSI327700 TCE327700 TMA327700 TVW327700 UFS327700 UPO327700 UZK327700 VJG327700 VTC327700 WCY327700 WMU327700 WWQ327700 U917524 KE393236 UA393236 ADW393236 ANS393236 AXO393236 BHK393236 BRG393236 CBC393236 CKY393236 CUU393236 DEQ393236 DOM393236 DYI393236 EIE393236 ESA393236 FBW393236 FLS393236 FVO393236 GFK393236 GPG393236 GZC393236 HIY393236 HSU393236 ICQ393236 IMM393236 IWI393236 JGE393236 JQA393236 JZW393236 KJS393236 KTO393236 LDK393236 LNG393236 LXC393236 MGY393236 MQU393236 NAQ393236 NKM393236 NUI393236 OEE393236 OOA393236 OXW393236 PHS393236 PRO393236 QBK393236 QLG393236 QVC393236 REY393236 ROU393236 RYQ393236 SIM393236 SSI393236 TCE393236 TMA393236 TVW393236 UFS393236 UPO393236 UZK393236 VJG393236 VTC393236 WCY393236 WMU393236 WWQ393236 U983060 KE458772 UA458772 ADW458772 ANS458772 AXO458772 BHK458772 BRG458772 CBC458772 CKY458772 CUU458772 DEQ458772 DOM458772 DYI458772 EIE458772 ESA458772 FBW458772 FLS458772 FVO458772 GFK458772 GPG458772 GZC458772 HIY458772 HSU458772 ICQ458772 IMM458772 IWI458772 JGE458772 JQA458772 JZW458772 KJS458772 KTO458772 LDK458772 LNG458772 LXC458772 MGY458772 MQU458772 NAQ458772 NKM458772 NUI458772 OEE458772 OOA458772 OXW458772 PHS458772 PRO458772 QBK458772 QLG458772 QVC458772 REY458772 ROU458772 RYQ458772 SIM458772 SSI458772 TCE458772 TMA458772 TVW458772 UFS458772 UPO458772 UZK458772 VJG458772 VTC458772 WCY458772 WMU458772 WWQ458772 U65556 KE524308 UA524308 ADW524308 ANS524308 AXO524308 BHK524308 BRG524308 CBC524308 CKY524308 CUU524308 DEQ524308 DOM524308 DYI524308 EIE524308 ESA524308 FBW524308 FLS524308 FVO524308 GFK524308 GPG524308 GZC524308 HIY524308 HSU524308 ICQ524308 IMM524308 IWI524308 JGE524308 JQA524308 JZW524308 KJS524308 KTO524308 LDK524308 LNG524308 LXC524308 MGY524308 MQU524308 NAQ524308 NKM524308 NUI524308 OEE524308 OOA524308 OXW524308 PHS524308 PRO524308 QBK524308 QLG524308 QVC524308 REY524308 ROU524308 RYQ524308 SIM524308 SSI524308 TCE524308 TMA524308 TVW524308 UFS524308 UPO524308 UZK524308 VJG524308 VTC524308 WCY524308 WMU524308 WWQ524308 U131092 KE589844 UA589844 ADW589844 ANS589844 AXO589844 BHK589844 BRG589844 CBC589844 CKY589844 CUU589844 DEQ589844 DOM589844 DYI589844 EIE589844 ESA589844 FBW589844 FLS589844 FVO589844 GFK589844 GPG589844 GZC589844 HIY589844 HSU589844 ICQ589844 IMM589844 IWI589844 JGE589844 JQA589844 JZW589844 KJS589844 KTO589844 LDK589844 LNG589844 LXC589844 MGY589844 MQU589844 NAQ589844 NKM589844 NUI589844 OEE589844 OOA589844 OXW589844 PHS589844 PRO589844 QBK589844 QLG589844 QVC589844 REY589844 ROU589844 RYQ589844 SIM589844 SSI589844 TCE589844 TMA589844 TVW589844 UFS589844 UPO589844 UZK589844 VJG589844 VTC589844 WCY589844 WMU589844 WWQ589844 U196628 KE655380 UA655380 ADW655380 ANS655380 AXO655380 BHK655380 BRG655380 CBC655380 CKY655380 CUU655380 DEQ655380 DOM655380 DYI655380 EIE655380 ESA655380 FBW655380 FLS655380 FVO655380 GFK655380 GPG655380 GZC655380 HIY655380 HSU655380 ICQ655380 IMM655380 IWI655380 JGE655380 JQA655380 JZW655380 KJS655380 KTO655380 LDK655380 LNG655380 LXC655380 MGY655380 MQU655380 NAQ655380 NKM655380 NUI655380 OEE655380 OOA655380 OXW655380 PHS655380 PRO655380 QBK655380 QLG655380 QVC655380 REY655380 ROU655380 RYQ655380 SIM655380 SSI655380 TCE655380 TMA655380 TVW655380 UFS655380 UPO655380 UZK655380 VJG655380 VTC655380 WCY655380 WMU655380 WWQ655380 U262164 KE720916 UA720916 ADW720916 ANS720916 AXO720916 BHK720916 BRG720916 CBC720916 CKY720916 CUU720916 DEQ720916 DOM720916 DYI720916 EIE720916 ESA720916 FBW720916 FLS720916 FVO720916 GFK720916 GPG720916 GZC720916 HIY720916 HSU720916 ICQ720916 IMM720916 IWI720916 JGE720916 JQA720916 JZW720916 KJS720916 KTO720916 LDK720916 LNG720916 LXC720916 MGY720916 MQU720916 NAQ720916 NKM720916 NUI720916 OEE720916 OOA720916 OXW720916 PHS720916 PRO720916 QBK720916 QLG720916 QVC720916 REY720916 ROU720916 RYQ720916 SIM720916 SSI720916 TCE720916 TMA720916 TVW720916 UFS720916 UPO720916 UZK720916 VJG720916 VTC720916 WCY720916 WMU720916 WWQ720916 WWQ24 KE786452 UA786452 ADW786452 ANS786452 AXO786452 BHK786452 BRG786452 CBC786452 CKY786452 CUU786452 DEQ786452 DOM786452 DYI786452 EIE786452 ESA786452 FBW786452 FLS786452 FVO786452 GFK786452 GPG786452 GZC786452 HIY786452 HSU786452 ICQ786452 IMM786452 IWI786452 JGE786452 JQA786452 JZW786452 KJS786452 KTO786452 LDK786452 LNG786452 LXC786452 MGY786452 MQU786452 NAQ786452 NKM786452 NUI786452 OEE786452 OOA786452 OXW786452 PHS786452 PRO786452 QBK786452 QLG786452 QVC786452 REY786452 ROU786452 RYQ786452 SIM786452 SSI786452 TCE786452 TMA786452 TVW786452 UFS786452 UPO786452 UZK786452 VJG786452 VTC786452 WCY786452 WMU786452 WWQ786452 U24 KE851988 UA851988 ADW851988 ANS851988 AXO851988 BHK851988 BRG851988 CBC851988 CKY851988 CUU851988 DEQ851988 DOM851988 DYI851988 EIE851988 ESA851988 FBW851988 FLS851988 FVO851988 GFK851988 GPG851988 GZC851988 HIY851988 HSU851988 ICQ851988 IMM851988 IWI851988 JGE851988 JQA851988 JZW851988 KJS851988 KTO851988 LDK851988 LNG851988 LXC851988 MGY851988 MQU851988 NAQ851988 NKM851988 NUI851988 OEE851988 OOA851988 OXW851988 PHS851988 PRO851988 QBK851988 QLG851988 QVC851988 REY851988 ROU851988 RYQ851988 SIM851988 SSI851988 TCE851988 TMA851988 TVW851988 UFS851988 UPO851988 UZK851988 VJG851988 VTC851988 WCY851988 WMU851988 WWQ851988 KE917524 UA917524 ADW917524 ANS917524 AXO917524 BHK917524 BRG917524 CBC917524 CKY917524 CUU917524 DEQ917524 DOM917524 DYI917524 EIE917524 ESA917524 FBW917524 FLS917524 FVO917524 GFK917524 GPG917524 GZC917524 HIY917524 HSU917524 ICQ917524 IMM917524 IWI917524 JGE917524 JQA917524 JZW917524 KJS917524 KTO917524 LDK917524 LNG917524 LXC917524 MGY917524 MQU917524 NAQ917524 NKM917524 NUI917524 OEE917524 OOA917524 OXW917524 PHS917524 PRO917524 QBK917524 QLG917524 QVC917524 REY917524 ROU917524 RYQ917524 SIM917524 SSI917524 TCE917524 TMA917524 TVW917524 UFS917524 UPO917524 UZK917524 VJG917524 VTC917524 WCY917524 WMU917524 WWQ917524 WWQ983060 KE983060 UA983060 ADW983060 ANS983060 AXO983060 BHK983060 BRG983060 CBC983060 CKY983060 CUU983060 DEQ983060 DOM983060 DYI983060 EIE983060 ESA983060 FBW983060 FLS983060 FVO983060 GFK983060 GPG983060 GZC983060 HIY983060 HSU983060 ICQ983060 IMM983060 IWI983060 JGE983060 JQA983060 JZW983060 KJS983060 KTO983060 LDK983060 LNG983060 LXC983060 MGY983060 MQU983060 NAQ983060 NKM983060 NUI983060 OEE983060 OOA983060 OXW983060 PHS983060 PRO983060 QBK983060 QLG983060 QVC983060 REY983060 ROU983060 RYQ983060 SIM983060 SSI983060 TCE983060 TMA983060 TVW983060 UFS983060 UPO983060 UZK983060 VJG983060 VTC983060 WCY983060 WMU983060 WMU24 WCY24 VTC24 VJG24 UZK24 UPO24 UFS24 TVW24 TMA24 TCE24 SSI24 SIM24 RYQ24 ROU24 REY24 QVC24 QLG24 QBK24 PRO24 PHS24 OXW24 OOA24 OEE24 NUI24 NKM24 NAQ24 MQU24 MGY24 LXC24 LNG24 LDK24 KTO24 KJS24 JZW24 JQA24 JGE24 IWI24 IMM24 ICQ24 HSU24 HIY24 GZC24 GPG24 GFK24 FVO24 FLS24 FBW24 ESA24 EIE24 DYI24 DOM24 DEQ24 CUU24 CKY24 CBC24 BRG24 BHK24 AXO24 ANS24 ADW24 UA24 TY24 KE24 WWO24 WMS24 WCW24 VTA24 VJE24 UZI24 UPM24 UFQ24 TVU24 TLY24 TCC24 SSG24 SIK24 RYO24 ROS24 REW24 QVA24 QLE24 QBI24 PRM24 PHQ24 OXU24 ONY24 OEC24 NUG24 NKK24 NAO24 MQS24 MGW24 LXA24 LNE24 LDI24 KTM24 KJQ24 JZU24 JPY24 JGC24 IWG24 IMK24 ICO24 HSS24 HIW24 GZA24 GPE24 GFI24 FVM24 FLQ24 FBU24 ERY24 EIC24 DYG24 DOK24 DEO24 CUS24 CKW24 CBA24 BRE24 BHI24 AXM24 ANQ24 ADU24 KC24 U327700 U393236 S24 U458772 Z65556 Z131092 Z196628 Z262164 Z327700 Z393236 Z458772 Z524308 Z589844 Z655380 Z720916 Z786452 Z851988 Z917524 Z983060 AB589844 AB655380 AB720916 AB786452 AB851988 AB917524 AB983060 AB65556 AB131092 AB196628 AB262164 AB458772 AB327700 AB393236 AB24 Z24 AB524308 AG65556 AG131092 AG196628 AG262164 AG327700 AG393236 AG458772 AG524308 AG589844 AG655380 AG720916 AG786452 AG851988 AG917524 AG983060 AI524308 AI589844 AI655380 AI720916 AI786452 AI851988 AI917524 AI983060 AI65556 AI131092 AI196628 AI262164 AI458772 AI327700 AI393236 AI24 AG24" xr:uid="{00000000-0002-0000-0C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KB65556 TX65556 ADT65556 ANP65556 AXL65556 BHH65556 BRD65556 CAZ65556 CKV65556 CUR65556 DEN65556 DOJ65556 DYF65556 EIB65556 ERX65556 FBT65556 FLP65556 FVL65556 GFH65556 GPD65556 GYZ65556 HIV65556 HSR65556 ICN65556 IMJ65556 IWF65556 JGB65556 JPX65556 JZT65556 KJP65556 KTL65556 LDH65556 LND65556 LWZ65556 MGV65556 MQR65556 NAN65556 NKJ65556 NUF65556 OEB65556 ONX65556 OXT65556 PHP65556 PRL65556 QBH65556 QLD65556 QUZ65556 REV65556 ROR65556 RYN65556 SIJ65556 SSF65556 TCB65556 TLX65556 TVT65556 UFP65556 UPL65556 UZH65556 VJD65556 VSZ65556 WCV65556 WMR65556 WWN65556 R131092 KB131092 TX131092 ADT131092 ANP131092 AXL131092 BHH131092 BRD131092 CAZ131092 CKV131092 CUR131092 DEN131092 DOJ131092 DYF131092 EIB131092 ERX131092 FBT131092 FLP131092 FVL131092 GFH131092 GPD131092 GYZ131092 HIV131092 HSR131092 ICN131092 IMJ131092 IWF131092 JGB131092 JPX131092 JZT131092 KJP131092 KTL131092 LDH131092 LND131092 LWZ131092 MGV131092 MQR131092 NAN131092 NKJ131092 NUF131092 OEB131092 ONX131092 OXT131092 PHP131092 PRL131092 QBH131092 QLD131092 QUZ131092 REV131092 ROR131092 RYN131092 SIJ131092 SSF131092 TCB131092 TLX131092 TVT131092 UFP131092 UPL131092 UZH131092 VJD131092 VSZ131092 WCV131092 WMR131092 WWN131092 R196628 KB196628 TX196628 ADT196628 ANP196628 AXL196628 BHH196628 BRD196628 CAZ196628 CKV196628 CUR196628 DEN196628 DOJ196628 DYF196628 EIB196628 ERX196628 FBT196628 FLP196628 FVL196628 GFH196628 GPD196628 GYZ196628 HIV196628 HSR196628 ICN196628 IMJ196628 IWF196628 JGB196628 JPX196628 JZT196628 KJP196628 KTL196628 LDH196628 LND196628 LWZ196628 MGV196628 MQR196628 NAN196628 NKJ196628 NUF196628 OEB196628 ONX196628 OXT196628 PHP196628 PRL196628 QBH196628 QLD196628 QUZ196628 REV196628 ROR196628 RYN196628 SIJ196628 SSF196628 TCB196628 TLX196628 TVT196628 UFP196628 UPL196628 UZH196628 VJD196628 VSZ196628 WCV196628 WMR196628 WWN196628 R262164 KB262164 TX262164 ADT262164 ANP262164 AXL262164 BHH262164 BRD262164 CAZ262164 CKV262164 CUR262164 DEN262164 DOJ262164 DYF262164 EIB262164 ERX262164 FBT262164 FLP262164 FVL262164 GFH262164 GPD262164 GYZ262164 HIV262164 HSR262164 ICN262164 IMJ262164 IWF262164 JGB262164 JPX262164 JZT262164 KJP262164 KTL262164 LDH262164 LND262164 LWZ262164 MGV262164 MQR262164 NAN262164 NKJ262164 NUF262164 OEB262164 ONX262164 OXT262164 PHP262164 PRL262164 QBH262164 QLD262164 QUZ262164 REV262164 ROR262164 RYN262164 SIJ262164 SSF262164 TCB262164 TLX262164 TVT262164 UFP262164 UPL262164 UZH262164 VJD262164 VSZ262164 WCV262164 WMR262164 WWN262164 R327700 KB327700 TX327700 ADT327700 ANP327700 AXL327700 BHH327700 BRD327700 CAZ327700 CKV327700 CUR327700 DEN327700 DOJ327700 DYF327700 EIB327700 ERX327700 FBT327700 FLP327700 FVL327700 GFH327700 GPD327700 GYZ327700 HIV327700 HSR327700 ICN327700 IMJ327700 IWF327700 JGB327700 JPX327700 JZT327700 KJP327700 KTL327700 LDH327700 LND327700 LWZ327700 MGV327700 MQR327700 NAN327700 NKJ327700 NUF327700 OEB327700 ONX327700 OXT327700 PHP327700 PRL327700 QBH327700 QLD327700 QUZ327700 REV327700 ROR327700 RYN327700 SIJ327700 SSF327700 TCB327700 TLX327700 TVT327700 UFP327700 UPL327700 UZH327700 VJD327700 VSZ327700 WCV327700 WMR327700 WWN327700 R393236 KB393236 TX393236 ADT393236 ANP393236 AXL393236 BHH393236 BRD393236 CAZ393236 CKV393236 CUR393236 DEN393236 DOJ393236 DYF393236 EIB393236 ERX393236 FBT393236 FLP393236 FVL393236 GFH393236 GPD393236 GYZ393236 HIV393236 HSR393236 ICN393236 IMJ393236 IWF393236 JGB393236 JPX393236 JZT393236 KJP393236 KTL393236 LDH393236 LND393236 LWZ393236 MGV393236 MQR393236 NAN393236 NKJ393236 NUF393236 OEB393236 ONX393236 OXT393236 PHP393236 PRL393236 QBH393236 QLD393236 QUZ393236 REV393236 ROR393236 RYN393236 SIJ393236 SSF393236 TCB393236 TLX393236 TVT393236 UFP393236 UPL393236 UZH393236 VJD393236 VSZ393236 WCV393236 WMR393236 WWN393236 R458772 KB458772 TX458772 ADT458772 ANP458772 AXL458772 BHH458772 BRD458772 CAZ458772 CKV458772 CUR458772 DEN458772 DOJ458772 DYF458772 EIB458772 ERX458772 FBT458772 FLP458772 FVL458772 GFH458772 GPD458772 GYZ458772 HIV458772 HSR458772 ICN458772 IMJ458772 IWF458772 JGB458772 JPX458772 JZT458772 KJP458772 KTL458772 LDH458772 LND458772 LWZ458772 MGV458772 MQR458772 NAN458772 NKJ458772 NUF458772 OEB458772 ONX458772 OXT458772 PHP458772 PRL458772 QBH458772 QLD458772 QUZ458772 REV458772 ROR458772 RYN458772 SIJ458772 SSF458772 TCB458772 TLX458772 TVT458772 UFP458772 UPL458772 UZH458772 VJD458772 VSZ458772 WCV458772 WMR458772 WWN458772 R524308 KB524308 TX524308 ADT524308 ANP524308 AXL524308 BHH524308 BRD524308 CAZ524308 CKV524308 CUR524308 DEN524308 DOJ524308 DYF524308 EIB524308 ERX524308 FBT524308 FLP524308 FVL524308 GFH524308 GPD524308 GYZ524308 HIV524308 HSR524308 ICN524308 IMJ524308 IWF524308 JGB524308 JPX524308 JZT524308 KJP524308 KTL524308 LDH524308 LND524308 LWZ524308 MGV524308 MQR524308 NAN524308 NKJ524308 NUF524308 OEB524308 ONX524308 OXT524308 PHP524308 PRL524308 QBH524308 QLD524308 QUZ524308 REV524308 ROR524308 RYN524308 SIJ524308 SSF524308 TCB524308 TLX524308 TVT524308 UFP524308 UPL524308 UZH524308 VJD524308 VSZ524308 WCV524308 WMR524308 WWN524308 R589844 KB589844 TX589844 ADT589844 ANP589844 AXL589844 BHH589844 BRD589844 CAZ589844 CKV589844 CUR589844 DEN589844 DOJ589844 DYF589844 EIB589844 ERX589844 FBT589844 FLP589844 FVL589844 GFH589844 GPD589844 GYZ589844 HIV589844 HSR589844 ICN589844 IMJ589844 IWF589844 JGB589844 JPX589844 JZT589844 KJP589844 KTL589844 LDH589844 LND589844 LWZ589844 MGV589844 MQR589844 NAN589844 NKJ589844 NUF589844 OEB589844 ONX589844 OXT589844 PHP589844 PRL589844 QBH589844 QLD589844 QUZ589844 REV589844 ROR589844 RYN589844 SIJ589844 SSF589844 TCB589844 TLX589844 TVT589844 UFP589844 UPL589844 UZH589844 VJD589844 VSZ589844 WCV589844 WMR589844 WWN589844 R655380 KB655380 TX655380 ADT655380 ANP655380 AXL655380 BHH655380 BRD655380 CAZ655380 CKV655380 CUR655380 DEN655380 DOJ655380 DYF655380 EIB655380 ERX655380 FBT655380 FLP655380 FVL655380 GFH655380 GPD655380 GYZ655380 HIV655380 HSR655380 ICN655380 IMJ655380 IWF655380 JGB655380 JPX655380 JZT655380 KJP655380 KTL655380 LDH655380 LND655380 LWZ655380 MGV655380 MQR655380 NAN655380 NKJ655380 NUF655380 OEB655380 ONX655380 OXT655380 PHP655380 PRL655380 QBH655380 QLD655380 QUZ655380 REV655380 ROR655380 RYN655380 SIJ655380 SSF655380 TCB655380 TLX655380 TVT655380 UFP655380 UPL655380 UZH655380 VJD655380 VSZ655380 WCV655380 WMR655380 WWN655380 R720916 KB720916 TX720916 ADT720916 ANP720916 AXL720916 BHH720916 BRD720916 CAZ720916 CKV720916 CUR720916 DEN720916 DOJ720916 DYF720916 EIB720916 ERX720916 FBT720916 FLP720916 FVL720916 GFH720916 GPD720916 GYZ720916 HIV720916 HSR720916 ICN720916 IMJ720916 IWF720916 JGB720916 JPX720916 JZT720916 KJP720916 KTL720916 LDH720916 LND720916 LWZ720916 MGV720916 MQR720916 NAN720916 NKJ720916 NUF720916 OEB720916 ONX720916 OXT720916 PHP720916 PRL720916 QBH720916 QLD720916 QUZ720916 REV720916 ROR720916 RYN720916 SIJ720916 SSF720916 TCB720916 TLX720916 TVT720916 UFP720916 UPL720916 UZH720916 VJD720916 VSZ720916 WCV720916 WMR720916 WWN720916 R786452 KB786452 TX786452 ADT786452 ANP786452 AXL786452 BHH786452 BRD786452 CAZ786452 CKV786452 CUR786452 DEN786452 DOJ786452 DYF786452 EIB786452 ERX786452 FBT786452 FLP786452 FVL786452 GFH786452 GPD786452 GYZ786452 HIV786452 HSR786452 ICN786452 IMJ786452 IWF786452 JGB786452 JPX786452 JZT786452 KJP786452 KTL786452 LDH786452 LND786452 LWZ786452 MGV786452 MQR786452 NAN786452 NKJ786452 NUF786452 OEB786452 ONX786452 OXT786452 PHP786452 PRL786452 QBH786452 QLD786452 QUZ786452 REV786452 ROR786452 RYN786452 SIJ786452 SSF786452 TCB786452 TLX786452 TVT786452 UFP786452 UPL786452 UZH786452 VJD786452 VSZ786452 WCV786452 WMR786452 WWN786452 R851988 KB851988 TX851988 ADT851988 ANP851988 AXL851988 BHH851988 BRD851988 CAZ851988 CKV851988 CUR851988 DEN851988 DOJ851988 DYF851988 EIB851988 ERX851988 FBT851988 FLP851988 FVL851988 GFH851988 GPD851988 GYZ851988 HIV851988 HSR851988 ICN851988 IMJ851988 IWF851988 JGB851988 JPX851988 JZT851988 KJP851988 KTL851988 LDH851988 LND851988 LWZ851988 MGV851988 MQR851988 NAN851988 NKJ851988 NUF851988 OEB851988 ONX851988 OXT851988 PHP851988 PRL851988 QBH851988 QLD851988 QUZ851988 REV851988 ROR851988 RYN851988 SIJ851988 SSF851988 TCB851988 TLX851988 TVT851988 UFP851988 UPL851988 UZH851988 VJD851988 VSZ851988 WCV851988 WMR851988 WWN851988 R917524 KB917524 TX917524 ADT917524 ANP917524 AXL917524 BHH917524 BRD917524 CAZ917524 CKV917524 CUR917524 DEN917524 DOJ917524 DYF917524 EIB917524 ERX917524 FBT917524 FLP917524 FVL917524 GFH917524 GPD917524 GYZ917524 HIV917524 HSR917524 ICN917524 IMJ917524 IWF917524 JGB917524 JPX917524 JZT917524 KJP917524 KTL917524 LDH917524 LND917524 LWZ917524 MGV917524 MQR917524 NAN917524 NKJ917524 NUF917524 OEB917524 ONX917524 OXT917524 PHP917524 PRL917524 QBH917524 QLD917524 QUZ917524 REV917524 ROR917524 RYN917524 SIJ917524 SSF917524 TCB917524 TLX917524 TVT917524 UFP917524 UPL917524 UZH917524 VJD917524 VSZ917524 WCV917524 WMR917524 WWN917524 R983060 KB983060 TX983060 ADT983060 ANP983060 AXL983060 BHH983060 BRD983060 CAZ983060 CKV983060 CUR983060 DEN983060 DOJ983060 DYF983060 EIB983060 ERX983060 FBT983060 FLP983060 FVL983060 GFH983060 GPD983060 GYZ983060 HIV983060 HSR983060 ICN983060 IMJ983060 IWF983060 JGB983060 JPX983060 JZT983060 KJP983060 KTL983060 LDH983060 LND983060 LWZ983060 MGV983060 MQR983060 NAN983060 NKJ983060 NUF983060 OEB983060 ONX983060 OXT983060 PHP983060 PRL983060 QBH983060 QLD983060 QUZ983060 REV983060 ROR983060 RYN983060 SIJ983060 SSF983060 TCB983060 TLX983060 TVT983060 UFP983060 UPL983060 UZH983060 VJD983060 VSZ983060 WCV983060 WMR983060 WWN983060 WWP983060 T65556 KD65556 TZ65556 ADV65556 ANR65556 AXN65556 BHJ65556 BRF65556 CBB65556 CKX65556 CUT65556 DEP65556 DOL65556 DYH65556 EID65556 ERZ65556 FBV65556 FLR65556 FVN65556 GFJ65556 GPF65556 GZB65556 HIX65556 HST65556 ICP65556 IML65556 IWH65556 JGD65556 JPZ65556 JZV65556 KJR65556 KTN65556 LDJ65556 LNF65556 LXB65556 MGX65556 MQT65556 NAP65556 NKL65556 NUH65556 OED65556 ONZ65556 OXV65556 PHR65556 PRN65556 QBJ65556 QLF65556 QVB65556 REX65556 ROT65556 RYP65556 SIL65556 SSH65556 TCD65556 TLZ65556 TVV65556 UFR65556 UPN65556 UZJ65556 VJF65556 VTB65556 WCX65556 WMT65556 WWP65556 T131092 KD131092 TZ131092 ADV131092 ANR131092 AXN131092 BHJ131092 BRF131092 CBB131092 CKX131092 CUT131092 DEP131092 DOL131092 DYH131092 EID131092 ERZ131092 FBV131092 FLR131092 FVN131092 GFJ131092 GPF131092 GZB131092 HIX131092 HST131092 ICP131092 IML131092 IWH131092 JGD131092 JPZ131092 JZV131092 KJR131092 KTN131092 LDJ131092 LNF131092 LXB131092 MGX131092 MQT131092 NAP131092 NKL131092 NUH131092 OED131092 ONZ131092 OXV131092 PHR131092 PRN131092 QBJ131092 QLF131092 QVB131092 REX131092 ROT131092 RYP131092 SIL131092 SSH131092 TCD131092 TLZ131092 TVV131092 UFR131092 UPN131092 UZJ131092 VJF131092 VTB131092 WCX131092 WMT131092 WWP131092 T196628 KD196628 TZ196628 ADV196628 ANR196628 AXN196628 BHJ196628 BRF196628 CBB196628 CKX196628 CUT196628 DEP196628 DOL196628 DYH196628 EID196628 ERZ196628 FBV196628 FLR196628 FVN196628 GFJ196628 GPF196628 GZB196628 HIX196628 HST196628 ICP196628 IML196628 IWH196628 JGD196628 JPZ196628 JZV196628 KJR196628 KTN196628 LDJ196628 LNF196628 LXB196628 MGX196628 MQT196628 NAP196628 NKL196628 NUH196628 OED196628 ONZ196628 OXV196628 PHR196628 PRN196628 QBJ196628 QLF196628 QVB196628 REX196628 ROT196628 RYP196628 SIL196628 SSH196628 TCD196628 TLZ196628 TVV196628 UFR196628 UPN196628 UZJ196628 VJF196628 VTB196628 WCX196628 WMT196628 WWP196628 T262164 KD262164 TZ262164 ADV262164 ANR262164 AXN262164 BHJ262164 BRF262164 CBB262164 CKX262164 CUT262164 DEP262164 DOL262164 DYH262164 EID262164 ERZ262164 FBV262164 FLR262164 FVN262164 GFJ262164 GPF262164 GZB262164 HIX262164 HST262164 ICP262164 IML262164 IWH262164 JGD262164 JPZ262164 JZV262164 KJR262164 KTN262164 LDJ262164 LNF262164 LXB262164 MGX262164 MQT262164 NAP262164 NKL262164 NUH262164 OED262164 ONZ262164 OXV262164 PHR262164 PRN262164 QBJ262164 QLF262164 QVB262164 REX262164 ROT262164 RYP262164 SIL262164 SSH262164 TCD262164 TLZ262164 TVV262164 UFR262164 UPN262164 UZJ262164 VJF262164 VTB262164 WCX262164 WMT262164 WWP262164 T327700 KD327700 TZ327700 ADV327700 ANR327700 AXN327700 BHJ327700 BRF327700 CBB327700 CKX327700 CUT327700 DEP327700 DOL327700 DYH327700 EID327700 ERZ327700 FBV327700 FLR327700 FVN327700 GFJ327700 GPF327700 GZB327700 HIX327700 HST327700 ICP327700 IML327700 IWH327700 JGD327700 JPZ327700 JZV327700 KJR327700 KTN327700 LDJ327700 LNF327700 LXB327700 MGX327700 MQT327700 NAP327700 NKL327700 NUH327700 OED327700 ONZ327700 OXV327700 PHR327700 PRN327700 QBJ327700 QLF327700 QVB327700 REX327700 ROT327700 RYP327700 SIL327700 SSH327700 TCD327700 TLZ327700 TVV327700 UFR327700 UPN327700 UZJ327700 VJF327700 VTB327700 WCX327700 WMT327700 WWP327700 T393236 KD393236 TZ393236 ADV393236 ANR393236 AXN393236 BHJ393236 BRF393236 CBB393236 CKX393236 CUT393236 DEP393236 DOL393236 DYH393236 EID393236 ERZ393236 FBV393236 FLR393236 FVN393236 GFJ393236 GPF393236 GZB393236 HIX393236 HST393236 ICP393236 IML393236 IWH393236 JGD393236 JPZ393236 JZV393236 KJR393236 KTN393236 LDJ393236 LNF393236 LXB393236 MGX393236 MQT393236 NAP393236 NKL393236 NUH393236 OED393236 ONZ393236 OXV393236 PHR393236 PRN393236 QBJ393236 QLF393236 QVB393236 REX393236 ROT393236 RYP393236 SIL393236 SSH393236 TCD393236 TLZ393236 TVV393236 UFR393236 UPN393236 UZJ393236 VJF393236 VTB393236 WCX393236 WMT393236 WWP393236 T458772 KD458772 TZ458772 ADV458772 ANR458772 AXN458772 BHJ458772 BRF458772 CBB458772 CKX458772 CUT458772 DEP458772 DOL458772 DYH458772 EID458772 ERZ458772 FBV458772 FLR458772 FVN458772 GFJ458772 GPF458772 GZB458772 HIX458772 HST458772 ICP458772 IML458772 IWH458772 JGD458772 JPZ458772 JZV458772 KJR458772 KTN458772 LDJ458772 LNF458772 LXB458772 MGX458772 MQT458772 NAP458772 NKL458772 NUH458772 OED458772 ONZ458772 OXV458772 PHR458772 PRN458772 QBJ458772 QLF458772 QVB458772 REX458772 ROT458772 RYP458772 SIL458772 SSH458772 TCD458772 TLZ458772 TVV458772 UFR458772 UPN458772 UZJ458772 VJF458772 VTB458772 WCX458772 WMT458772 WWP458772 T524308 KD524308 TZ524308 ADV524308 ANR524308 AXN524308 BHJ524308 BRF524308 CBB524308 CKX524308 CUT524308 DEP524308 DOL524308 DYH524308 EID524308 ERZ524308 FBV524308 FLR524308 FVN524308 GFJ524308 GPF524308 GZB524308 HIX524308 HST524308 ICP524308 IML524308 IWH524308 JGD524308 JPZ524308 JZV524308 KJR524308 KTN524308 LDJ524308 LNF524308 LXB524308 MGX524308 MQT524308 NAP524308 NKL524308 NUH524308 OED524308 ONZ524308 OXV524308 PHR524308 PRN524308 QBJ524308 QLF524308 QVB524308 REX524308 ROT524308 RYP524308 SIL524308 SSH524308 TCD524308 TLZ524308 TVV524308 UFR524308 UPN524308 UZJ524308 VJF524308 VTB524308 WCX524308 WMT524308 WWP524308 T589844 KD589844 TZ589844 ADV589844 ANR589844 AXN589844 BHJ589844 BRF589844 CBB589844 CKX589844 CUT589844 DEP589844 DOL589844 DYH589844 EID589844 ERZ589844 FBV589844 FLR589844 FVN589844 GFJ589844 GPF589844 GZB589844 HIX589844 HST589844 ICP589844 IML589844 IWH589844 JGD589844 JPZ589844 JZV589844 KJR589844 KTN589844 LDJ589844 LNF589844 LXB589844 MGX589844 MQT589844 NAP589844 NKL589844 NUH589844 OED589844 ONZ589844 OXV589844 PHR589844 PRN589844 QBJ589844 QLF589844 QVB589844 REX589844 ROT589844 RYP589844 SIL589844 SSH589844 TCD589844 TLZ589844 TVV589844 UFR589844 UPN589844 UZJ589844 VJF589844 VTB589844 WCX589844 WMT589844 WWP589844 T655380 KD655380 TZ655380 ADV655380 ANR655380 AXN655380 BHJ655380 BRF655380 CBB655380 CKX655380 CUT655380 DEP655380 DOL655380 DYH655380 EID655380 ERZ655380 FBV655380 FLR655380 FVN655380 GFJ655380 GPF655380 GZB655380 HIX655380 HST655380 ICP655380 IML655380 IWH655380 JGD655380 JPZ655380 JZV655380 KJR655380 KTN655380 LDJ655380 LNF655380 LXB655380 MGX655380 MQT655380 NAP655380 NKL655380 NUH655380 OED655380 ONZ655380 OXV655380 PHR655380 PRN655380 QBJ655380 QLF655380 QVB655380 REX655380 ROT655380 RYP655380 SIL655380 SSH655380 TCD655380 TLZ655380 TVV655380 UFR655380 UPN655380 UZJ655380 VJF655380 VTB655380 WCX655380 WMT655380 WWP655380 T720916 KD720916 TZ720916 ADV720916 ANR720916 AXN720916 BHJ720916 BRF720916 CBB720916 CKX720916 CUT720916 DEP720916 DOL720916 DYH720916 EID720916 ERZ720916 FBV720916 FLR720916 FVN720916 GFJ720916 GPF720916 GZB720916 HIX720916 HST720916 ICP720916 IML720916 IWH720916 JGD720916 JPZ720916 JZV720916 KJR720916 KTN720916 LDJ720916 LNF720916 LXB720916 MGX720916 MQT720916 NAP720916 NKL720916 NUH720916 OED720916 ONZ720916 OXV720916 PHR720916 PRN720916 QBJ720916 QLF720916 QVB720916 REX720916 ROT720916 RYP720916 SIL720916 SSH720916 TCD720916 TLZ720916 TVV720916 UFR720916 UPN720916 UZJ720916 VJF720916 VTB720916 WCX720916 WMT720916 WWP720916 T786452 KD786452 TZ786452 ADV786452 ANR786452 AXN786452 BHJ786452 BRF786452 CBB786452 CKX786452 CUT786452 DEP786452 DOL786452 DYH786452 EID786452 ERZ786452 FBV786452 FLR786452 FVN786452 GFJ786452 GPF786452 GZB786452 HIX786452 HST786452 ICP786452 IML786452 IWH786452 JGD786452 JPZ786452 JZV786452 KJR786452 KTN786452 LDJ786452 LNF786452 LXB786452 MGX786452 MQT786452 NAP786452 NKL786452 NUH786452 OED786452 ONZ786452 OXV786452 PHR786452 PRN786452 QBJ786452 QLF786452 QVB786452 REX786452 ROT786452 RYP786452 SIL786452 SSH786452 TCD786452 TLZ786452 TVV786452 UFR786452 UPN786452 UZJ786452 VJF786452 VTB786452 WCX786452 WMT786452 WWP786452 T851988 KD851988 TZ851988 ADV851988 ANR851988 AXN851988 BHJ851988 BRF851988 CBB851988 CKX851988 CUT851988 DEP851988 DOL851988 DYH851988 EID851988 ERZ851988 FBV851988 FLR851988 FVN851988 GFJ851988 GPF851988 GZB851988 HIX851988 HST851988 ICP851988 IML851988 IWH851988 JGD851988 JPZ851988 JZV851988 KJR851988 KTN851988 LDJ851988 LNF851988 LXB851988 MGX851988 MQT851988 NAP851988 NKL851988 NUH851988 OED851988 ONZ851988 OXV851988 PHR851988 PRN851988 QBJ851988 QLF851988 QVB851988 REX851988 ROT851988 RYP851988 SIL851988 SSH851988 TCD851988 TLZ851988 TVV851988 UFR851988 UPN851988 UZJ851988 VJF851988 VTB851988 WCX851988 WMT851988 WWP851988 T917524 KD917524 TZ917524 ADV917524 ANR917524 AXN917524 BHJ917524 BRF917524 CBB917524 CKX917524 CUT917524 DEP917524 DOL917524 DYH917524 EID917524 ERZ917524 FBV917524 FLR917524 FVN917524 GFJ917524 GPF917524 GZB917524 HIX917524 HST917524 ICP917524 IML917524 IWH917524 JGD917524 JPZ917524 JZV917524 KJR917524 KTN917524 LDJ917524 LNF917524 LXB917524 MGX917524 MQT917524 NAP917524 NKL917524 NUH917524 OED917524 ONZ917524 OXV917524 PHR917524 PRN917524 QBJ917524 QLF917524 QVB917524 REX917524 ROT917524 RYP917524 SIL917524 SSH917524 TCD917524 TLZ917524 TVV917524 UFR917524 UPN917524 UZJ917524 VJF917524 VTB917524 WCX917524 WMT917524 WWP917524 T983060 KD983060 TZ983060 ADV983060 ANR983060 AXN983060 BHJ983060 BRF983060 CBB983060 CKX983060 CUT983060 DEP983060 DOL983060 DYH983060 EID983060 ERZ983060 FBV983060 FLR983060 FVN983060 GFJ983060 GPF983060 GZB983060 HIX983060 HST983060 ICP983060 IML983060 IWH983060 JGD983060 JPZ983060 JZV983060 KJR983060 KTN983060 LDJ983060 LNF983060 LXB983060 MGX983060 MQT983060 NAP983060 NKL983060 NUH983060 OED983060 ONZ983060 OXV983060 PHR983060 PRN983060 QBJ983060 QLF983060 QVB983060 REX983060 ROT983060 RYP983060 SIL983060 SSH983060 TCD983060 TLZ983060 TVV983060 UFR983060 UPN983060 UZJ983060 VJF983060 VTB983060 WCX983060 WMT983060 WCX24 VTB24 VJF24 UZJ24 UPN24 UFR24 TVV24 TLZ24 TCD24 SSH24 SIL24 RYP24 ROT24 REX24 QVB24 QLF24 QBJ24 PRN24 PHR24 OXV24 ONZ24 OED24 NUH24 NKL24 NAP24 MQT24 MGX24 LXB24 LNF24 LDJ24 KTN24 KJR24 JZV24 JPZ24 JGD24 IWH24 IML24 ICP24 HST24 HIX24 GZB24 GPF24 GFJ24 FVN24 FLR24 FBV24 ERZ24 EID24 DYH24 DOL24 DEP24 CUT24 CKX24 CBB24 BRF24 BHJ24 AXN24 ANR24 ADV24 TZ24 KD24 WWP24 WWN24 WMR24 WCV24 VSZ24 VJD24 UZH24 UPL24 UFP24 TVT24 TLX24 TCB24 SSF24 SIJ24 RYN24 ROR24 REV24 QUZ24 QLD24 QBH24 PRL24 PHP24 OXT24 ONX24 OEB24 NUF24 NKJ24 NAN24 MQR24 MGV24 LWZ24 LND24 LDH24 KTL24 KJP24 JZT24 JPX24 JGB24 IWF24 IMJ24 ICN24 HSR24 HIV24 GYZ24 GPD24 GFH24 FVL24 FLP24 FBT24 ERX24 EIB24 DYF24 DOJ24 DEN24 CUR24 CKV24 CAZ24 BRD24 BHH24 AXL24 ANP24 ADT24 TX24 KB24 R24 WMT24 Y65556 Y131092 Y196628 Y262164 Y327700 Y393236 Y458772 Y524308 Y589844 Y655380 Y720916 Y786452 Y851988 Y917524 Y983060 AA65556 AA131092 AA196628 AA262164 AA327700 AA393236 AA458772 AA524308 AA589844 AA655380 AA720916 AA786452 AA851988 AA917524 AA983060 Y24 AF65556 AF131092 AF196628 AF262164 AF327700 AF393236 AF458772 AF524308 AF589844 AF655380 AF720916 AF786452 AF851988 AF917524 AF983060 AH65556 AH131092 AH196628 AH262164 AH327700 AH393236 AH458772 AH524308 AH589844 AH655380 AH720916 AH786452 AH851988 AH917524 AH983060 AF24" xr:uid="{00000000-0002-0000-0C00-000003000000}"/>
    <dataValidation type="list" allowBlank="1" showInputMessage="1" showErrorMessage="1" errorTitle="Ошибка" error="Выберите значение из списка" sqref="WWI983060 M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M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M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M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M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M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M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M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M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M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M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M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M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M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M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CQ24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TS24 JW24 M24 WWI24 WMM24" xr:uid="{00000000-0002-0000-0C00-000004000000}">
      <formula1>kind_of_heat_transfer</formula1>
    </dataValidation>
    <dataValidation type="list" allowBlank="1" showInputMessage="1" errorTitle="Ошибка" error="Выберите значение из списка" prompt="Выберите значение из списка" sqref="JY23:KF23 TU23:UB23 ADQ23:ADX23 ANM23:ANT23 AXI23:AXP23 BHE23:BHL23 BRA23:BRH23 CAW23:CBD23 CKS23:CKZ23 CUO23:CUV23 DEK23:DER23 DOG23:DON23 DYC23:DYJ23 EHY23:EIF23 ERU23:ESB23 FBQ23:FBX23 FLM23:FLT23 FVI23:FVP23 GFE23:GFL23 GPA23:GPH23 GYW23:GZD23 HIS23:HIZ23 HSO23:HSV23 ICK23:ICR23 IMG23:IMN23 IWC23:IWJ23 JFY23:JGF23 JPU23:JQB23 JZQ23:JZX23 KJM23:KJT23 KTI23:KTP23 LDE23:LDL23 LNA23:LNH23 LWW23:LXD23 MGS23:MGZ23 MQO23:MQV23 NAK23:NAR23 NKG23:NKN23 NUC23:NUJ23 ODY23:OEF23 ONU23:OOB23 OXQ23:OXX23 PHM23:PHT23 PRI23:PRP23 QBE23:QBL23 QLA23:QLH23 QUW23:QVD23 RES23:REZ23 ROO23:ROV23 RYK23:RYR23 SIG23:SIN23 SSC23:SSJ23 TBY23:TCF23 TLU23:TMB23 TVQ23:TVX23 UFM23:UFT23 UPI23:UPP23 UZE23:UZL23 VJA23:VJH23 VSW23:VTD23 WCS23:WCZ23 WMO23:WMV23 WWK23:WWR23 JY65555:KF65555 TU65555:UB65555 ADQ65555:ADX65555 ANM65555:ANT65555 AXI65555:AXP65555 BHE65555:BHL65555 BRA65555:BRH65555 CAW65555:CBD65555 CKS65555:CKZ65555 CUO65555:CUV65555 DEK65555:DER65555 DOG65555:DON65555 DYC65555:DYJ65555 EHY65555:EIF65555 ERU65555:ESB65555 FBQ65555:FBX65555 FLM65555:FLT65555 FVI65555:FVP65555 GFE65555:GFL65555 GPA65555:GPH65555 GYW65555:GZD65555 HIS65555:HIZ65555 HSO65555:HSV65555 ICK65555:ICR65555 IMG65555:IMN65555 IWC65555:IWJ65555 JFY65555:JGF65555 JPU65555:JQB65555 JZQ65555:JZX65555 KJM65555:KJT65555 KTI65555:KTP65555 LDE65555:LDL65555 LNA65555:LNH65555 LWW65555:LXD65555 MGS65555:MGZ65555 MQO65555:MQV65555 NAK65555:NAR65555 NKG65555:NKN65555 NUC65555:NUJ65555 ODY65555:OEF65555 ONU65555:OOB65555 OXQ65555:OXX65555 PHM65555:PHT65555 PRI65555:PRP65555 QBE65555:QBL65555 QLA65555:QLH65555 QUW65555:QVD65555 RES65555:REZ65555 ROO65555:ROV65555 RYK65555:RYR65555 SIG65555:SIN65555 SSC65555:SSJ65555 TBY65555:TCF65555 TLU65555:TMB65555 TVQ65555:TVX65555 UFM65555:UFT65555 UPI65555:UPP65555 UZE65555:UZL65555 VJA65555:VJH65555 VSW65555:VTD65555 WCS65555:WCZ65555 WMO65555:WMV65555 WWK65555:WWR65555 JY131091:KF131091 TU131091:UB131091 ADQ131091:ADX131091 ANM131091:ANT131091 AXI131091:AXP131091 BHE131091:BHL131091 BRA131091:BRH131091 CAW131091:CBD131091 CKS131091:CKZ131091 CUO131091:CUV131091 DEK131091:DER131091 DOG131091:DON131091 DYC131091:DYJ131091 EHY131091:EIF131091 ERU131091:ESB131091 FBQ131091:FBX131091 FLM131091:FLT131091 FVI131091:FVP131091 GFE131091:GFL131091 GPA131091:GPH131091 GYW131091:GZD131091 HIS131091:HIZ131091 HSO131091:HSV131091 ICK131091:ICR131091 IMG131091:IMN131091 IWC131091:IWJ131091 JFY131091:JGF131091 JPU131091:JQB131091 JZQ131091:JZX131091 KJM131091:KJT131091 KTI131091:KTP131091 LDE131091:LDL131091 LNA131091:LNH131091 LWW131091:LXD131091 MGS131091:MGZ131091 MQO131091:MQV131091 NAK131091:NAR131091 NKG131091:NKN131091 NUC131091:NUJ131091 ODY131091:OEF131091 ONU131091:OOB131091 OXQ131091:OXX131091 PHM131091:PHT131091 PRI131091:PRP131091 QBE131091:QBL131091 QLA131091:QLH131091 QUW131091:QVD131091 RES131091:REZ131091 ROO131091:ROV131091 RYK131091:RYR131091 SIG131091:SIN131091 SSC131091:SSJ131091 TBY131091:TCF131091 TLU131091:TMB131091 TVQ131091:TVX131091 UFM131091:UFT131091 UPI131091:UPP131091 UZE131091:UZL131091 VJA131091:VJH131091 VSW131091:VTD131091 WCS131091:WCZ131091 WMO131091:WMV131091 WWK131091:WWR131091 JY196627:KF196627 TU196627:UB196627 ADQ196627:ADX196627 ANM196627:ANT196627 AXI196627:AXP196627 BHE196627:BHL196627 BRA196627:BRH196627 CAW196627:CBD196627 CKS196627:CKZ196627 CUO196627:CUV196627 DEK196627:DER196627 DOG196627:DON196627 DYC196627:DYJ196627 EHY196627:EIF196627 ERU196627:ESB196627 FBQ196627:FBX196627 FLM196627:FLT196627 FVI196627:FVP196627 GFE196627:GFL196627 GPA196627:GPH196627 GYW196627:GZD196627 HIS196627:HIZ196627 HSO196627:HSV196627 ICK196627:ICR196627 IMG196627:IMN196627 IWC196627:IWJ196627 JFY196627:JGF196627 JPU196627:JQB196627 JZQ196627:JZX196627 KJM196627:KJT196627 KTI196627:KTP196627 LDE196627:LDL196627 LNA196627:LNH196627 LWW196627:LXD196627 MGS196627:MGZ196627 MQO196627:MQV196627 NAK196627:NAR196627 NKG196627:NKN196627 NUC196627:NUJ196627 ODY196627:OEF196627 ONU196627:OOB196627 OXQ196627:OXX196627 PHM196627:PHT196627 PRI196627:PRP196627 QBE196627:QBL196627 QLA196627:QLH196627 QUW196627:QVD196627 RES196627:REZ196627 ROO196627:ROV196627 RYK196627:RYR196627 SIG196627:SIN196627 SSC196627:SSJ196627 TBY196627:TCF196627 TLU196627:TMB196627 TVQ196627:TVX196627 UFM196627:UFT196627 UPI196627:UPP196627 UZE196627:UZL196627 VJA196627:VJH196627 VSW196627:VTD196627 WCS196627:WCZ196627 WMO196627:WMV196627 WWK196627:WWR196627 JY262163:KF262163 TU262163:UB262163 ADQ262163:ADX262163 ANM262163:ANT262163 AXI262163:AXP262163 BHE262163:BHL262163 BRA262163:BRH262163 CAW262163:CBD262163 CKS262163:CKZ262163 CUO262163:CUV262163 DEK262163:DER262163 DOG262163:DON262163 DYC262163:DYJ262163 EHY262163:EIF262163 ERU262163:ESB262163 FBQ262163:FBX262163 FLM262163:FLT262163 FVI262163:FVP262163 GFE262163:GFL262163 GPA262163:GPH262163 GYW262163:GZD262163 HIS262163:HIZ262163 HSO262163:HSV262163 ICK262163:ICR262163 IMG262163:IMN262163 IWC262163:IWJ262163 JFY262163:JGF262163 JPU262163:JQB262163 JZQ262163:JZX262163 KJM262163:KJT262163 KTI262163:KTP262163 LDE262163:LDL262163 LNA262163:LNH262163 LWW262163:LXD262163 MGS262163:MGZ262163 MQO262163:MQV262163 NAK262163:NAR262163 NKG262163:NKN262163 NUC262163:NUJ262163 ODY262163:OEF262163 ONU262163:OOB262163 OXQ262163:OXX262163 PHM262163:PHT262163 PRI262163:PRP262163 QBE262163:QBL262163 QLA262163:QLH262163 QUW262163:QVD262163 RES262163:REZ262163 ROO262163:ROV262163 RYK262163:RYR262163 SIG262163:SIN262163 SSC262163:SSJ262163 TBY262163:TCF262163 TLU262163:TMB262163 TVQ262163:TVX262163 UFM262163:UFT262163 UPI262163:UPP262163 UZE262163:UZL262163 VJA262163:VJH262163 VSW262163:VTD262163 WCS262163:WCZ262163 WMO262163:WMV262163 WWK262163:WWR262163 JY327699:KF327699 TU327699:UB327699 ADQ327699:ADX327699 ANM327699:ANT327699 AXI327699:AXP327699 BHE327699:BHL327699 BRA327699:BRH327699 CAW327699:CBD327699 CKS327699:CKZ327699 CUO327699:CUV327699 DEK327699:DER327699 DOG327699:DON327699 DYC327699:DYJ327699 EHY327699:EIF327699 ERU327699:ESB327699 FBQ327699:FBX327699 FLM327699:FLT327699 FVI327699:FVP327699 GFE327699:GFL327699 GPA327699:GPH327699 GYW327699:GZD327699 HIS327699:HIZ327699 HSO327699:HSV327699 ICK327699:ICR327699 IMG327699:IMN327699 IWC327699:IWJ327699 JFY327699:JGF327699 JPU327699:JQB327699 JZQ327699:JZX327699 KJM327699:KJT327699 KTI327699:KTP327699 LDE327699:LDL327699 LNA327699:LNH327699 LWW327699:LXD327699 MGS327699:MGZ327699 MQO327699:MQV327699 NAK327699:NAR327699 NKG327699:NKN327699 NUC327699:NUJ327699 ODY327699:OEF327699 ONU327699:OOB327699 OXQ327699:OXX327699 PHM327699:PHT327699 PRI327699:PRP327699 QBE327699:QBL327699 QLA327699:QLH327699 QUW327699:QVD327699 RES327699:REZ327699 ROO327699:ROV327699 RYK327699:RYR327699 SIG327699:SIN327699 SSC327699:SSJ327699 TBY327699:TCF327699 TLU327699:TMB327699 TVQ327699:TVX327699 UFM327699:UFT327699 UPI327699:UPP327699 UZE327699:UZL327699 VJA327699:VJH327699 VSW327699:VTD327699 WCS327699:WCZ327699 WMO327699:WMV327699 WWK327699:WWR327699 JY393235:KF393235 TU393235:UB393235 ADQ393235:ADX393235 ANM393235:ANT393235 AXI393235:AXP393235 BHE393235:BHL393235 BRA393235:BRH393235 CAW393235:CBD393235 CKS393235:CKZ393235 CUO393235:CUV393235 DEK393235:DER393235 DOG393235:DON393235 DYC393235:DYJ393235 EHY393235:EIF393235 ERU393235:ESB393235 FBQ393235:FBX393235 FLM393235:FLT393235 FVI393235:FVP393235 GFE393235:GFL393235 GPA393235:GPH393235 GYW393235:GZD393235 HIS393235:HIZ393235 HSO393235:HSV393235 ICK393235:ICR393235 IMG393235:IMN393235 IWC393235:IWJ393235 JFY393235:JGF393235 JPU393235:JQB393235 JZQ393235:JZX393235 KJM393235:KJT393235 KTI393235:KTP393235 LDE393235:LDL393235 LNA393235:LNH393235 LWW393235:LXD393235 MGS393235:MGZ393235 MQO393235:MQV393235 NAK393235:NAR393235 NKG393235:NKN393235 NUC393235:NUJ393235 ODY393235:OEF393235 ONU393235:OOB393235 OXQ393235:OXX393235 PHM393235:PHT393235 PRI393235:PRP393235 QBE393235:QBL393235 QLA393235:QLH393235 QUW393235:QVD393235 RES393235:REZ393235 ROO393235:ROV393235 RYK393235:RYR393235 SIG393235:SIN393235 SSC393235:SSJ393235 TBY393235:TCF393235 TLU393235:TMB393235 TVQ393235:TVX393235 UFM393235:UFT393235 UPI393235:UPP393235 UZE393235:UZL393235 VJA393235:VJH393235 VSW393235:VTD393235 WCS393235:WCZ393235 WMO393235:WMV393235 WWK393235:WWR393235 JY458771:KF458771 TU458771:UB458771 ADQ458771:ADX458771 ANM458771:ANT458771 AXI458771:AXP458771 BHE458771:BHL458771 BRA458771:BRH458771 CAW458771:CBD458771 CKS458771:CKZ458771 CUO458771:CUV458771 DEK458771:DER458771 DOG458771:DON458771 DYC458771:DYJ458771 EHY458771:EIF458771 ERU458771:ESB458771 FBQ458771:FBX458771 FLM458771:FLT458771 FVI458771:FVP458771 GFE458771:GFL458771 GPA458771:GPH458771 GYW458771:GZD458771 HIS458771:HIZ458771 HSO458771:HSV458771 ICK458771:ICR458771 IMG458771:IMN458771 IWC458771:IWJ458771 JFY458771:JGF458771 JPU458771:JQB458771 JZQ458771:JZX458771 KJM458771:KJT458771 KTI458771:KTP458771 LDE458771:LDL458771 LNA458771:LNH458771 LWW458771:LXD458771 MGS458771:MGZ458771 MQO458771:MQV458771 NAK458771:NAR458771 NKG458771:NKN458771 NUC458771:NUJ458771 ODY458771:OEF458771 ONU458771:OOB458771 OXQ458771:OXX458771 PHM458771:PHT458771 PRI458771:PRP458771 QBE458771:QBL458771 QLA458771:QLH458771 QUW458771:QVD458771 RES458771:REZ458771 ROO458771:ROV458771 RYK458771:RYR458771 SIG458771:SIN458771 SSC458771:SSJ458771 TBY458771:TCF458771 TLU458771:TMB458771 TVQ458771:TVX458771 UFM458771:UFT458771 UPI458771:UPP458771 UZE458771:UZL458771 VJA458771:VJH458771 VSW458771:VTD458771 WCS458771:WCZ458771 WMO458771:WMV458771 WWK458771:WWR458771 JY524307:KF524307 TU524307:UB524307 ADQ524307:ADX524307 ANM524307:ANT524307 AXI524307:AXP524307 BHE524307:BHL524307 BRA524307:BRH524307 CAW524307:CBD524307 CKS524307:CKZ524307 CUO524307:CUV524307 DEK524307:DER524307 DOG524307:DON524307 DYC524307:DYJ524307 EHY524307:EIF524307 ERU524307:ESB524307 FBQ524307:FBX524307 FLM524307:FLT524307 FVI524307:FVP524307 GFE524307:GFL524307 GPA524307:GPH524307 GYW524307:GZD524307 HIS524307:HIZ524307 HSO524307:HSV524307 ICK524307:ICR524307 IMG524307:IMN524307 IWC524307:IWJ524307 JFY524307:JGF524307 JPU524307:JQB524307 JZQ524307:JZX524307 KJM524307:KJT524307 KTI524307:KTP524307 LDE524307:LDL524307 LNA524307:LNH524307 LWW524307:LXD524307 MGS524307:MGZ524307 MQO524307:MQV524307 NAK524307:NAR524307 NKG524307:NKN524307 NUC524307:NUJ524307 ODY524307:OEF524307 ONU524307:OOB524307 OXQ524307:OXX524307 PHM524307:PHT524307 PRI524307:PRP524307 QBE524307:QBL524307 QLA524307:QLH524307 QUW524307:QVD524307 RES524307:REZ524307 ROO524307:ROV524307 RYK524307:RYR524307 SIG524307:SIN524307 SSC524307:SSJ524307 TBY524307:TCF524307 TLU524307:TMB524307 TVQ524307:TVX524307 UFM524307:UFT524307 UPI524307:UPP524307 UZE524307:UZL524307 VJA524307:VJH524307 VSW524307:VTD524307 WCS524307:WCZ524307 WMO524307:WMV524307 WWK524307:WWR524307 JY589843:KF589843 TU589843:UB589843 ADQ589843:ADX589843 ANM589843:ANT589843 AXI589843:AXP589843 BHE589843:BHL589843 BRA589843:BRH589843 CAW589843:CBD589843 CKS589843:CKZ589843 CUO589843:CUV589843 DEK589843:DER589843 DOG589843:DON589843 DYC589843:DYJ589843 EHY589843:EIF589843 ERU589843:ESB589843 FBQ589843:FBX589843 FLM589843:FLT589843 FVI589843:FVP589843 GFE589843:GFL589843 GPA589843:GPH589843 GYW589843:GZD589843 HIS589843:HIZ589843 HSO589843:HSV589843 ICK589843:ICR589843 IMG589843:IMN589843 IWC589843:IWJ589843 JFY589843:JGF589843 JPU589843:JQB589843 JZQ589843:JZX589843 KJM589843:KJT589843 KTI589843:KTP589843 LDE589843:LDL589843 LNA589843:LNH589843 LWW589843:LXD589843 MGS589843:MGZ589843 MQO589843:MQV589843 NAK589843:NAR589843 NKG589843:NKN589843 NUC589843:NUJ589843 ODY589843:OEF589843 ONU589843:OOB589843 OXQ589843:OXX589843 PHM589843:PHT589843 PRI589843:PRP589843 QBE589843:QBL589843 QLA589843:QLH589843 QUW589843:QVD589843 RES589843:REZ589843 ROO589843:ROV589843 RYK589843:RYR589843 SIG589843:SIN589843 SSC589843:SSJ589843 TBY589843:TCF589843 TLU589843:TMB589843 TVQ589843:TVX589843 UFM589843:UFT589843 UPI589843:UPP589843 UZE589843:UZL589843 VJA589843:VJH589843 VSW589843:VTD589843 WCS589843:WCZ589843 WMO589843:WMV589843 WWK589843:WWR589843 JY655379:KF655379 TU655379:UB655379 ADQ655379:ADX655379 ANM655379:ANT655379 AXI655379:AXP655379 BHE655379:BHL655379 BRA655379:BRH655379 CAW655379:CBD655379 CKS655379:CKZ655379 CUO655379:CUV655379 DEK655379:DER655379 DOG655379:DON655379 DYC655379:DYJ655379 EHY655379:EIF655379 ERU655379:ESB655379 FBQ655379:FBX655379 FLM655379:FLT655379 FVI655379:FVP655379 GFE655379:GFL655379 GPA655379:GPH655379 GYW655379:GZD655379 HIS655379:HIZ655379 HSO655379:HSV655379 ICK655379:ICR655379 IMG655379:IMN655379 IWC655379:IWJ655379 JFY655379:JGF655379 JPU655379:JQB655379 JZQ655379:JZX655379 KJM655379:KJT655379 KTI655379:KTP655379 LDE655379:LDL655379 LNA655379:LNH655379 LWW655379:LXD655379 MGS655379:MGZ655379 MQO655379:MQV655379 NAK655379:NAR655379 NKG655379:NKN655379 NUC655379:NUJ655379 ODY655379:OEF655379 ONU655379:OOB655379 OXQ655379:OXX655379 PHM655379:PHT655379 PRI655379:PRP655379 QBE655379:QBL655379 QLA655379:QLH655379 QUW655379:QVD655379 RES655379:REZ655379 ROO655379:ROV655379 RYK655379:RYR655379 SIG655379:SIN655379 SSC655379:SSJ655379 TBY655379:TCF655379 TLU655379:TMB655379 TVQ655379:TVX655379 UFM655379:UFT655379 UPI655379:UPP655379 UZE655379:UZL655379 VJA655379:VJH655379 VSW655379:VTD655379 WCS655379:WCZ655379 WMO655379:WMV655379 WWK655379:WWR655379 JY720915:KF720915 TU720915:UB720915 ADQ720915:ADX720915 ANM720915:ANT720915 AXI720915:AXP720915 BHE720915:BHL720915 BRA720915:BRH720915 CAW720915:CBD720915 CKS720915:CKZ720915 CUO720915:CUV720915 DEK720915:DER720915 DOG720915:DON720915 DYC720915:DYJ720915 EHY720915:EIF720915 ERU720915:ESB720915 FBQ720915:FBX720915 FLM720915:FLT720915 FVI720915:FVP720915 GFE720915:GFL720915 GPA720915:GPH720915 GYW720915:GZD720915 HIS720915:HIZ720915 HSO720915:HSV720915 ICK720915:ICR720915 IMG720915:IMN720915 IWC720915:IWJ720915 JFY720915:JGF720915 JPU720915:JQB720915 JZQ720915:JZX720915 KJM720915:KJT720915 KTI720915:KTP720915 LDE720915:LDL720915 LNA720915:LNH720915 LWW720915:LXD720915 MGS720915:MGZ720915 MQO720915:MQV720915 NAK720915:NAR720915 NKG720915:NKN720915 NUC720915:NUJ720915 ODY720915:OEF720915 ONU720915:OOB720915 OXQ720915:OXX720915 PHM720915:PHT720915 PRI720915:PRP720915 QBE720915:QBL720915 QLA720915:QLH720915 QUW720915:QVD720915 RES720915:REZ720915 ROO720915:ROV720915 RYK720915:RYR720915 SIG720915:SIN720915 SSC720915:SSJ720915 TBY720915:TCF720915 TLU720915:TMB720915 TVQ720915:TVX720915 UFM720915:UFT720915 UPI720915:UPP720915 UZE720915:UZL720915 VJA720915:VJH720915 VSW720915:VTD720915 WCS720915:WCZ720915 WMO720915:WMV720915 WWK720915:WWR720915 JY786451:KF786451 TU786451:UB786451 ADQ786451:ADX786451 ANM786451:ANT786451 AXI786451:AXP786451 BHE786451:BHL786451 BRA786451:BRH786451 CAW786451:CBD786451 CKS786451:CKZ786451 CUO786451:CUV786451 DEK786451:DER786451 DOG786451:DON786451 DYC786451:DYJ786451 EHY786451:EIF786451 ERU786451:ESB786451 FBQ786451:FBX786451 FLM786451:FLT786451 FVI786451:FVP786451 GFE786451:GFL786451 GPA786451:GPH786451 GYW786451:GZD786451 HIS786451:HIZ786451 HSO786451:HSV786451 ICK786451:ICR786451 IMG786451:IMN786451 IWC786451:IWJ786451 JFY786451:JGF786451 JPU786451:JQB786451 JZQ786451:JZX786451 KJM786451:KJT786451 KTI786451:KTP786451 LDE786451:LDL786451 LNA786451:LNH786451 LWW786451:LXD786451 MGS786451:MGZ786451 MQO786451:MQV786451 NAK786451:NAR786451 NKG786451:NKN786451 NUC786451:NUJ786451 ODY786451:OEF786451 ONU786451:OOB786451 OXQ786451:OXX786451 PHM786451:PHT786451 PRI786451:PRP786451 QBE786451:QBL786451 QLA786451:QLH786451 QUW786451:QVD786451 RES786451:REZ786451 ROO786451:ROV786451 RYK786451:RYR786451 SIG786451:SIN786451 SSC786451:SSJ786451 TBY786451:TCF786451 TLU786451:TMB786451 TVQ786451:TVX786451 UFM786451:UFT786451 UPI786451:UPP786451 UZE786451:UZL786451 VJA786451:VJH786451 VSW786451:VTD786451 WCS786451:WCZ786451 WMO786451:WMV786451 WWK786451:WWR786451 JY851987:KF851987 TU851987:UB851987 ADQ851987:ADX851987 ANM851987:ANT851987 AXI851987:AXP851987 BHE851987:BHL851987 BRA851987:BRH851987 CAW851987:CBD851987 CKS851987:CKZ851987 CUO851987:CUV851987 DEK851987:DER851987 DOG851987:DON851987 DYC851987:DYJ851987 EHY851987:EIF851987 ERU851987:ESB851987 FBQ851987:FBX851987 FLM851987:FLT851987 FVI851987:FVP851987 GFE851987:GFL851987 GPA851987:GPH851987 GYW851987:GZD851987 HIS851987:HIZ851987 HSO851987:HSV851987 ICK851987:ICR851987 IMG851987:IMN851987 IWC851987:IWJ851987 JFY851987:JGF851987 JPU851987:JQB851987 JZQ851987:JZX851987 KJM851987:KJT851987 KTI851987:KTP851987 LDE851987:LDL851987 LNA851987:LNH851987 LWW851987:LXD851987 MGS851987:MGZ851987 MQO851987:MQV851987 NAK851987:NAR851987 NKG851987:NKN851987 NUC851987:NUJ851987 ODY851987:OEF851987 ONU851987:OOB851987 OXQ851987:OXX851987 PHM851987:PHT851987 PRI851987:PRP851987 QBE851987:QBL851987 QLA851987:QLH851987 QUW851987:QVD851987 RES851987:REZ851987 ROO851987:ROV851987 RYK851987:RYR851987 SIG851987:SIN851987 SSC851987:SSJ851987 TBY851987:TCF851987 TLU851987:TMB851987 TVQ851987:TVX851987 UFM851987:UFT851987 UPI851987:UPP851987 UZE851987:UZL851987 VJA851987:VJH851987 VSW851987:VTD851987 WCS851987:WCZ851987 WMO851987:WMV851987 WWK851987:WWR851987 JY917523:KF917523 TU917523:UB917523 ADQ917523:ADX917523 ANM917523:ANT917523 AXI917523:AXP917523 BHE917523:BHL917523 BRA917523:BRH917523 CAW917523:CBD917523 CKS917523:CKZ917523 CUO917523:CUV917523 DEK917523:DER917523 DOG917523:DON917523 DYC917523:DYJ917523 EHY917523:EIF917523 ERU917523:ESB917523 FBQ917523:FBX917523 FLM917523:FLT917523 FVI917523:FVP917523 GFE917523:GFL917523 GPA917523:GPH917523 GYW917523:GZD917523 HIS917523:HIZ917523 HSO917523:HSV917523 ICK917523:ICR917523 IMG917523:IMN917523 IWC917523:IWJ917523 JFY917523:JGF917523 JPU917523:JQB917523 JZQ917523:JZX917523 KJM917523:KJT917523 KTI917523:KTP917523 LDE917523:LDL917523 LNA917523:LNH917523 LWW917523:LXD917523 MGS917523:MGZ917523 MQO917523:MQV917523 NAK917523:NAR917523 NKG917523:NKN917523 NUC917523:NUJ917523 ODY917523:OEF917523 ONU917523:OOB917523 OXQ917523:OXX917523 PHM917523:PHT917523 PRI917523:PRP917523 QBE917523:QBL917523 QLA917523:QLH917523 QUW917523:QVD917523 RES917523:REZ917523 ROO917523:ROV917523 RYK917523:RYR917523 SIG917523:SIN917523 SSC917523:SSJ917523 TBY917523:TCF917523 TLU917523:TMB917523 TVQ917523:TVX917523 UFM917523:UFT917523 UPI917523:UPP917523 UZE917523:UZL917523 VJA917523:VJH917523 VSW917523:VTD917523 WCS917523:WCZ917523 WMO917523:WMV917523 WWK917523:WWR917523 WWK983059:WWR983059 JY983059:KF983059 TU983059:UB983059 ADQ983059:ADX983059 ANM983059:ANT983059 AXI983059:AXP983059 BHE983059:BHL983059 BRA983059:BRH983059 CAW983059:CBD983059 CKS983059:CKZ983059 CUO983059:CUV983059 DEK983059:DER983059 DOG983059:DON983059 DYC983059:DYJ983059 EHY983059:EIF983059 ERU983059:ESB983059 FBQ983059:FBX983059 FLM983059:FLT983059 FVI983059:FVP983059 GFE983059:GFL983059 GPA983059:GPH983059 GYW983059:GZD983059 HIS983059:HIZ983059 HSO983059:HSV983059 ICK983059:ICR983059 IMG983059:IMN983059 IWC983059:IWJ983059 JFY983059:JGF983059 JPU983059:JQB983059 JZQ983059:JZX983059 KJM983059:KJT983059 KTI983059:KTP983059 LDE983059:LDL983059 LNA983059:LNH983059 LWW983059:LXD983059 MGS983059:MGZ983059 MQO983059:MQV983059 NAK983059:NAR983059 NKG983059:NKN983059 NUC983059:NUJ983059 ODY983059:OEF983059 ONU983059:OOB983059 OXQ983059:OXX983059 PHM983059:PHT983059 PRI983059:PRP983059 QBE983059:QBL983059 QLA983059:QLH983059 QUW983059:QVD983059 RES983059:REZ983059 ROO983059:ROV983059 RYK983059:RYR983059 SIG983059:SIN983059 SSC983059:SSJ983059 TBY983059:TCF983059 TLU983059:TMB983059 TVQ983059:TVX983059 UFM983059:UFT983059 UPI983059:UPP983059 UZE983059:UZL983059 VJA983059:VJH983059 VSW983059:VTD983059 WCS983059:WCZ983059 WMO983059:WMV983059 O983059:AJ983059 O65555:AJ65555 O131091:AJ131091 O196627:AJ196627 O262163:AJ262163 O327699:AJ327699 O393235:AJ393235 O458771:AJ458771 O524307:AJ524307 O589843:AJ589843 O655379:AJ655379 O720915:AJ720915 O786451:AJ786451 O851987:AJ851987 O917523:AJ917523" xr:uid="{00000000-0002-0000-0C00-000005000000}">
      <formula1>kind_of_cons</formula1>
    </dataValidation>
    <dataValidation type="textLength" operator="lessThanOrEqual" allowBlank="1" showInputMessage="1" showErrorMessage="1" errorTitle="Ошибка" error="Допускается ввод не более 900 символов!" sqref="WWS983054:WWS983061 WMW983054:WMW983061 AK65550:AK65557 KG65550:KG65557 UC65550:UC65557 ADY65550:ADY65557 ANU65550:ANU65557 AXQ65550:AXQ65557 BHM65550:BHM65557 BRI65550:BRI65557 CBE65550:CBE65557 CLA65550:CLA65557 CUW65550:CUW65557 DES65550:DES65557 DOO65550:DOO65557 DYK65550:DYK65557 EIG65550:EIG65557 ESC65550:ESC65557 FBY65550:FBY65557 FLU65550:FLU65557 FVQ65550:FVQ65557 GFM65550:GFM65557 GPI65550:GPI65557 GZE65550:GZE65557 HJA65550:HJA65557 HSW65550:HSW65557 ICS65550:ICS65557 IMO65550:IMO65557 IWK65550:IWK65557 JGG65550:JGG65557 JQC65550:JQC65557 JZY65550:JZY65557 KJU65550:KJU65557 KTQ65550:KTQ65557 LDM65550:LDM65557 LNI65550:LNI65557 LXE65550:LXE65557 MHA65550:MHA65557 MQW65550:MQW65557 NAS65550:NAS65557 NKO65550:NKO65557 NUK65550:NUK65557 OEG65550:OEG65557 OOC65550:OOC65557 OXY65550:OXY65557 PHU65550:PHU65557 PRQ65550:PRQ65557 QBM65550:QBM65557 QLI65550:QLI65557 QVE65550:QVE65557 RFA65550:RFA65557 ROW65550:ROW65557 RYS65550:RYS65557 SIO65550:SIO65557 SSK65550:SSK65557 TCG65550:TCG65557 TMC65550:TMC65557 TVY65550:TVY65557 UFU65550:UFU65557 UPQ65550:UPQ65557 UZM65550:UZM65557 VJI65550:VJI65557 VTE65550:VTE65557 WDA65550:WDA65557 WMW65550:WMW65557 WWS65550:WWS65557 AK131086:AK131093 KG131086:KG131093 UC131086:UC131093 ADY131086:ADY131093 ANU131086:ANU131093 AXQ131086:AXQ131093 BHM131086:BHM131093 BRI131086:BRI131093 CBE131086:CBE131093 CLA131086:CLA131093 CUW131086:CUW131093 DES131086:DES131093 DOO131086:DOO131093 DYK131086:DYK131093 EIG131086:EIG131093 ESC131086:ESC131093 FBY131086:FBY131093 FLU131086:FLU131093 FVQ131086:FVQ131093 GFM131086:GFM131093 GPI131086:GPI131093 GZE131086:GZE131093 HJA131086:HJA131093 HSW131086:HSW131093 ICS131086:ICS131093 IMO131086:IMO131093 IWK131086:IWK131093 JGG131086:JGG131093 JQC131086:JQC131093 JZY131086:JZY131093 KJU131086:KJU131093 KTQ131086:KTQ131093 LDM131086:LDM131093 LNI131086:LNI131093 LXE131086:LXE131093 MHA131086:MHA131093 MQW131086:MQW131093 NAS131086:NAS131093 NKO131086:NKO131093 NUK131086:NUK131093 OEG131086:OEG131093 OOC131086:OOC131093 OXY131086:OXY131093 PHU131086:PHU131093 PRQ131086:PRQ131093 QBM131086:QBM131093 QLI131086:QLI131093 QVE131086:QVE131093 RFA131086:RFA131093 ROW131086:ROW131093 RYS131086:RYS131093 SIO131086:SIO131093 SSK131086:SSK131093 TCG131086:TCG131093 TMC131086:TMC131093 TVY131086:TVY131093 UFU131086:UFU131093 UPQ131086:UPQ131093 UZM131086:UZM131093 VJI131086:VJI131093 VTE131086:VTE131093 WDA131086:WDA131093 WMW131086:WMW131093 WWS131086:WWS131093 AK196622:AK196629 KG196622:KG196629 UC196622:UC196629 ADY196622:ADY196629 ANU196622:ANU196629 AXQ196622:AXQ196629 BHM196622:BHM196629 BRI196622:BRI196629 CBE196622:CBE196629 CLA196622:CLA196629 CUW196622:CUW196629 DES196622:DES196629 DOO196622:DOO196629 DYK196622:DYK196629 EIG196622:EIG196629 ESC196622:ESC196629 FBY196622:FBY196629 FLU196622:FLU196629 FVQ196622:FVQ196629 GFM196622:GFM196629 GPI196622:GPI196629 GZE196622:GZE196629 HJA196622:HJA196629 HSW196622:HSW196629 ICS196622:ICS196629 IMO196622:IMO196629 IWK196622:IWK196629 JGG196622:JGG196629 JQC196622:JQC196629 JZY196622:JZY196629 KJU196622:KJU196629 KTQ196622:KTQ196629 LDM196622:LDM196629 LNI196622:LNI196629 LXE196622:LXE196629 MHA196622:MHA196629 MQW196622:MQW196629 NAS196622:NAS196629 NKO196622:NKO196629 NUK196622:NUK196629 OEG196622:OEG196629 OOC196622:OOC196629 OXY196622:OXY196629 PHU196622:PHU196629 PRQ196622:PRQ196629 QBM196622:QBM196629 QLI196622:QLI196629 QVE196622:QVE196629 RFA196622:RFA196629 ROW196622:ROW196629 RYS196622:RYS196629 SIO196622:SIO196629 SSK196622:SSK196629 TCG196622:TCG196629 TMC196622:TMC196629 TVY196622:TVY196629 UFU196622:UFU196629 UPQ196622:UPQ196629 UZM196622:UZM196629 VJI196622:VJI196629 VTE196622:VTE196629 WDA196622:WDA196629 WMW196622:WMW196629 WWS196622:WWS196629 AK262158:AK262165 KG262158:KG262165 UC262158:UC262165 ADY262158:ADY262165 ANU262158:ANU262165 AXQ262158:AXQ262165 BHM262158:BHM262165 BRI262158:BRI262165 CBE262158:CBE262165 CLA262158:CLA262165 CUW262158:CUW262165 DES262158:DES262165 DOO262158:DOO262165 DYK262158:DYK262165 EIG262158:EIG262165 ESC262158:ESC262165 FBY262158:FBY262165 FLU262158:FLU262165 FVQ262158:FVQ262165 GFM262158:GFM262165 GPI262158:GPI262165 GZE262158:GZE262165 HJA262158:HJA262165 HSW262158:HSW262165 ICS262158:ICS262165 IMO262158:IMO262165 IWK262158:IWK262165 JGG262158:JGG262165 JQC262158:JQC262165 JZY262158:JZY262165 KJU262158:KJU262165 KTQ262158:KTQ262165 LDM262158:LDM262165 LNI262158:LNI262165 LXE262158:LXE262165 MHA262158:MHA262165 MQW262158:MQW262165 NAS262158:NAS262165 NKO262158:NKO262165 NUK262158:NUK262165 OEG262158:OEG262165 OOC262158:OOC262165 OXY262158:OXY262165 PHU262158:PHU262165 PRQ262158:PRQ262165 QBM262158:QBM262165 QLI262158:QLI262165 QVE262158:QVE262165 RFA262158:RFA262165 ROW262158:ROW262165 RYS262158:RYS262165 SIO262158:SIO262165 SSK262158:SSK262165 TCG262158:TCG262165 TMC262158:TMC262165 TVY262158:TVY262165 UFU262158:UFU262165 UPQ262158:UPQ262165 UZM262158:UZM262165 VJI262158:VJI262165 VTE262158:VTE262165 WDA262158:WDA262165 WMW262158:WMW262165 WWS262158:WWS262165 AK327694:AK327701 KG327694:KG327701 UC327694:UC327701 ADY327694:ADY327701 ANU327694:ANU327701 AXQ327694:AXQ327701 BHM327694:BHM327701 BRI327694:BRI327701 CBE327694:CBE327701 CLA327694:CLA327701 CUW327694:CUW327701 DES327694:DES327701 DOO327694:DOO327701 DYK327694:DYK327701 EIG327694:EIG327701 ESC327694:ESC327701 FBY327694:FBY327701 FLU327694:FLU327701 FVQ327694:FVQ327701 GFM327694:GFM327701 GPI327694:GPI327701 GZE327694:GZE327701 HJA327694:HJA327701 HSW327694:HSW327701 ICS327694:ICS327701 IMO327694:IMO327701 IWK327694:IWK327701 JGG327694:JGG327701 JQC327694:JQC327701 JZY327694:JZY327701 KJU327694:KJU327701 KTQ327694:KTQ327701 LDM327694:LDM327701 LNI327694:LNI327701 LXE327694:LXE327701 MHA327694:MHA327701 MQW327694:MQW327701 NAS327694:NAS327701 NKO327694:NKO327701 NUK327694:NUK327701 OEG327694:OEG327701 OOC327694:OOC327701 OXY327694:OXY327701 PHU327694:PHU327701 PRQ327694:PRQ327701 QBM327694:QBM327701 QLI327694:QLI327701 QVE327694:QVE327701 RFA327694:RFA327701 ROW327694:ROW327701 RYS327694:RYS327701 SIO327694:SIO327701 SSK327694:SSK327701 TCG327694:TCG327701 TMC327694:TMC327701 TVY327694:TVY327701 UFU327694:UFU327701 UPQ327694:UPQ327701 UZM327694:UZM327701 VJI327694:VJI327701 VTE327694:VTE327701 WDA327694:WDA327701 WMW327694:WMW327701 WWS327694:WWS327701 AK393230:AK393237 KG393230:KG393237 UC393230:UC393237 ADY393230:ADY393237 ANU393230:ANU393237 AXQ393230:AXQ393237 BHM393230:BHM393237 BRI393230:BRI393237 CBE393230:CBE393237 CLA393230:CLA393237 CUW393230:CUW393237 DES393230:DES393237 DOO393230:DOO393237 DYK393230:DYK393237 EIG393230:EIG393237 ESC393230:ESC393237 FBY393230:FBY393237 FLU393230:FLU393237 FVQ393230:FVQ393237 GFM393230:GFM393237 GPI393230:GPI393237 GZE393230:GZE393237 HJA393230:HJA393237 HSW393230:HSW393237 ICS393230:ICS393237 IMO393230:IMO393237 IWK393230:IWK393237 JGG393230:JGG393237 JQC393230:JQC393237 JZY393230:JZY393237 KJU393230:KJU393237 KTQ393230:KTQ393237 LDM393230:LDM393237 LNI393230:LNI393237 LXE393230:LXE393237 MHA393230:MHA393237 MQW393230:MQW393237 NAS393230:NAS393237 NKO393230:NKO393237 NUK393230:NUK393237 OEG393230:OEG393237 OOC393230:OOC393237 OXY393230:OXY393237 PHU393230:PHU393237 PRQ393230:PRQ393237 QBM393230:QBM393237 QLI393230:QLI393237 QVE393230:QVE393237 RFA393230:RFA393237 ROW393230:ROW393237 RYS393230:RYS393237 SIO393230:SIO393237 SSK393230:SSK393237 TCG393230:TCG393237 TMC393230:TMC393237 TVY393230:TVY393237 UFU393230:UFU393237 UPQ393230:UPQ393237 UZM393230:UZM393237 VJI393230:VJI393237 VTE393230:VTE393237 WDA393230:WDA393237 WMW393230:WMW393237 WWS393230:WWS393237 AK458766:AK458773 KG458766:KG458773 UC458766:UC458773 ADY458766:ADY458773 ANU458766:ANU458773 AXQ458766:AXQ458773 BHM458766:BHM458773 BRI458766:BRI458773 CBE458766:CBE458773 CLA458766:CLA458773 CUW458766:CUW458773 DES458766:DES458773 DOO458766:DOO458773 DYK458766:DYK458773 EIG458766:EIG458773 ESC458766:ESC458773 FBY458766:FBY458773 FLU458766:FLU458773 FVQ458766:FVQ458773 GFM458766:GFM458773 GPI458766:GPI458773 GZE458766:GZE458773 HJA458766:HJA458773 HSW458766:HSW458773 ICS458766:ICS458773 IMO458766:IMO458773 IWK458766:IWK458773 JGG458766:JGG458773 JQC458766:JQC458773 JZY458766:JZY458773 KJU458766:KJU458773 KTQ458766:KTQ458773 LDM458766:LDM458773 LNI458766:LNI458773 LXE458766:LXE458773 MHA458766:MHA458773 MQW458766:MQW458773 NAS458766:NAS458773 NKO458766:NKO458773 NUK458766:NUK458773 OEG458766:OEG458773 OOC458766:OOC458773 OXY458766:OXY458773 PHU458766:PHU458773 PRQ458766:PRQ458773 QBM458766:QBM458773 QLI458766:QLI458773 QVE458766:QVE458773 RFA458766:RFA458773 ROW458766:ROW458773 RYS458766:RYS458773 SIO458766:SIO458773 SSK458766:SSK458773 TCG458766:TCG458773 TMC458766:TMC458773 TVY458766:TVY458773 UFU458766:UFU458773 UPQ458766:UPQ458773 UZM458766:UZM458773 VJI458766:VJI458773 VTE458766:VTE458773 WDA458766:WDA458773 WMW458766:WMW458773 WWS458766:WWS458773 AK524302:AK524309 KG524302:KG524309 UC524302:UC524309 ADY524302:ADY524309 ANU524302:ANU524309 AXQ524302:AXQ524309 BHM524302:BHM524309 BRI524302:BRI524309 CBE524302:CBE524309 CLA524302:CLA524309 CUW524302:CUW524309 DES524302:DES524309 DOO524302:DOO524309 DYK524302:DYK524309 EIG524302:EIG524309 ESC524302:ESC524309 FBY524302:FBY524309 FLU524302:FLU524309 FVQ524302:FVQ524309 GFM524302:GFM524309 GPI524302:GPI524309 GZE524302:GZE524309 HJA524302:HJA524309 HSW524302:HSW524309 ICS524302:ICS524309 IMO524302:IMO524309 IWK524302:IWK524309 JGG524302:JGG524309 JQC524302:JQC524309 JZY524302:JZY524309 KJU524302:KJU524309 KTQ524302:KTQ524309 LDM524302:LDM524309 LNI524302:LNI524309 LXE524302:LXE524309 MHA524302:MHA524309 MQW524302:MQW524309 NAS524302:NAS524309 NKO524302:NKO524309 NUK524302:NUK524309 OEG524302:OEG524309 OOC524302:OOC524309 OXY524302:OXY524309 PHU524302:PHU524309 PRQ524302:PRQ524309 QBM524302:QBM524309 QLI524302:QLI524309 QVE524302:QVE524309 RFA524302:RFA524309 ROW524302:ROW524309 RYS524302:RYS524309 SIO524302:SIO524309 SSK524302:SSK524309 TCG524302:TCG524309 TMC524302:TMC524309 TVY524302:TVY524309 UFU524302:UFU524309 UPQ524302:UPQ524309 UZM524302:UZM524309 VJI524302:VJI524309 VTE524302:VTE524309 WDA524302:WDA524309 WMW524302:WMW524309 WWS524302:WWS524309 AK589838:AK589845 KG589838:KG589845 UC589838:UC589845 ADY589838:ADY589845 ANU589838:ANU589845 AXQ589838:AXQ589845 BHM589838:BHM589845 BRI589838:BRI589845 CBE589838:CBE589845 CLA589838:CLA589845 CUW589838:CUW589845 DES589838:DES589845 DOO589838:DOO589845 DYK589838:DYK589845 EIG589838:EIG589845 ESC589838:ESC589845 FBY589838:FBY589845 FLU589838:FLU589845 FVQ589838:FVQ589845 GFM589838:GFM589845 GPI589838:GPI589845 GZE589838:GZE589845 HJA589838:HJA589845 HSW589838:HSW589845 ICS589838:ICS589845 IMO589838:IMO589845 IWK589838:IWK589845 JGG589838:JGG589845 JQC589838:JQC589845 JZY589838:JZY589845 KJU589838:KJU589845 KTQ589838:KTQ589845 LDM589838:LDM589845 LNI589838:LNI589845 LXE589838:LXE589845 MHA589838:MHA589845 MQW589838:MQW589845 NAS589838:NAS589845 NKO589838:NKO589845 NUK589838:NUK589845 OEG589838:OEG589845 OOC589838:OOC589845 OXY589838:OXY589845 PHU589838:PHU589845 PRQ589838:PRQ589845 QBM589838:QBM589845 QLI589838:QLI589845 QVE589838:QVE589845 RFA589838:RFA589845 ROW589838:ROW589845 RYS589838:RYS589845 SIO589838:SIO589845 SSK589838:SSK589845 TCG589838:TCG589845 TMC589838:TMC589845 TVY589838:TVY589845 UFU589838:UFU589845 UPQ589838:UPQ589845 UZM589838:UZM589845 VJI589838:VJI589845 VTE589838:VTE589845 WDA589838:WDA589845 WMW589838:WMW589845 WWS589838:WWS589845 AK655374:AK655381 KG655374:KG655381 UC655374:UC655381 ADY655374:ADY655381 ANU655374:ANU655381 AXQ655374:AXQ655381 BHM655374:BHM655381 BRI655374:BRI655381 CBE655374:CBE655381 CLA655374:CLA655381 CUW655374:CUW655381 DES655374:DES655381 DOO655374:DOO655381 DYK655374:DYK655381 EIG655374:EIG655381 ESC655374:ESC655381 FBY655374:FBY655381 FLU655374:FLU655381 FVQ655374:FVQ655381 GFM655374:GFM655381 GPI655374:GPI655381 GZE655374:GZE655381 HJA655374:HJA655381 HSW655374:HSW655381 ICS655374:ICS655381 IMO655374:IMO655381 IWK655374:IWK655381 JGG655374:JGG655381 JQC655374:JQC655381 JZY655374:JZY655381 KJU655374:KJU655381 KTQ655374:KTQ655381 LDM655374:LDM655381 LNI655374:LNI655381 LXE655374:LXE655381 MHA655374:MHA655381 MQW655374:MQW655381 NAS655374:NAS655381 NKO655374:NKO655381 NUK655374:NUK655381 OEG655374:OEG655381 OOC655374:OOC655381 OXY655374:OXY655381 PHU655374:PHU655381 PRQ655374:PRQ655381 QBM655374:QBM655381 QLI655374:QLI655381 QVE655374:QVE655381 RFA655374:RFA655381 ROW655374:ROW655381 RYS655374:RYS655381 SIO655374:SIO655381 SSK655374:SSK655381 TCG655374:TCG655381 TMC655374:TMC655381 TVY655374:TVY655381 UFU655374:UFU655381 UPQ655374:UPQ655381 UZM655374:UZM655381 VJI655374:VJI655381 VTE655374:VTE655381 WDA655374:WDA655381 WMW655374:WMW655381 WWS655374:WWS655381 AK720910:AK720917 KG720910:KG720917 UC720910:UC720917 ADY720910:ADY720917 ANU720910:ANU720917 AXQ720910:AXQ720917 BHM720910:BHM720917 BRI720910:BRI720917 CBE720910:CBE720917 CLA720910:CLA720917 CUW720910:CUW720917 DES720910:DES720917 DOO720910:DOO720917 DYK720910:DYK720917 EIG720910:EIG720917 ESC720910:ESC720917 FBY720910:FBY720917 FLU720910:FLU720917 FVQ720910:FVQ720917 GFM720910:GFM720917 GPI720910:GPI720917 GZE720910:GZE720917 HJA720910:HJA720917 HSW720910:HSW720917 ICS720910:ICS720917 IMO720910:IMO720917 IWK720910:IWK720917 JGG720910:JGG720917 JQC720910:JQC720917 JZY720910:JZY720917 KJU720910:KJU720917 KTQ720910:KTQ720917 LDM720910:LDM720917 LNI720910:LNI720917 LXE720910:LXE720917 MHA720910:MHA720917 MQW720910:MQW720917 NAS720910:NAS720917 NKO720910:NKO720917 NUK720910:NUK720917 OEG720910:OEG720917 OOC720910:OOC720917 OXY720910:OXY720917 PHU720910:PHU720917 PRQ720910:PRQ720917 QBM720910:QBM720917 QLI720910:QLI720917 QVE720910:QVE720917 RFA720910:RFA720917 ROW720910:ROW720917 RYS720910:RYS720917 SIO720910:SIO720917 SSK720910:SSK720917 TCG720910:TCG720917 TMC720910:TMC720917 TVY720910:TVY720917 UFU720910:UFU720917 UPQ720910:UPQ720917 UZM720910:UZM720917 VJI720910:VJI720917 VTE720910:VTE720917 WDA720910:WDA720917 WMW720910:WMW720917 WWS720910:WWS720917 AK786446:AK786453 KG786446:KG786453 UC786446:UC786453 ADY786446:ADY786453 ANU786446:ANU786453 AXQ786446:AXQ786453 BHM786446:BHM786453 BRI786446:BRI786453 CBE786446:CBE786453 CLA786446:CLA786453 CUW786446:CUW786453 DES786446:DES786453 DOO786446:DOO786453 DYK786446:DYK786453 EIG786446:EIG786453 ESC786446:ESC786453 FBY786446:FBY786453 FLU786446:FLU786453 FVQ786446:FVQ786453 GFM786446:GFM786453 GPI786446:GPI786453 GZE786446:GZE786453 HJA786446:HJA786453 HSW786446:HSW786453 ICS786446:ICS786453 IMO786446:IMO786453 IWK786446:IWK786453 JGG786446:JGG786453 JQC786446:JQC786453 JZY786446:JZY786453 KJU786446:KJU786453 KTQ786446:KTQ786453 LDM786446:LDM786453 LNI786446:LNI786453 LXE786446:LXE786453 MHA786446:MHA786453 MQW786446:MQW786453 NAS786446:NAS786453 NKO786446:NKO786453 NUK786446:NUK786453 OEG786446:OEG786453 OOC786446:OOC786453 OXY786446:OXY786453 PHU786446:PHU786453 PRQ786446:PRQ786453 QBM786446:QBM786453 QLI786446:QLI786453 QVE786446:QVE786453 RFA786446:RFA786453 ROW786446:ROW786453 RYS786446:RYS786453 SIO786446:SIO786453 SSK786446:SSK786453 TCG786446:TCG786453 TMC786446:TMC786453 TVY786446:TVY786453 UFU786446:UFU786453 UPQ786446:UPQ786453 UZM786446:UZM786453 VJI786446:VJI786453 VTE786446:VTE786453 WDA786446:WDA786453 WMW786446:WMW786453 WWS786446:WWS786453 AK851982:AK851989 KG851982:KG851989 UC851982:UC851989 ADY851982:ADY851989 ANU851982:ANU851989 AXQ851982:AXQ851989 BHM851982:BHM851989 BRI851982:BRI851989 CBE851982:CBE851989 CLA851982:CLA851989 CUW851982:CUW851989 DES851982:DES851989 DOO851982:DOO851989 DYK851982:DYK851989 EIG851982:EIG851989 ESC851982:ESC851989 FBY851982:FBY851989 FLU851982:FLU851989 FVQ851982:FVQ851989 GFM851982:GFM851989 GPI851982:GPI851989 GZE851982:GZE851989 HJA851982:HJA851989 HSW851982:HSW851989 ICS851982:ICS851989 IMO851982:IMO851989 IWK851982:IWK851989 JGG851982:JGG851989 JQC851982:JQC851989 JZY851982:JZY851989 KJU851982:KJU851989 KTQ851982:KTQ851989 LDM851982:LDM851989 LNI851982:LNI851989 LXE851982:LXE851989 MHA851982:MHA851989 MQW851982:MQW851989 NAS851982:NAS851989 NKO851982:NKO851989 NUK851982:NUK851989 OEG851982:OEG851989 OOC851982:OOC851989 OXY851982:OXY851989 PHU851982:PHU851989 PRQ851982:PRQ851989 QBM851982:QBM851989 QLI851982:QLI851989 QVE851982:QVE851989 RFA851982:RFA851989 ROW851982:ROW851989 RYS851982:RYS851989 SIO851982:SIO851989 SSK851982:SSK851989 TCG851982:TCG851989 TMC851982:TMC851989 TVY851982:TVY851989 UFU851982:UFU851989 UPQ851982:UPQ851989 UZM851982:UZM851989 VJI851982:VJI851989 VTE851982:VTE851989 WDA851982:WDA851989 WMW851982:WMW851989 WWS851982:WWS851989 AK917518:AK917525 KG917518:KG917525 UC917518:UC917525 ADY917518:ADY917525 ANU917518:ANU917525 AXQ917518:AXQ917525 BHM917518:BHM917525 BRI917518:BRI917525 CBE917518:CBE917525 CLA917518:CLA917525 CUW917518:CUW917525 DES917518:DES917525 DOO917518:DOO917525 DYK917518:DYK917525 EIG917518:EIG917525 ESC917518:ESC917525 FBY917518:FBY917525 FLU917518:FLU917525 FVQ917518:FVQ917525 GFM917518:GFM917525 GPI917518:GPI917525 GZE917518:GZE917525 HJA917518:HJA917525 HSW917518:HSW917525 ICS917518:ICS917525 IMO917518:IMO917525 IWK917518:IWK917525 JGG917518:JGG917525 JQC917518:JQC917525 JZY917518:JZY917525 KJU917518:KJU917525 KTQ917518:KTQ917525 LDM917518:LDM917525 LNI917518:LNI917525 LXE917518:LXE917525 MHA917518:MHA917525 MQW917518:MQW917525 NAS917518:NAS917525 NKO917518:NKO917525 NUK917518:NUK917525 OEG917518:OEG917525 OOC917518:OOC917525 OXY917518:OXY917525 PHU917518:PHU917525 PRQ917518:PRQ917525 QBM917518:QBM917525 QLI917518:QLI917525 QVE917518:QVE917525 RFA917518:RFA917525 ROW917518:ROW917525 RYS917518:RYS917525 SIO917518:SIO917525 SSK917518:SSK917525 TCG917518:TCG917525 TMC917518:TMC917525 TVY917518:TVY917525 UFU917518:UFU917525 UPQ917518:UPQ917525 UZM917518:UZM917525 VJI917518:VJI917525 VTE917518:VTE917525 WDA917518:WDA917525 WMW917518:WMW917525 WWS917518:WWS917525 AK983054:AK983061 KG983054:KG983061 UC983054:UC983061 ADY983054:ADY983061 ANU983054:ANU983061 AXQ983054:AXQ983061 BHM983054:BHM983061 BRI983054:BRI983061 CBE983054:CBE983061 CLA983054:CLA983061 CUW983054:CUW983061 DES983054:DES983061 DOO983054:DOO983061 DYK983054:DYK983061 EIG983054:EIG983061 ESC983054:ESC983061 FBY983054:FBY983061 FLU983054:FLU983061 FVQ983054:FVQ983061 GFM983054:GFM983061 GPI983054:GPI983061 GZE983054:GZE983061 HJA983054:HJA983061 HSW983054:HSW983061 ICS983054:ICS983061 IMO983054:IMO983061 IWK983054:IWK983061 JGG983054:JGG983061 JQC983054:JQC983061 JZY983054:JZY983061 KJU983054:KJU983061 KTQ983054:KTQ983061 LDM983054:LDM983061 LNI983054:LNI983061 LXE983054:LXE983061 MHA983054:MHA983061 MQW983054:MQW983061 NAS983054:NAS983061 NKO983054:NKO983061 NUK983054:NUK983061 OEG983054:OEG983061 OOC983054:OOC983061 OXY983054:OXY983061 PHU983054:PHU983061 PRQ983054:PRQ983061 QBM983054:QBM983061 QLI983054:QLI983061 QVE983054:QVE983061 RFA983054:RFA983061 ROW983054:ROW983061 RYS983054:RYS983061 SIO983054:SIO983061 SSK983054:SSK983061 TCG983054:TCG983061 TMC983054:TMC983061 TVY983054:TVY983061 UFU983054:UFU983061 UPQ983054:UPQ983061 UZM983054:UZM983061 VJI983054:VJI983061 VTE983054:VTE983061 WDA983054:WDA983061 KG18:KG25 UC18:UC25 ADY18:ADY25 ANU18:ANU25 AXQ18:AXQ25 BHM18:BHM25 BRI18:BRI25 CBE18:CBE25 CLA18:CLA25 CUW18:CUW25 DES18:DES25 DOO18:DOO25 DYK18:DYK25 EIG18:EIG25 ESC18:ESC25 FBY18:FBY25 FLU18:FLU25 FVQ18:FVQ25 GFM18:GFM25 GPI18:GPI25 GZE18:GZE25 HJA18:HJA25 HSW18:HSW25 ICS18:ICS25 IMO18:IMO25 IWK18:IWK25 JGG18:JGG25 JQC18:JQC25 JZY18:JZY25 KJU18:KJU25 KTQ18:KTQ25 LDM18:LDM25 LNI18:LNI25 LXE18:LXE25 MHA18:MHA25 MQW18:MQW25 NAS18:NAS25 NKO18:NKO25 NUK18:NUK25 OEG18:OEG25 OOC18:OOC25 OXY18:OXY25 PHU18:PHU25 PRQ18:PRQ25 QBM18:QBM25 QLI18:QLI25 QVE18:QVE25 RFA18:RFA25 ROW18:ROW25 RYS18:RYS25 SIO18:SIO25 SSK18:SSK25 TCG18:TCG25 TMC18:TMC25 TVY18:TVY25 UFU18:UFU25 UPQ18:UPQ25 UZM18:UZM25 VJI18:VJI25 VTE18:VTE25 WDA18:WDA25 WMW18:WMW25 WWS18:WWS25" xr:uid="{00000000-0002-0000-0C00-000006000000}">
      <formula1>900</formula1>
    </dataValidation>
    <dataValidation type="list" allowBlank="1" showInputMessage="1" showErrorMessage="1" errorTitle="Ошибка" error="Выберите значение из списка" sqref="O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O65554 JY65554 TU65554 ADQ65554 ANM65554 AXI65554 BHE65554 BRA65554 CAW65554 CKS65554 CUO65554 DEK65554 DOG65554 DYC65554 EHY65554 ERU65554 FBQ65554 FLM65554 FVI65554 GFE65554 GPA65554 GYW65554 HIS65554 HSO65554 ICK65554 IMG65554 IWC65554 JFY65554 JPU65554 JZQ65554 KJM65554 KTI65554 LDE65554 LNA65554 LWW65554 MGS65554 MQO65554 NAK65554 NKG65554 NUC65554 ODY65554 ONU65554 OXQ65554 PHM65554 PRI65554 QBE65554 QLA65554 QUW65554 RES65554 ROO65554 RYK65554 SIG65554 SSC65554 TBY65554 TLU65554 TVQ65554 UFM65554 UPI65554 UZE65554 VJA65554 VSW65554 WCS65554 WMO65554 WWK65554 O131090 JY131090 TU131090 ADQ131090 ANM131090 AXI131090 BHE131090 BRA131090 CAW131090 CKS131090 CUO131090 DEK131090 DOG131090 DYC131090 EHY131090 ERU131090 FBQ131090 FLM131090 FVI131090 GFE131090 GPA131090 GYW131090 HIS131090 HSO131090 ICK131090 IMG131090 IWC131090 JFY131090 JPU131090 JZQ131090 KJM131090 KTI131090 LDE131090 LNA131090 LWW131090 MGS131090 MQO131090 NAK131090 NKG131090 NUC131090 ODY131090 ONU131090 OXQ131090 PHM131090 PRI131090 QBE131090 QLA131090 QUW131090 RES131090 ROO131090 RYK131090 SIG131090 SSC131090 TBY131090 TLU131090 TVQ131090 UFM131090 UPI131090 UZE131090 VJA131090 VSW131090 WCS131090 WMO131090 WWK131090 O196626 JY196626 TU196626 ADQ196626 ANM196626 AXI196626 BHE196626 BRA196626 CAW196626 CKS196626 CUO196626 DEK196626 DOG196626 DYC196626 EHY196626 ERU196626 FBQ196626 FLM196626 FVI196626 GFE196626 GPA196626 GYW196626 HIS196626 HSO196626 ICK196626 IMG196626 IWC196626 JFY196626 JPU196626 JZQ196626 KJM196626 KTI196626 LDE196626 LNA196626 LWW196626 MGS196626 MQO196626 NAK196626 NKG196626 NUC196626 ODY196626 ONU196626 OXQ196626 PHM196626 PRI196626 QBE196626 QLA196626 QUW196626 RES196626 ROO196626 RYK196626 SIG196626 SSC196626 TBY196626 TLU196626 TVQ196626 UFM196626 UPI196626 UZE196626 VJA196626 VSW196626 WCS196626 WMO196626 WWK196626 O262162 JY262162 TU262162 ADQ262162 ANM262162 AXI262162 BHE262162 BRA262162 CAW262162 CKS262162 CUO262162 DEK262162 DOG262162 DYC262162 EHY262162 ERU262162 FBQ262162 FLM262162 FVI262162 GFE262162 GPA262162 GYW262162 HIS262162 HSO262162 ICK262162 IMG262162 IWC262162 JFY262162 JPU262162 JZQ262162 KJM262162 KTI262162 LDE262162 LNA262162 LWW262162 MGS262162 MQO262162 NAK262162 NKG262162 NUC262162 ODY262162 ONU262162 OXQ262162 PHM262162 PRI262162 QBE262162 QLA262162 QUW262162 RES262162 ROO262162 RYK262162 SIG262162 SSC262162 TBY262162 TLU262162 TVQ262162 UFM262162 UPI262162 UZE262162 VJA262162 VSW262162 WCS262162 WMO262162 WWK262162 O327698 JY327698 TU327698 ADQ327698 ANM327698 AXI327698 BHE327698 BRA327698 CAW327698 CKS327698 CUO327698 DEK327698 DOG327698 DYC327698 EHY327698 ERU327698 FBQ327698 FLM327698 FVI327698 GFE327698 GPA327698 GYW327698 HIS327698 HSO327698 ICK327698 IMG327698 IWC327698 JFY327698 JPU327698 JZQ327698 KJM327698 KTI327698 LDE327698 LNA327698 LWW327698 MGS327698 MQO327698 NAK327698 NKG327698 NUC327698 ODY327698 ONU327698 OXQ327698 PHM327698 PRI327698 QBE327698 QLA327698 QUW327698 RES327698 ROO327698 RYK327698 SIG327698 SSC327698 TBY327698 TLU327698 TVQ327698 UFM327698 UPI327698 UZE327698 VJA327698 VSW327698 WCS327698 WMO327698 WWK327698 O393234 JY393234 TU393234 ADQ393234 ANM393234 AXI393234 BHE393234 BRA393234 CAW393234 CKS393234 CUO393234 DEK393234 DOG393234 DYC393234 EHY393234 ERU393234 FBQ393234 FLM393234 FVI393234 GFE393234 GPA393234 GYW393234 HIS393234 HSO393234 ICK393234 IMG393234 IWC393234 JFY393234 JPU393234 JZQ393234 KJM393234 KTI393234 LDE393234 LNA393234 LWW393234 MGS393234 MQO393234 NAK393234 NKG393234 NUC393234 ODY393234 ONU393234 OXQ393234 PHM393234 PRI393234 QBE393234 QLA393234 QUW393234 RES393234 ROO393234 RYK393234 SIG393234 SSC393234 TBY393234 TLU393234 TVQ393234 UFM393234 UPI393234 UZE393234 VJA393234 VSW393234 WCS393234 WMO393234 WWK393234 O458770 JY458770 TU458770 ADQ458770 ANM458770 AXI458770 BHE458770 BRA458770 CAW458770 CKS458770 CUO458770 DEK458770 DOG458770 DYC458770 EHY458770 ERU458770 FBQ458770 FLM458770 FVI458770 GFE458770 GPA458770 GYW458770 HIS458770 HSO458770 ICK458770 IMG458770 IWC458770 JFY458770 JPU458770 JZQ458770 KJM458770 KTI458770 LDE458770 LNA458770 LWW458770 MGS458770 MQO458770 NAK458770 NKG458770 NUC458770 ODY458770 ONU458770 OXQ458770 PHM458770 PRI458770 QBE458770 QLA458770 QUW458770 RES458770 ROO458770 RYK458770 SIG458770 SSC458770 TBY458770 TLU458770 TVQ458770 UFM458770 UPI458770 UZE458770 VJA458770 VSW458770 WCS458770 WMO458770 WWK458770 O524306 JY524306 TU524306 ADQ524306 ANM524306 AXI524306 BHE524306 BRA524306 CAW524306 CKS524306 CUO524306 DEK524306 DOG524306 DYC524306 EHY524306 ERU524306 FBQ524306 FLM524306 FVI524306 GFE524306 GPA524306 GYW524306 HIS524306 HSO524306 ICK524306 IMG524306 IWC524306 JFY524306 JPU524306 JZQ524306 KJM524306 KTI524306 LDE524306 LNA524306 LWW524306 MGS524306 MQO524306 NAK524306 NKG524306 NUC524306 ODY524306 ONU524306 OXQ524306 PHM524306 PRI524306 QBE524306 QLA524306 QUW524306 RES524306 ROO524306 RYK524306 SIG524306 SSC524306 TBY524306 TLU524306 TVQ524306 UFM524306 UPI524306 UZE524306 VJA524306 VSW524306 WCS524306 WMO524306 WWK524306 O589842 JY589842 TU589842 ADQ589842 ANM589842 AXI589842 BHE589842 BRA589842 CAW589842 CKS589842 CUO589842 DEK589842 DOG589842 DYC589842 EHY589842 ERU589842 FBQ589842 FLM589842 FVI589842 GFE589842 GPA589842 GYW589842 HIS589842 HSO589842 ICK589842 IMG589842 IWC589842 JFY589842 JPU589842 JZQ589842 KJM589842 KTI589842 LDE589842 LNA589842 LWW589842 MGS589842 MQO589842 NAK589842 NKG589842 NUC589842 ODY589842 ONU589842 OXQ589842 PHM589842 PRI589842 QBE589842 QLA589842 QUW589842 RES589842 ROO589842 RYK589842 SIG589842 SSC589842 TBY589842 TLU589842 TVQ589842 UFM589842 UPI589842 UZE589842 VJA589842 VSW589842 WCS589842 WMO589842 WWK589842 O655378 JY655378 TU655378 ADQ655378 ANM655378 AXI655378 BHE655378 BRA655378 CAW655378 CKS655378 CUO655378 DEK655378 DOG655378 DYC655378 EHY655378 ERU655378 FBQ655378 FLM655378 FVI655378 GFE655378 GPA655378 GYW655378 HIS655378 HSO655378 ICK655378 IMG655378 IWC655378 JFY655378 JPU655378 JZQ655378 KJM655378 KTI655378 LDE655378 LNA655378 LWW655378 MGS655378 MQO655378 NAK655378 NKG655378 NUC655378 ODY655378 ONU655378 OXQ655378 PHM655378 PRI655378 QBE655378 QLA655378 QUW655378 RES655378 ROO655378 RYK655378 SIG655378 SSC655378 TBY655378 TLU655378 TVQ655378 UFM655378 UPI655378 UZE655378 VJA655378 VSW655378 WCS655378 WMO655378 WWK655378 O720914 JY720914 TU720914 ADQ720914 ANM720914 AXI720914 BHE720914 BRA720914 CAW720914 CKS720914 CUO720914 DEK720914 DOG720914 DYC720914 EHY720914 ERU720914 FBQ720914 FLM720914 FVI720914 GFE720914 GPA720914 GYW720914 HIS720914 HSO720914 ICK720914 IMG720914 IWC720914 JFY720914 JPU720914 JZQ720914 KJM720914 KTI720914 LDE720914 LNA720914 LWW720914 MGS720914 MQO720914 NAK720914 NKG720914 NUC720914 ODY720914 ONU720914 OXQ720914 PHM720914 PRI720914 QBE720914 QLA720914 QUW720914 RES720914 ROO720914 RYK720914 SIG720914 SSC720914 TBY720914 TLU720914 TVQ720914 UFM720914 UPI720914 UZE720914 VJA720914 VSW720914 WCS720914 WMO720914 WWK720914 O786450 JY786450 TU786450 ADQ786450 ANM786450 AXI786450 BHE786450 BRA786450 CAW786450 CKS786450 CUO786450 DEK786450 DOG786450 DYC786450 EHY786450 ERU786450 FBQ786450 FLM786450 FVI786450 GFE786450 GPA786450 GYW786450 HIS786450 HSO786450 ICK786450 IMG786450 IWC786450 JFY786450 JPU786450 JZQ786450 KJM786450 KTI786450 LDE786450 LNA786450 LWW786450 MGS786450 MQO786450 NAK786450 NKG786450 NUC786450 ODY786450 ONU786450 OXQ786450 PHM786450 PRI786450 QBE786450 QLA786450 QUW786450 RES786450 ROO786450 RYK786450 SIG786450 SSC786450 TBY786450 TLU786450 TVQ786450 UFM786450 UPI786450 UZE786450 VJA786450 VSW786450 WCS786450 WMO786450 WWK786450 O851986 JY851986 TU851986 ADQ851986 ANM851986 AXI851986 BHE851986 BRA851986 CAW851986 CKS851986 CUO851986 DEK851986 DOG851986 DYC851986 EHY851986 ERU851986 FBQ851986 FLM851986 FVI851986 GFE851986 GPA851986 GYW851986 HIS851986 HSO851986 ICK851986 IMG851986 IWC851986 JFY851986 JPU851986 JZQ851986 KJM851986 KTI851986 LDE851986 LNA851986 LWW851986 MGS851986 MQO851986 NAK851986 NKG851986 NUC851986 ODY851986 ONU851986 OXQ851986 PHM851986 PRI851986 QBE851986 QLA851986 QUW851986 RES851986 ROO851986 RYK851986 SIG851986 SSC851986 TBY851986 TLU851986 TVQ851986 UFM851986 UPI851986 UZE851986 VJA851986 VSW851986 WCS851986 WMO851986 WWK851986 O917522 JY917522 TU917522 ADQ917522 ANM917522 AXI917522 BHE917522 BRA917522 CAW917522 CKS917522 CUO917522 DEK917522 DOG917522 DYC917522 EHY917522 ERU917522 FBQ917522 FLM917522 FVI917522 GFE917522 GPA917522 GYW917522 HIS917522 HSO917522 ICK917522 IMG917522 IWC917522 JFY917522 JPU917522 JZQ917522 KJM917522 KTI917522 LDE917522 LNA917522 LWW917522 MGS917522 MQO917522 NAK917522 NKG917522 NUC917522 ODY917522 ONU917522 OXQ917522 PHM917522 PRI917522 QBE917522 QLA917522 QUW917522 RES917522 ROO917522 RYK917522 SIG917522 SSC917522 TBY917522 TLU917522 TVQ917522 UFM917522 UPI917522 UZE917522 VJA917522 VSW917522 WCS917522 WMO917522 WWK917522 O983058 JY983058 TU983058 ADQ983058 ANM983058 AXI983058 BHE983058 BRA983058 CAW983058 CKS983058 CUO983058 DEK983058 DOG983058 DYC983058 EHY983058 ERU983058 FBQ983058 FLM983058 FVI983058 GFE983058 GPA983058 GYW983058 HIS983058 HSO983058 ICK983058 IMG983058 IWC983058 JFY983058 JPU983058 JZQ983058 KJM983058 KTI983058 LDE983058 LNA983058 LWW983058 MGS983058 MQO983058 NAK983058 NKG983058 NUC983058 ODY983058 ONU983058 OXQ983058 PHM983058 PRI983058 QBE983058 QLA983058 QUW983058 RES983058 ROO983058 RYK983058 SIG983058 SSC983058 TBY983058 TLU983058 TVQ983058 UFM983058 UPI983058 UZE983058 VJA983058 VSW983058 WCS983058 WMO983058 WWK983058 V22 V65554 V131090 V196626 V262162 V327698 V393234 V458770 V524306 V589842 V655378 V720914 V786450 V851986 V917522 V983058 AC22 AC65554 AC131090 AC196626 AC262162 AC327698 AC393234 AC458770 AC524306 AC589842 AC655378 AC720914 AC786450 AC851986 AC917522 AC983058" xr:uid="{00000000-0002-0000-0C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xr:uid="{00000000-0002-0000-0C00-000008000000}">
      <formula1>900</formula1>
    </dataValidation>
    <dataValidation type="list" allowBlank="1" showInputMessage="1" showErrorMessage="1" errorTitle="Ошибка" error="Выберите значение из списка" prompt="Выберите значение из списка" sqref="O23 V23 AC23" xr:uid="{00000000-0002-0000-0C00-000009000000}">
      <formula1>kind_of_cons</formula1>
    </dataValidation>
    <dataValidation type="decimal" allowBlank="1" showErrorMessage="1" errorTitle="Ошибка" error="Допускается ввод только действительных чисел!" sqref="O24 V24 AC24" xr:uid="{380D4F77-161D-4CAC-BCAE-86D435599F6F}">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50</v>
      </c>
    </row>
    <row r="2" spans="1:20" ht="22.5">
      <c r="F2" s="1198" t="s">
        <v>491</v>
      </c>
      <c r="G2" s="1199"/>
      <c r="H2" s="1200"/>
      <c r="I2" s="642"/>
    </row>
    <row r="3" spans="1:20" ht="3" customHeight="1"/>
    <row r="4" spans="1:20" s="572" customFormat="1" ht="11.25">
      <c r="A4" s="592"/>
      <c r="B4" s="592"/>
      <c r="C4" s="592"/>
      <c r="D4" s="592"/>
      <c r="F4" s="1159" t="s">
        <v>454</v>
      </c>
      <c r="G4" s="1159"/>
      <c r="H4" s="1159"/>
      <c r="I4" s="1201"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1"/>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29.11.2022</v>
      </c>
      <c r="I7" s="583" t="s">
        <v>493</v>
      </c>
      <c r="J7" s="617"/>
      <c r="K7" s="592"/>
      <c r="L7" s="592"/>
      <c r="M7" s="592"/>
      <c r="N7" s="592"/>
      <c r="O7" s="592"/>
      <c r="P7" s="592"/>
      <c r="Q7" s="592"/>
      <c r="R7" s="592"/>
      <c r="S7" s="592"/>
      <c r="T7" s="592"/>
    </row>
    <row r="8" spans="1:20" s="572" customFormat="1" ht="45">
      <c r="A8" s="1202">
        <v>1</v>
      </c>
      <c r="B8" s="592"/>
      <c r="C8" s="592"/>
      <c r="D8" s="592"/>
      <c r="F8" s="618" t="str">
        <f>"2." &amp;mergeValue(A8)</f>
        <v>2.1</v>
      </c>
      <c r="G8" s="634" t="s">
        <v>494</v>
      </c>
      <c r="H8" s="606"/>
      <c r="I8" s="583" t="s">
        <v>590</v>
      </c>
      <c r="J8" s="617"/>
      <c r="K8" s="592"/>
      <c r="L8" s="592"/>
      <c r="M8" s="592"/>
      <c r="N8" s="592"/>
      <c r="O8" s="592"/>
      <c r="P8" s="592"/>
      <c r="Q8" s="592"/>
      <c r="R8" s="592"/>
      <c r="S8" s="592"/>
      <c r="T8" s="592"/>
    </row>
    <row r="9" spans="1:20" s="572" customFormat="1" ht="22.5">
      <c r="A9" s="1202"/>
      <c r="B9" s="592"/>
      <c r="C9" s="592"/>
      <c r="D9" s="592"/>
      <c r="F9" s="618" t="str">
        <f>"3." &amp;mergeValue(A9)</f>
        <v>3.1</v>
      </c>
      <c r="G9" s="634" t="s">
        <v>495</v>
      </c>
      <c r="H9" s="606"/>
      <c r="I9" s="583" t="s">
        <v>588</v>
      </c>
      <c r="J9" s="617"/>
      <c r="K9" s="592"/>
      <c r="L9" s="592"/>
      <c r="M9" s="592"/>
      <c r="N9" s="592"/>
      <c r="O9" s="592"/>
      <c r="P9" s="592"/>
      <c r="Q9" s="592"/>
      <c r="R9" s="592"/>
      <c r="S9" s="592"/>
      <c r="T9" s="592"/>
    </row>
    <row r="10" spans="1:20" s="572" customFormat="1" ht="22.5">
      <c r="A10" s="1202"/>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2"/>
      <c r="B11" s="1202">
        <v>1</v>
      </c>
      <c r="C11" s="625"/>
      <c r="D11" s="625"/>
      <c r="F11" s="618" t="str">
        <f>"4."&amp;mergeValue(A11) &amp;"."&amp;mergeValue(B11)</f>
        <v>4.1.1</v>
      </c>
      <c r="G11" s="613" t="s">
        <v>592</v>
      </c>
      <c r="H11" s="606" t="str">
        <f>IF(region_name="","",region_name)</f>
        <v>Орловская область</v>
      </c>
      <c r="I11" s="583" t="s">
        <v>499</v>
      </c>
      <c r="J11" s="617"/>
      <c r="K11" s="592"/>
      <c r="L11" s="592"/>
      <c r="M11" s="592"/>
      <c r="N11" s="592"/>
      <c r="O11" s="592"/>
      <c r="P11" s="592"/>
      <c r="Q11" s="592"/>
      <c r="R11" s="592"/>
      <c r="S11" s="592"/>
      <c r="T11" s="592"/>
    </row>
    <row r="12" spans="1:20" s="572" customFormat="1" ht="22.5">
      <c r="A12" s="1202"/>
      <c r="B12" s="1202"/>
      <c r="C12" s="1202">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2"/>
      <c r="B13" s="1202"/>
      <c r="C13" s="1202"/>
      <c r="D13" s="625">
        <v>1</v>
      </c>
      <c r="F13" s="618" t="str">
        <f>"4."&amp;mergeValue(A13) &amp;"."&amp;mergeValue(B13)&amp;"."&amp;mergeValue(C13)&amp;"."&amp;mergeValue(D13)</f>
        <v>4.1.1.1.1</v>
      </c>
      <c r="G13" s="635" t="s">
        <v>498</v>
      </c>
      <c r="H13" s="606"/>
      <c r="I13" s="1203" t="s">
        <v>591</v>
      </c>
      <c r="J13" s="617"/>
      <c r="K13" s="592"/>
      <c r="L13" s="592"/>
      <c r="M13" s="592"/>
      <c r="N13" s="592"/>
      <c r="O13" s="592"/>
      <c r="P13" s="592"/>
      <c r="Q13" s="592"/>
      <c r="R13" s="592"/>
      <c r="S13" s="592"/>
      <c r="T13" s="592"/>
    </row>
    <row r="14" spans="1:20" s="572" customFormat="1" ht="18.75">
      <c r="A14" s="1202"/>
      <c r="B14" s="1202"/>
      <c r="C14" s="1202"/>
      <c r="D14" s="625"/>
      <c r="F14" s="621"/>
      <c r="G14" s="552" t="s">
        <v>4</v>
      </c>
      <c r="H14" s="626"/>
      <c r="I14" s="1203"/>
      <c r="J14" s="617"/>
      <c r="K14" s="592"/>
      <c r="L14" s="592"/>
      <c r="M14" s="592"/>
      <c r="N14" s="592"/>
      <c r="O14" s="592"/>
      <c r="P14" s="592"/>
      <c r="Q14" s="592"/>
      <c r="R14" s="592"/>
      <c r="S14" s="592"/>
      <c r="T14" s="592"/>
    </row>
    <row r="15" spans="1:20" s="572" customFormat="1" ht="18.75">
      <c r="A15" s="1202"/>
      <c r="B15" s="1202"/>
      <c r="C15" s="625"/>
      <c r="D15" s="625"/>
      <c r="F15" s="636"/>
      <c r="G15" s="579" t="s">
        <v>403</v>
      </c>
      <c r="H15" s="637"/>
      <c r="I15" s="638"/>
      <c r="J15" s="617"/>
      <c r="K15" s="592"/>
      <c r="L15" s="592"/>
      <c r="M15" s="592"/>
      <c r="N15" s="592"/>
      <c r="O15" s="592"/>
      <c r="P15" s="592"/>
      <c r="Q15" s="592"/>
      <c r="R15" s="592"/>
      <c r="S15" s="592"/>
      <c r="T15" s="592"/>
    </row>
    <row r="16" spans="1:20" s="572" customFormat="1" ht="18.75">
      <c r="A16" s="1202"/>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7" t="s">
        <v>593</v>
      </c>
      <c r="H19" s="1197"/>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D00-000000000000}">
      <formula1>900</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34" width="10.5703125" style="587"/>
    <col min="35" max="256" width="10.5703125" style="525"/>
    <col min="257" max="264" width="0" style="525" hidden="1" customWidth="1"/>
    <col min="265" max="265" width="3.7109375" style="525" customWidth="1"/>
    <col min="266" max="266" width="3.85546875" style="525" customWidth="1"/>
    <col min="267" max="267" width="3.7109375" style="525" customWidth="1"/>
    <col min="268" max="268" width="12.7109375" style="525" customWidth="1"/>
    <col min="269" max="269" width="52.7109375" style="525" customWidth="1"/>
    <col min="270" max="273" width="0" style="525" hidden="1" customWidth="1"/>
    <col min="274" max="274" width="12.28515625" style="525" customWidth="1"/>
    <col min="275" max="275" width="6.42578125" style="525" customWidth="1"/>
    <col min="276" max="276" width="12.28515625" style="525" customWidth="1"/>
    <col min="277" max="277" width="0" style="525" hidden="1" customWidth="1"/>
    <col min="278" max="278" width="3.7109375" style="525" customWidth="1"/>
    <col min="279" max="279" width="11.140625" style="525" bestFit="1" customWidth="1"/>
    <col min="280" max="281" width="10.5703125" style="525"/>
    <col min="282" max="282" width="11.140625" style="525" customWidth="1"/>
    <col min="283" max="512" width="10.5703125" style="525"/>
    <col min="513" max="520" width="0" style="525" hidden="1" customWidth="1"/>
    <col min="521" max="521" width="3.7109375" style="525" customWidth="1"/>
    <col min="522" max="522" width="3.85546875" style="525" customWidth="1"/>
    <col min="523" max="523" width="3.7109375" style="525" customWidth="1"/>
    <col min="524" max="524" width="12.7109375" style="525" customWidth="1"/>
    <col min="525" max="525" width="52.7109375" style="525" customWidth="1"/>
    <col min="526" max="529" width="0" style="525" hidden="1" customWidth="1"/>
    <col min="530" max="530" width="12.28515625" style="525" customWidth="1"/>
    <col min="531" max="531" width="6.42578125" style="525" customWidth="1"/>
    <col min="532" max="532" width="12.28515625" style="525" customWidth="1"/>
    <col min="533" max="533" width="0" style="525" hidden="1" customWidth="1"/>
    <col min="534" max="534" width="3.7109375" style="525" customWidth="1"/>
    <col min="535" max="535" width="11.140625" style="525" bestFit="1" customWidth="1"/>
    <col min="536" max="537" width="10.5703125" style="525"/>
    <col min="538" max="538" width="11.140625" style="525" customWidth="1"/>
    <col min="539" max="768" width="10.5703125" style="525"/>
    <col min="769" max="776" width="0" style="525" hidden="1" customWidth="1"/>
    <col min="777" max="777" width="3.7109375" style="525" customWidth="1"/>
    <col min="778" max="778" width="3.85546875" style="525" customWidth="1"/>
    <col min="779" max="779" width="3.7109375" style="525" customWidth="1"/>
    <col min="780" max="780" width="12.7109375" style="525" customWidth="1"/>
    <col min="781" max="781" width="52.7109375" style="525" customWidth="1"/>
    <col min="782" max="785" width="0" style="525" hidden="1" customWidth="1"/>
    <col min="786" max="786" width="12.28515625" style="525" customWidth="1"/>
    <col min="787" max="787" width="6.42578125" style="525" customWidth="1"/>
    <col min="788" max="788" width="12.28515625" style="525" customWidth="1"/>
    <col min="789" max="789" width="0" style="525" hidden="1" customWidth="1"/>
    <col min="790" max="790" width="3.7109375" style="525" customWidth="1"/>
    <col min="791" max="791" width="11.140625" style="525" bestFit="1" customWidth="1"/>
    <col min="792" max="793" width="10.5703125" style="525"/>
    <col min="794" max="794" width="11.140625" style="525" customWidth="1"/>
    <col min="795" max="1024" width="10.5703125" style="525"/>
    <col min="1025" max="1032" width="0" style="525" hidden="1" customWidth="1"/>
    <col min="1033" max="1033" width="3.7109375" style="525" customWidth="1"/>
    <col min="1034" max="1034" width="3.85546875" style="525" customWidth="1"/>
    <col min="1035" max="1035" width="3.7109375" style="525" customWidth="1"/>
    <col min="1036" max="1036" width="12.7109375" style="525" customWidth="1"/>
    <col min="1037" max="1037" width="52.7109375" style="525" customWidth="1"/>
    <col min="1038" max="1041" width="0" style="525" hidden="1" customWidth="1"/>
    <col min="1042" max="1042" width="12.28515625" style="525" customWidth="1"/>
    <col min="1043" max="1043" width="6.42578125" style="525" customWidth="1"/>
    <col min="1044" max="1044" width="12.28515625" style="525" customWidth="1"/>
    <col min="1045" max="1045" width="0" style="525" hidden="1" customWidth="1"/>
    <col min="1046" max="1046" width="3.7109375" style="525" customWidth="1"/>
    <col min="1047" max="1047" width="11.140625" style="525" bestFit="1" customWidth="1"/>
    <col min="1048" max="1049" width="10.5703125" style="525"/>
    <col min="1050" max="1050" width="11.140625" style="525" customWidth="1"/>
    <col min="1051" max="1280" width="10.5703125" style="525"/>
    <col min="1281" max="1288" width="0" style="525" hidden="1" customWidth="1"/>
    <col min="1289" max="1289" width="3.7109375" style="525" customWidth="1"/>
    <col min="1290" max="1290" width="3.85546875" style="525" customWidth="1"/>
    <col min="1291" max="1291" width="3.7109375" style="525" customWidth="1"/>
    <col min="1292" max="1292" width="12.7109375" style="525" customWidth="1"/>
    <col min="1293" max="1293" width="52.7109375" style="525" customWidth="1"/>
    <col min="1294" max="1297" width="0" style="525" hidden="1" customWidth="1"/>
    <col min="1298" max="1298" width="12.28515625" style="525" customWidth="1"/>
    <col min="1299" max="1299" width="6.42578125" style="525" customWidth="1"/>
    <col min="1300" max="1300" width="12.28515625" style="525" customWidth="1"/>
    <col min="1301" max="1301" width="0" style="525" hidden="1" customWidth="1"/>
    <col min="1302" max="1302" width="3.7109375" style="525" customWidth="1"/>
    <col min="1303" max="1303" width="11.140625" style="525" bestFit="1" customWidth="1"/>
    <col min="1304" max="1305" width="10.5703125" style="525"/>
    <col min="1306" max="1306" width="11.140625" style="525" customWidth="1"/>
    <col min="1307" max="1536" width="10.5703125" style="525"/>
    <col min="1537" max="1544" width="0" style="525" hidden="1" customWidth="1"/>
    <col min="1545" max="1545" width="3.7109375" style="525" customWidth="1"/>
    <col min="1546" max="1546" width="3.85546875" style="525" customWidth="1"/>
    <col min="1547" max="1547" width="3.7109375" style="525" customWidth="1"/>
    <col min="1548" max="1548" width="12.7109375" style="525" customWidth="1"/>
    <col min="1549" max="1549" width="52.7109375" style="525" customWidth="1"/>
    <col min="1550" max="1553" width="0" style="525" hidden="1" customWidth="1"/>
    <col min="1554" max="1554" width="12.28515625" style="525" customWidth="1"/>
    <col min="1555" max="1555" width="6.42578125" style="525" customWidth="1"/>
    <col min="1556" max="1556" width="12.28515625" style="525" customWidth="1"/>
    <col min="1557" max="1557" width="0" style="525" hidden="1" customWidth="1"/>
    <col min="1558" max="1558" width="3.7109375" style="525" customWidth="1"/>
    <col min="1559" max="1559" width="11.140625" style="525" bestFit="1" customWidth="1"/>
    <col min="1560" max="1561" width="10.5703125" style="525"/>
    <col min="1562" max="1562" width="11.140625" style="525" customWidth="1"/>
    <col min="1563" max="1792" width="10.5703125" style="525"/>
    <col min="1793" max="1800" width="0" style="525" hidden="1" customWidth="1"/>
    <col min="1801" max="1801" width="3.7109375" style="525" customWidth="1"/>
    <col min="1802" max="1802" width="3.85546875" style="525" customWidth="1"/>
    <col min="1803" max="1803" width="3.7109375" style="525" customWidth="1"/>
    <col min="1804" max="1804" width="12.7109375" style="525" customWidth="1"/>
    <col min="1805" max="1805" width="52.7109375" style="525" customWidth="1"/>
    <col min="1806" max="1809" width="0" style="525" hidden="1" customWidth="1"/>
    <col min="1810" max="1810" width="12.28515625" style="525" customWidth="1"/>
    <col min="1811" max="1811" width="6.42578125" style="525" customWidth="1"/>
    <col min="1812" max="1812" width="12.28515625" style="525" customWidth="1"/>
    <col min="1813" max="1813" width="0" style="525" hidden="1" customWidth="1"/>
    <col min="1814" max="1814" width="3.7109375" style="525" customWidth="1"/>
    <col min="1815" max="1815" width="11.140625" style="525" bestFit="1" customWidth="1"/>
    <col min="1816" max="1817" width="10.5703125" style="525"/>
    <col min="1818" max="1818" width="11.140625" style="525" customWidth="1"/>
    <col min="1819" max="2048" width="10.5703125" style="525"/>
    <col min="2049" max="2056" width="0" style="525" hidden="1" customWidth="1"/>
    <col min="2057" max="2057" width="3.7109375" style="525" customWidth="1"/>
    <col min="2058" max="2058" width="3.85546875" style="525" customWidth="1"/>
    <col min="2059" max="2059" width="3.7109375" style="525" customWidth="1"/>
    <col min="2060" max="2060" width="12.7109375" style="525" customWidth="1"/>
    <col min="2061" max="2061" width="52.7109375" style="525" customWidth="1"/>
    <col min="2062" max="2065" width="0" style="525" hidden="1" customWidth="1"/>
    <col min="2066" max="2066" width="12.28515625" style="525" customWidth="1"/>
    <col min="2067" max="2067" width="6.42578125" style="525" customWidth="1"/>
    <col min="2068" max="2068" width="12.28515625" style="525" customWidth="1"/>
    <col min="2069" max="2069" width="0" style="525" hidden="1" customWidth="1"/>
    <col min="2070" max="2070" width="3.7109375" style="525" customWidth="1"/>
    <col min="2071" max="2071" width="11.140625" style="525" bestFit="1" customWidth="1"/>
    <col min="2072" max="2073" width="10.5703125" style="525"/>
    <col min="2074" max="2074" width="11.140625" style="525" customWidth="1"/>
    <col min="2075" max="2304" width="10.5703125" style="525"/>
    <col min="2305" max="2312" width="0" style="525" hidden="1" customWidth="1"/>
    <col min="2313" max="2313" width="3.7109375" style="525" customWidth="1"/>
    <col min="2314" max="2314" width="3.85546875" style="525" customWidth="1"/>
    <col min="2315" max="2315" width="3.7109375" style="525" customWidth="1"/>
    <col min="2316" max="2316" width="12.7109375" style="525" customWidth="1"/>
    <col min="2317" max="2317" width="52.7109375" style="525" customWidth="1"/>
    <col min="2318" max="2321" width="0" style="525" hidden="1" customWidth="1"/>
    <col min="2322" max="2322" width="12.28515625" style="525" customWidth="1"/>
    <col min="2323" max="2323" width="6.42578125" style="525" customWidth="1"/>
    <col min="2324" max="2324" width="12.28515625" style="525" customWidth="1"/>
    <col min="2325" max="2325" width="0" style="525" hidden="1" customWidth="1"/>
    <col min="2326" max="2326" width="3.7109375" style="525" customWidth="1"/>
    <col min="2327" max="2327" width="11.140625" style="525" bestFit="1" customWidth="1"/>
    <col min="2328" max="2329" width="10.5703125" style="525"/>
    <col min="2330" max="2330" width="11.140625" style="525" customWidth="1"/>
    <col min="2331" max="2560" width="10.5703125" style="525"/>
    <col min="2561" max="2568" width="0" style="525" hidden="1" customWidth="1"/>
    <col min="2569" max="2569" width="3.7109375" style="525" customWidth="1"/>
    <col min="2570" max="2570" width="3.85546875" style="525" customWidth="1"/>
    <col min="2571" max="2571" width="3.7109375" style="525" customWidth="1"/>
    <col min="2572" max="2572" width="12.7109375" style="525" customWidth="1"/>
    <col min="2573" max="2573" width="52.7109375" style="525" customWidth="1"/>
    <col min="2574" max="2577" width="0" style="525" hidden="1" customWidth="1"/>
    <col min="2578" max="2578" width="12.28515625" style="525" customWidth="1"/>
    <col min="2579" max="2579" width="6.42578125" style="525" customWidth="1"/>
    <col min="2580" max="2580" width="12.28515625" style="525" customWidth="1"/>
    <col min="2581" max="2581" width="0" style="525" hidden="1" customWidth="1"/>
    <col min="2582" max="2582" width="3.7109375" style="525" customWidth="1"/>
    <col min="2583" max="2583" width="11.140625" style="525" bestFit="1" customWidth="1"/>
    <col min="2584" max="2585" width="10.5703125" style="525"/>
    <col min="2586" max="2586" width="11.140625" style="525" customWidth="1"/>
    <col min="2587" max="2816" width="10.5703125" style="525"/>
    <col min="2817" max="2824" width="0" style="525" hidden="1" customWidth="1"/>
    <col min="2825" max="2825" width="3.7109375" style="525" customWidth="1"/>
    <col min="2826" max="2826" width="3.85546875" style="525" customWidth="1"/>
    <col min="2827" max="2827" width="3.7109375" style="525" customWidth="1"/>
    <col min="2828" max="2828" width="12.7109375" style="525" customWidth="1"/>
    <col min="2829" max="2829" width="52.7109375" style="525" customWidth="1"/>
    <col min="2830" max="2833" width="0" style="525" hidden="1" customWidth="1"/>
    <col min="2834" max="2834" width="12.28515625" style="525" customWidth="1"/>
    <col min="2835" max="2835" width="6.42578125" style="525" customWidth="1"/>
    <col min="2836" max="2836" width="12.28515625" style="525" customWidth="1"/>
    <col min="2837" max="2837" width="0" style="525" hidden="1" customWidth="1"/>
    <col min="2838" max="2838" width="3.7109375" style="525" customWidth="1"/>
    <col min="2839" max="2839" width="11.140625" style="525" bestFit="1" customWidth="1"/>
    <col min="2840" max="2841" width="10.5703125" style="525"/>
    <col min="2842" max="2842" width="11.140625" style="525" customWidth="1"/>
    <col min="2843" max="3072" width="10.5703125" style="525"/>
    <col min="3073" max="3080" width="0" style="525" hidden="1" customWidth="1"/>
    <col min="3081" max="3081" width="3.7109375" style="525" customWidth="1"/>
    <col min="3082" max="3082" width="3.85546875" style="525" customWidth="1"/>
    <col min="3083" max="3083" width="3.7109375" style="525" customWidth="1"/>
    <col min="3084" max="3084" width="12.7109375" style="525" customWidth="1"/>
    <col min="3085" max="3085" width="52.7109375" style="525" customWidth="1"/>
    <col min="3086" max="3089" width="0" style="525" hidden="1" customWidth="1"/>
    <col min="3090" max="3090" width="12.28515625" style="525" customWidth="1"/>
    <col min="3091" max="3091" width="6.42578125" style="525" customWidth="1"/>
    <col min="3092" max="3092" width="12.28515625" style="525" customWidth="1"/>
    <col min="3093" max="3093" width="0" style="525" hidden="1" customWidth="1"/>
    <col min="3094" max="3094" width="3.7109375" style="525" customWidth="1"/>
    <col min="3095" max="3095" width="11.140625" style="525" bestFit="1" customWidth="1"/>
    <col min="3096" max="3097" width="10.5703125" style="525"/>
    <col min="3098" max="3098" width="11.140625" style="525" customWidth="1"/>
    <col min="3099" max="3328" width="10.5703125" style="525"/>
    <col min="3329" max="3336" width="0" style="525" hidden="1" customWidth="1"/>
    <col min="3337" max="3337" width="3.7109375" style="525" customWidth="1"/>
    <col min="3338" max="3338" width="3.85546875" style="525" customWidth="1"/>
    <col min="3339" max="3339" width="3.7109375" style="525" customWidth="1"/>
    <col min="3340" max="3340" width="12.7109375" style="525" customWidth="1"/>
    <col min="3341" max="3341" width="52.7109375" style="525" customWidth="1"/>
    <col min="3342" max="3345" width="0" style="525" hidden="1" customWidth="1"/>
    <col min="3346" max="3346" width="12.28515625" style="525" customWidth="1"/>
    <col min="3347" max="3347" width="6.42578125" style="525" customWidth="1"/>
    <col min="3348" max="3348" width="12.28515625" style="525" customWidth="1"/>
    <col min="3349" max="3349" width="0" style="525" hidden="1" customWidth="1"/>
    <col min="3350" max="3350" width="3.7109375" style="525" customWidth="1"/>
    <col min="3351" max="3351" width="11.140625" style="525" bestFit="1" customWidth="1"/>
    <col min="3352" max="3353" width="10.5703125" style="525"/>
    <col min="3354" max="3354" width="11.140625" style="525" customWidth="1"/>
    <col min="3355" max="3584" width="10.5703125" style="525"/>
    <col min="3585" max="3592" width="0" style="525" hidden="1" customWidth="1"/>
    <col min="3593" max="3593" width="3.7109375" style="525" customWidth="1"/>
    <col min="3594" max="3594" width="3.85546875" style="525" customWidth="1"/>
    <col min="3595" max="3595" width="3.7109375" style="525" customWidth="1"/>
    <col min="3596" max="3596" width="12.7109375" style="525" customWidth="1"/>
    <col min="3597" max="3597" width="52.7109375" style="525" customWidth="1"/>
    <col min="3598" max="3601" width="0" style="525" hidden="1" customWidth="1"/>
    <col min="3602" max="3602" width="12.28515625" style="525" customWidth="1"/>
    <col min="3603" max="3603" width="6.42578125" style="525" customWidth="1"/>
    <col min="3604" max="3604" width="12.28515625" style="525" customWidth="1"/>
    <col min="3605" max="3605" width="0" style="525" hidden="1" customWidth="1"/>
    <col min="3606" max="3606" width="3.7109375" style="525" customWidth="1"/>
    <col min="3607" max="3607" width="11.140625" style="525" bestFit="1" customWidth="1"/>
    <col min="3608" max="3609" width="10.5703125" style="525"/>
    <col min="3610" max="3610" width="11.140625" style="525" customWidth="1"/>
    <col min="3611" max="3840" width="10.5703125" style="525"/>
    <col min="3841" max="3848" width="0" style="525" hidden="1" customWidth="1"/>
    <col min="3849" max="3849" width="3.7109375" style="525" customWidth="1"/>
    <col min="3850" max="3850" width="3.85546875" style="525" customWidth="1"/>
    <col min="3851" max="3851" width="3.7109375" style="525" customWidth="1"/>
    <col min="3852" max="3852" width="12.7109375" style="525" customWidth="1"/>
    <col min="3853" max="3853" width="52.7109375" style="525" customWidth="1"/>
    <col min="3854" max="3857" width="0" style="525" hidden="1" customWidth="1"/>
    <col min="3858" max="3858" width="12.28515625" style="525" customWidth="1"/>
    <col min="3859" max="3859" width="6.42578125" style="525" customWidth="1"/>
    <col min="3860" max="3860" width="12.28515625" style="525" customWidth="1"/>
    <col min="3861" max="3861" width="0" style="525" hidden="1" customWidth="1"/>
    <col min="3862" max="3862" width="3.7109375" style="525" customWidth="1"/>
    <col min="3863" max="3863" width="11.140625" style="525" bestFit="1" customWidth="1"/>
    <col min="3864" max="3865" width="10.5703125" style="525"/>
    <col min="3866" max="3866" width="11.140625" style="525" customWidth="1"/>
    <col min="3867" max="4096" width="10.5703125" style="525"/>
    <col min="4097" max="4104" width="0" style="525" hidden="1" customWidth="1"/>
    <col min="4105" max="4105" width="3.7109375" style="525" customWidth="1"/>
    <col min="4106" max="4106" width="3.85546875" style="525" customWidth="1"/>
    <col min="4107" max="4107" width="3.7109375" style="525" customWidth="1"/>
    <col min="4108" max="4108" width="12.7109375" style="525" customWidth="1"/>
    <col min="4109" max="4109" width="52.7109375" style="525" customWidth="1"/>
    <col min="4110" max="4113" width="0" style="525" hidden="1" customWidth="1"/>
    <col min="4114" max="4114" width="12.28515625" style="525" customWidth="1"/>
    <col min="4115" max="4115" width="6.42578125" style="525" customWidth="1"/>
    <col min="4116" max="4116" width="12.28515625" style="525" customWidth="1"/>
    <col min="4117" max="4117" width="0" style="525" hidden="1" customWidth="1"/>
    <col min="4118" max="4118" width="3.7109375" style="525" customWidth="1"/>
    <col min="4119" max="4119" width="11.140625" style="525" bestFit="1" customWidth="1"/>
    <col min="4120" max="4121" width="10.5703125" style="525"/>
    <col min="4122" max="4122" width="11.140625" style="525" customWidth="1"/>
    <col min="4123" max="4352" width="10.5703125" style="525"/>
    <col min="4353" max="4360" width="0" style="525" hidden="1" customWidth="1"/>
    <col min="4361" max="4361" width="3.7109375" style="525" customWidth="1"/>
    <col min="4362" max="4362" width="3.85546875" style="525" customWidth="1"/>
    <col min="4363" max="4363" width="3.7109375" style="525" customWidth="1"/>
    <col min="4364" max="4364" width="12.7109375" style="525" customWidth="1"/>
    <col min="4365" max="4365" width="52.7109375" style="525" customWidth="1"/>
    <col min="4366" max="4369" width="0" style="525" hidden="1" customWidth="1"/>
    <col min="4370" max="4370" width="12.28515625" style="525" customWidth="1"/>
    <col min="4371" max="4371" width="6.42578125" style="525" customWidth="1"/>
    <col min="4372" max="4372" width="12.28515625" style="525" customWidth="1"/>
    <col min="4373" max="4373" width="0" style="525" hidden="1" customWidth="1"/>
    <col min="4374" max="4374" width="3.7109375" style="525" customWidth="1"/>
    <col min="4375" max="4375" width="11.140625" style="525" bestFit="1" customWidth="1"/>
    <col min="4376" max="4377" width="10.5703125" style="525"/>
    <col min="4378" max="4378" width="11.140625" style="525" customWidth="1"/>
    <col min="4379" max="4608" width="10.5703125" style="525"/>
    <col min="4609" max="4616" width="0" style="525" hidden="1" customWidth="1"/>
    <col min="4617" max="4617" width="3.7109375" style="525" customWidth="1"/>
    <col min="4618" max="4618" width="3.85546875" style="525" customWidth="1"/>
    <col min="4619" max="4619" width="3.7109375" style="525" customWidth="1"/>
    <col min="4620" max="4620" width="12.7109375" style="525" customWidth="1"/>
    <col min="4621" max="4621" width="52.7109375" style="525" customWidth="1"/>
    <col min="4622" max="4625" width="0" style="525" hidden="1" customWidth="1"/>
    <col min="4626" max="4626" width="12.28515625" style="525" customWidth="1"/>
    <col min="4627" max="4627" width="6.42578125" style="525" customWidth="1"/>
    <col min="4628" max="4628" width="12.28515625" style="525" customWidth="1"/>
    <col min="4629" max="4629" width="0" style="525" hidden="1" customWidth="1"/>
    <col min="4630" max="4630" width="3.7109375" style="525" customWidth="1"/>
    <col min="4631" max="4631" width="11.140625" style="525" bestFit="1" customWidth="1"/>
    <col min="4632" max="4633" width="10.5703125" style="525"/>
    <col min="4634" max="4634" width="11.140625" style="525" customWidth="1"/>
    <col min="4635" max="4864" width="10.5703125" style="525"/>
    <col min="4865" max="4872" width="0" style="525" hidden="1" customWidth="1"/>
    <col min="4873" max="4873" width="3.7109375" style="525" customWidth="1"/>
    <col min="4874" max="4874" width="3.85546875" style="525" customWidth="1"/>
    <col min="4875" max="4875" width="3.7109375" style="525" customWidth="1"/>
    <col min="4876" max="4876" width="12.7109375" style="525" customWidth="1"/>
    <col min="4877" max="4877" width="52.7109375" style="525" customWidth="1"/>
    <col min="4878" max="4881" width="0" style="525" hidden="1" customWidth="1"/>
    <col min="4882" max="4882" width="12.28515625" style="525" customWidth="1"/>
    <col min="4883" max="4883" width="6.42578125" style="525" customWidth="1"/>
    <col min="4884" max="4884" width="12.28515625" style="525" customWidth="1"/>
    <col min="4885" max="4885" width="0" style="525" hidden="1" customWidth="1"/>
    <col min="4886" max="4886" width="3.7109375" style="525" customWidth="1"/>
    <col min="4887" max="4887" width="11.140625" style="525" bestFit="1" customWidth="1"/>
    <col min="4888" max="4889" width="10.5703125" style="525"/>
    <col min="4890" max="4890" width="11.140625" style="525" customWidth="1"/>
    <col min="4891" max="5120" width="10.5703125" style="525"/>
    <col min="5121" max="5128" width="0" style="525" hidden="1" customWidth="1"/>
    <col min="5129" max="5129" width="3.7109375" style="525" customWidth="1"/>
    <col min="5130" max="5130" width="3.85546875" style="525" customWidth="1"/>
    <col min="5131" max="5131" width="3.7109375" style="525" customWidth="1"/>
    <col min="5132" max="5132" width="12.7109375" style="525" customWidth="1"/>
    <col min="5133" max="5133" width="52.7109375" style="525" customWidth="1"/>
    <col min="5134" max="5137" width="0" style="525" hidden="1" customWidth="1"/>
    <col min="5138" max="5138" width="12.28515625" style="525" customWidth="1"/>
    <col min="5139" max="5139" width="6.42578125" style="525" customWidth="1"/>
    <col min="5140" max="5140" width="12.28515625" style="525" customWidth="1"/>
    <col min="5141" max="5141" width="0" style="525" hidden="1" customWidth="1"/>
    <col min="5142" max="5142" width="3.7109375" style="525" customWidth="1"/>
    <col min="5143" max="5143" width="11.140625" style="525" bestFit="1" customWidth="1"/>
    <col min="5144" max="5145" width="10.5703125" style="525"/>
    <col min="5146" max="5146" width="11.140625" style="525" customWidth="1"/>
    <col min="5147" max="5376" width="10.5703125" style="525"/>
    <col min="5377" max="5384" width="0" style="525" hidden="1" customWidth="1"/>
    <col min="5385" max="5385" width="3.7109375" style="525" customWidth="1"/>
    <col min="5386" max="5386" width="3.85546875" style="525" customWidth="1"/>
    <col min="5387" max="5387" width="3.7109375" style="525" customWidth="1"/>
    <col min="5388" max="5388" width="12.7109375" style="525" customWidth="1"/>
    <col min="5389" max="5389" width="52.7109375" style="525" customWidth="1"/>
    <col min="5390" max="5393" width="0" style="525" hidden="1" customWidth="1"/>
    <col min="5394" max="5394" width="12.28515625" style="525" customWidth="1"/>
    <col min="5395" max="5395" width="6.42578125" style="525" customWidth="1"/>
    <col min="5396" max="5396" width="12.28515625" style="525" customWidth="1"/>
    <col min="5397" max="5397" width="0" style="525" hidden="1" customWidth="1"/>
    <col min="5398" max="5398" width="3.7109375" style="525" customWidth="1"/>
    <col min="5399" max="5399" width="11.140625" style="525" bestFit="1" customWidth="1"/>
    <col min="5400" max="5401" width="10.5703125" style="525"/>
    <col min="5402" max="5402" width="11.140625" style="525" customWidth="1"/>
    <col min="5403" max="5632" width="10.5703125" style="525"/>
    <col min="5633" max="5640" width="0" style="525" hidden="1" customWidth="1"/>
    <col min="5641" max="5641" width="3.7109375" style="525" customWidth="1"/>
    <col min="5642" max="5642" width="3.85546875" style="525" customWidth="1"/>
    <col min="5643" max="5643" width="3.7109375" style="525" customWidth="1"/>
    <col min="5644" max="5644" width="12.7109375" style="525" customWidth="1"/>
    <col min="5645" max="5645" width="52.7109375" style="525" customWidth="1"/>
    <col min="5646" max="5649" width="0" style="525" hidden="1" customWidth="1"/>
    <col min="5650" max="5650" width="12.28515625" style="525" customWidth="1"/>
    <col min="5651" max="5651" width="6.42578125" style="525" customWidth="1"/>
    <col min="5652" max="5652" width="12.28515625" style="525" customWidth="1"/>
    <col min="5653" max="5653" width="0" style="525" hidden="1" customWidth="1"/>
    <col min="5654" max="5654" width="3.7109375" style="525" customWidth="1"/>
    <col min="5655" max="5655" width="11.140625" style="525" bestFit="1" customWidth="1"/>
    <col min="5656" max="5657" width="10.5703125" style="525"/>
    <col min="5658" max="5658" width="11.140625" style="525" customWidth="1"/>
    <col min="5659" max="5888" width="10.5703125" style="525"/>
    <col min="5889" max="5896" width="0" style="525" hidden="1" customWidth="1"/>
    <col min="5897" max="5897" width="3.7109375" style="525" customWidth="1"/>
    <col min="5898" max="5898" width="3.85546875" style="525" customWidth="1"/>
    <col min="5899" max="5899" width="3.7109375" style="525" customWidth="1"/>
    <col min="5900" max="5900" width="12.7109375" style="525" customWidth="1"/>
    <col min="5901" max="5901" width="52.7109375" style="525" customWidth="1"/>
    <col min="5902" max="5905" width="0" style="525" hidden="1" customWidth="1"/>
    <col min="5906" max="5906" width="12.28515625" style="525" customWidth="1"/>
    <col min="5907" max="5907" width="6.42578125" style="525" customWidth="1"/>
    <col min="5908" max="5908" width="12.28515625" style="525" customWidth="1"/>
    <col min="5909" max="5909" width="0" style="525" hidden="1" customWidth="1"/>
    <col min="5910" max="5910" width="3.7109375" style="525" customWidth="1"/>
    <col min="5911" max="5911" width="11.140625" style="525" bestFit="1" customWidth="1"/>
    <col min="5912" max="5913" width="10.5703125" style="525"/>
    <col min="5914" max="5914" width="11.140625" style="525" customWidth="1"/>
    <col min="5915" max="6144" width="10.5703125" style="525"/>
    <col min="6145" max="6152" width="0" style="525" hidden="1" customWidth="1"/>
    <col min="6153" max="6153" width="3.7109375" style="525" customWidth="1"/>
    <col min="6154" max="6154" width="3.85546875" style="525" customWidth="1"/>
    <col min="6155" max="6155" width="3.7109375" style="525" customWidth="1"/>
    <col min="6156" max="6156" width="12.7109375" style="525" customWidth="1"/>
    <col min="6157" max="6157" width="52.7109375" style="525" customWidth="1"/>
    <col min="6158" max="6161" width="0" style="525" hidden="1" customWidth="1"/>
    <col min="6162" max="6162" width="12.28515625" style="525" customWidth="1"/>
    <col min="6163" max="6163" width="6.42578125" style="525" customWidth="1"/>
    <col min="6164" max="6164" width="12.28515625" style="525" customWidth="1"/>
    <col min="6165" max="6165" width="0" style="525" hidden="1" customWidth="1"/>
    <col min="6166" max="6166" width="3.7109375" style="525" customWidth="1"/>
    <col min="6167" max="6167" width="11.140625" style="525" bestFit="1" customWidth="1"/>
    <col min="6168" max="6169" width="10.5703125" style="525"/>
    <col min="6170" max="6170" width="11.140625" style="525" customWidth="1"/>
    <col min="6171" max="6400" width="10.5703125" style="525"/>
    <col min="6401" max="6408" width="0" style="525" hidden="1" customWidth="1"/>
    <col min="6409" max="6409" width="3.7109375" style="525" customWidth="1"/>
    <col min="6410" max="6410" width="3.85546875" style="525" customWidth="1"/>
    <col min="6411" max="6411" width="3.7109375" style="525" customWidth="1"/>
    <col min="6412" max="6412" width="12.7109375" style="525" customWidth="1"/>
    <col min="6413" max="6413" width="52.7109375" style="525" customWidth="1"/>
    <col min="6414" max="6417" width="0" style="525" hidden="1" customWidth="1"/>
    <col min="6418" max="6418" width="12.28515625" style="525" customWidth="1"/>
    <col min="6419" max="6419" width="6.42578125" style="525" customWidth="1"/>
    <col min="6420" max="6420" width="12.28515625" style="525" customWidth="1"/>
    <col min="6421" max="6421" width="0" style="525" hidden="1" customWidth="1"/>
    <col min="6422" max="6422" width="3.7109375" style="525" customWidth="1"/>
    <col min="6423" max="6423" width="11.140625" style="525" bestFit="1" customWidth="1"/>
    <col min="6424" max="6425" width="10.5703125" style="525"/>
    <col min="6426" max="6426" width="11.140625" style="525" customWidth="1"/>
    <col min="6427" max="6656" width="10.5703125" style="525"/>
    <col min="6657" max="6664" width="0" style="525" hidden="1" customWidth="1"/>
    <col min="6665" max="6665" width="3.7109375" style="525" customWidth="1"/>
    <col min="6666" max="6666" width="3.85546875" style="525" customWidth="1"/>
    <col min="6667" max="6667" width="3.7109375" style="525" customWidth="1"/>
    <col min="6668" max="6668" width="12.7109375" style="525" customWidth="1"/>
    <col min="6669" max="6669" width="52.7109375" style="525" customWidth="1"/>
    <col min="6670" max="6673" width="0" style="525" hidden="1" customWidth="1"/>
    <col min="6674" max="6674" width="12.28515625" style="525" customWidth="1"/>
    <col min="6675" max="6675" width="6.42578125" style="525" customWidth="1"/>
    <col min="6676" max="6676" width="12.28515625" style="525" customWidth="1"/>
    <col min="6677" max="6677" width="0" style="525" hidden="1" customWidth="1"/>
    <col min="6678" max="6678" width="3.7109375" style="525" customWidth="1"/>
    <col min="6679" max="6679" width="11.140625" style="525" bestFit="1" customWidth="1"/>
    <col min="6680" max="6681" width="10.5703125" style="525"/>
    <col min="6682" max="6682" width="11.140625" style="525" customWidth="1"/>
    <col min="6683" max="6912" width="10.5703125" style="525"/>
    <col min="6913" max="6920" width="0" style="525" hidden="1" customWidth="1"/>
    <col min="6921" max="6921" width="3.7109375" style="525" customWidth="1"/>
    <col min="6922" max="6922" width="3.85546875" style="525" customWidth="1"/>
    <col min="6923" max="6923" width="3.7109375" style="525" customWidth="1"/>
    <col min="6924" max="6924" width="12.7109375" style="525" customWidth="1"/>
    <col min="6925" max="6925" width="52.7109375" style="525" customWidth="1"/>
    <col min="6926" max="6929" width="0" style="525" hidden="1" customWidth="1"/>
    <col min="6930" max="6930" width="12.28515625" style="525" customWidth="1"/>
    <col min="6931" max="6931" width="6.42578125" style="525" customWidth="1"/>
    <col min="6932" max="6932" width="12.28515625" style="525" customWidth="1"/>
    <col min="6933" max="6933" width="0" style="525" hidden="1" customWidth="1"/>
    <col min="6934" max="6934" width="3.7109375" style="525" customWidth="1"/>
    <col min="6935" max="6935" width="11.140625" style="525" bestFit="1" customWidth="1"/>
    <col min="6936" max="6937" width="10.5703125" style="525"/>
    <col min="6938" max="6938" width="11.140625" style="525" customWidth="1"/>
    <col min="6939" max="7168" width="10.5703125" style="525"/>
    <col min="7169" max="7176" width="0" style="525" hidden="1" customWidth="1"/>
    <col min="7177" max="7177" width="3.7109375" style="525" customWidth="1"/>
    <col min="7178" max="7178" width="3.85546875" style="525" customWidth="1"/>
    <col min="7179" max="7179" width="3.7109375" style="525" customWidth="1"/>
    <col min="7180" max="7180" width="12.7109375" style="525" customWidth="1"/>
    <col min="7181" max="7181" width="52.7109375" style="525" customWidth="1"/>
    <col min="7182" max="7185" width="0" style="525" hidden="1" customWidth="1"/>
    <col min="7186" max="7186" width="12.28515625" style="525" customWidth="1"/>
    <col min="7187" max="7187" width="6.42578125" style="525" customWidth="1"/>
    <col min="7188" max="7188" width="12.28515625" style="525" customWidth="1"/>
    <col min="7189" max="7189" width="0" style="525" hidden="1" customWidth="1"/>
    <col min="7190" max="7190" width="3.7109375" style="525" customWidth="1"/>
    <col min="7191" max="7191" width="11.140625" style="525" bestFit="1" customWidth="1"/>
    <col min="7192" max="7193" width="10.5703125" style="525"/>
    <col min="7194" max="7194" width="11.140625" style="525" customWidth="1"/>
    <col min="7195" max="7424" width="10.5703125" style="525"/>
    <col min="7425" max="7432" width="0" style="525" hidden="1" customWidth="1"/>
    <col min="7433" max="7433" width="3.7109375" style="525" customWidth="1"/>
    <col min="7434" max="7434" width="3.85546875" style="525" customWidth="1"/>
    <col min="7435" max="7435" width="3.7109375" style="525" customWidth="1"/>
    <col min="7436" max="7436" width="12.7109375" style="525" customWidth="1"/>
    <col min="7437" max="7437" width="52.7109375" style="525" customWidth="1"/>
    <col min="7438" max="7441" width="0" style="525" hidden="1" customWidth="1"/>
    <col min="7442" max="7442" width="12.28515625" style="525" customWidth="1"/>
    <col min="7443" max="7443" width="6.42578125" style="525" customWidth="1"/>
    <col min="7444" max="7444" width="12.28515625" style="525" customWidth="1"/>
    <col min="7445" max="7445" width="0" style="525" hidden="1" customWidth="1"/>
    <col min="7446" max="7446" width="3.7109375" style="525" customWidth="1"/>
    <col min="7447" max="7447" width="11.140625" style="525" bestFit="1" customWidth="1"/>
    <col min="7448" max="7449" width="10.5703125" style="525"/>
    <col min="7450" max="7450" width="11.140625" style="525" customWidth="1"/>
    <col min="7451" max="7680" width="10.5703125" style="525"/>
    <col min="7681" max="7688" width="0" style="525" hidden="1" customWidth="1"/>
    <col min="7689" max="7689" width="3.7109375" style="525" customWidth="1"/>
    <col min="7690" max="7690" width="3.85546875" style="525" customWidth="1"/>
    <col min="7691" max="7691" width="3.7109375" style="525" customWidth="1"/>
    <col min="7692" max="7692" width="12.7109375" style="525" customWidth="1"/>
    <col min="7693" max="7693" width="52.7109375" style="525" customWidth="1"/>
    <col min="7694" max="7697" width="0" style="525" hidden="1" customWidth="1"/>
    <col min="7698" max="7698" width="12.28515625" style="525" customWidth="1"/>
    <col min="7699" max="7699" width="6.42578125" style="525" customWidth="1"/>
    <col min="7700" max="7700" width="12.28515625" style="525" customWidth="1"/>
    <col min="7701" max="7701" width="0" style="525" hidden="1" customWidth="1"/>
    <col min="7702" max="7702" width="3.7109375" style="525" customWidth="1"/>
    <col min="7703" max="7703" width="11.140625" style="525" bestFit="1" customWidth="1"/>
    <col min="7704" max="7705" width="10.5703125" style="525"/>
    <col min="7706" max="7706" width="11.140625" style="525" customWidth="1"/>
    <col min="7707" max="7936" width="10.5703125" style="525"/>
    <col min="7937" max="7944" width="0" style="525" hidden="1" customWidth="1"/>
    <col min="7945" max="7945" width="3.7109375" style="525" customWidth="1"/>
    <col min="7946" max="7946" width="3.85546875" style="525" customWidth="1"/>
    <col min="7947" max="7947" width="3.7109375" style="525" customWidth="1"/>
    <col min="7948" max="7948" width="12.7109375" style="525" customWidth="1"/>
    <col min="7949" max="7949" width="52.7109375" style="525" customWidth="1"/>
    <col min="7950" max="7953" width="0" style="525" hidden="1" customWidth="1"/>
    <col min="7954" max="7954" width="12.28515625" style="525" customWidth="1"/>
    <col min="7955" max="7955" width="6.42578125" style="525" customWidth="1"/>
    <col min="7956" max="7956" width="12.28515625" style="525" customWidth="1"/>
    <col min="7957" max="7957" width="0" style="525" hidden="1" customWidth="1"/>
    <col min="7958" max="7958" width="3.7109375" style="525" customWidth="1"/>
    <col min="7959" max="7959" width="11.140625" style="525" bestFit="1" customWidth="1"/>
    <col min="7960" max="7961" width="10.5703125" style="525"/>
    <col min="7962" max="7962" width="11.140625" style="525" customWidth="1"/>
    <col min="7963" max="8192" width="10.5703125" style="525"/>
    <col min="8193" max="8200" width="0" style="525" hidden="1" customWidth="1"/>
    <col min="8201" max="8201" width="3.7109375" style="525" customWidth="1"/>
    <col min="8202" max="8202" width="3.85546875" style="525" customWidth="1"/>
    <col min="8203" max="8203" width="3.7109375" style="525" customWidth="1"/>
    <col min="8204" max="8204" width="12.7109375" style="525" customWidth="1"/>
    <col min="8205" max="8205" width="52.7109375" style="525" customWidth="1"/>
    <col min="8206" max="8209" width="0" style="525" hidden="1" customWidth="1"/>
    <col min="8210" max="8210" width="12.28515625" style="525" customWidth="1"/>
    <col min="8211" max="8211" width="6.42578125" style="525" customWidth="1"/>
    <col min="8212" max="8212" width="12.28515625" style="525" customWidth="1"/>
    <col min="8213" max="8213" width="0" style="525" hidden="1" customWidth="1"/>
    <col min="8214" max="8214" width="3.7109375" style="525" customWidth="1"/>
    <col min="8215" max="8215" width="11.140625" style="525" bestFit="1" customWidth="1"/>
    <col min="8216" max="8217" width="10.5703125" style="525"/>
    <col min="8218" max="8218" width="11.140625" style="525" customWidth="1"/>
    <col min="8219" max="8448" width="10.5703125" style="525"/>
    <col min="8449" max="8456" width="0" style="525" hidden="1" customWidth="1"/>
    <col min="8457" max="8457" width="3.7109375" style="525" customWidth="1"/>
    <col min="8458" max="8458" width="3.85546875" style="525" customWidth="1"/>
    <col min="8459" max="8459" width="3.7109375" style="525" customWidth="1"/>
    <col min="8460" max="8460" width="12.7109375" style="525" customWidth="1"/>
    <col min="8461" max="8461" width="52.7109375" style="525" customWidth="1"/>
    <col min="8462" max="8465" width="0" style="525" hidden="1" customWidth="1"/>
    <col min="8466" max="8466" width="12.28515625" style="525" customWidth="1"/>
    <col min="8467" max="8467" width="6.42578125" style="525" customWidth="1"/>
    <col min="8468" max="8468" width="12.28515625" style="525" customWidth="1"/>
    <col min="8469" max="8469" width="0" style="525" hidden="1" customWidth="1"/>
    <col min="8470" max="8470" width="3.7109375" style="525" customWidth="1"/>
    <col min="8471" max="8471" width="11.140625" style="525" bestFit="1" customWidth="1"/>
    <col min="8472" max="8473" width="10.5703125" style="525"/>
    <col min="8474" max="8474" width="11.140625" style="525" customWidth="1"/>
    <col min="8475" max="8704" width="10.5703125" style="525"/>
    <col min="8705" max="8712" width="0" style="525" hidden="1" customWidth="1"/>
    <col min="8713" max="8713" width="3.7109375" style="525" customWidth="1"/>
    <col min="8714" max="8714" width="3.85546875" style="525" customWidth="1"/>
    <col min="8715" max="8715" width="3.7109375" style="525" customWidth="1"/>
    <col min="8716" max="8716" width="12.7109375" style="525" customWidth="1"/>
    <col min="8717" max="8717" width="52.7109375" style="525" customWidth="1"/>
    <col min="8718" max="8721" width="0" style="525" hidden="1" customWidth="1"/>
    <col min="8722" max="8722" width="12.28515625" style="525" customWidth="1"/>
    <col min="8723" max="8723" width="6.42578125" style="525" customWidth="1"/>
    <col min="8724" max="8724" width="12.28515625" style="525" customWidth="1"/>
    <col min="8725" max="8725" width="0" style="525" hidden="1" customWidth="1"/>
    <col min="8726" max="8726" width="3.7109375" style="525" customWidth="1"/>
    <col min="8727" max="8727" width="11.140625" style="525" bestFit="1" customWidth="1"/>
    <col min="8728" max="8729" width="10.5703125" style="525"/>
    <col min="8730" max="8730" width="11.140625" style="525" customWidth="1"/>
    <col min="8731" max="8960" width="10.5703125" style="525"/>
    <col min="8961" max="8968" width="0" style="525" hidden="1" customWidth="1"/>
    <col min="8969" max="8969" width="3.7109375" style="525" customWidth="1"/>
    <col min="8970" max="8970" width="3.85546875" style="525" customWidth="1"/>
    <col min="8971" max="8971" width="3.7109375" style="525" customWidth="1"/>
    <col min="8972" max="8972" width="12.7109375" style="525" customWidth="1"/>
    <col min="8973" max="8973" width="52.7109375" style="525" customWidth="1"/>
    <col min="8974" max="8977" width="0" style="525" hidden="1" customWidth="1"/>
    <col min="8978" max="8978" width="12.28515625" style="525" customWidth="1"/>
    <col min="8979" max="8979" width="6.42578125" style="525" customWidth="1"/>
    <col min="8980" max="8980" width="12.28515625" style="525" customWidth="1"/>
    <col min="8981" max="8981" width="0" style="525" hidden="1" customWidth="1"/>
    <col min="8982" max="8982" width="3.7109375" style="525" customWidth="1"/>
    <col min="8983" max="8983" width="11.140625" style="525" bestFit="1" customWidth="1"/>
    <col min="8984" max="8985" width="10.5703125" style="525"/>
    <col min="8986" max="8986" width="11.140625" style="525" customWidth="1"/>
    <col min="8987" max="9216" width="10.5703125" style="525"/>
    <col min="9217" max="9224" width="0" style="525" hidden="1" customWidth="1"/>
    <col min="9225" max="9225" width="3.7109375" style="525" customWidth="1"/>
    <col min="9226" max="9226" width="3.85546875" style="525" customWidth="1"/>
    <col min="9227" max="9227" width="3.7109375" style="525" customWidth="1"/>
    <col min="9228" max="9228" width="12.7109375" style="525" customWidth="1"/>
    <col min="9229" max="9229" width="52.7109375" style="525" customWidth="1"/>
    <col min="9230" max="9233" width="0" style="525" hidden="1" customWidth="1"/>
    <col min="9234" max="9234" width="12.28515625" style="525" customWidth="1"/>
    <col min="9235" max="9235" width="6.42578125" style="525" customWidth="1"/>
    <col min="9236" max="9236" width="12.28515625" style="525" customWidth="1"/>
    <col min="9237" max="9237" width="0" style="525" hidden="1" customWidth="1"/>
    <col min="9238" max="9238" width="3.7109375" style="525" customWidth="1"/>
    <col min="9239" max="9239" width="11.140625" style="525" bestFit="1" customWidth="1"/>
    <col min="9240" max="9241" width="10.5703125" style="525"/>
    <col min="9242" max="9242" width="11.140625" style="525" customWidth="1"/>
    <col min="9243" max="9472" width="10.5703125" style="525"/>
    <col min="9473" max="9480" width="0" style="525" hidden="1" customWidth="1"/>
    <col min="9481" max="9481" width="3.7109375" style="525" customWidth="1"/>
    <col min="9482" max="9482" width="3.85546875" style="525" customWidth="1"/>
    <col min="9483" max="9483" width="3.7109375" style="525" customWidth="1"/>
    <col min="9484" max="9484" width="12.7109375" style="525" customWidth="1"/>
    <col min="9485" max="9485" width="52.7109375" style="525" customWidth="1"/>
    <col min="9486" max="9489" width="0" style="525" hidden="1" customWidth="1"/>
    <col min="9490" max="9490" width="12.28515625" style="525" customWidth="1"/>
    <col min="9491" max="9491" width="6.42578125" style="525" customWidth="1"/>
    <col min="9492" max="9492" width="12.28515625" style="525" customWidth="1"/>
    <col min="9493" max="9493" width="0" style="525" hidden="1" customWidth="1"/>
    <col min="9494" max="9494" width="3.7109375" style="525" customWidth="1"/>
    <col min="9495" max="9495" width="11.140625" style="525" bestFit="1" customWidth="1"/>
    <col min="9496" max="9497" width="10.5703125" style="525"/>
    <col min="9498" max="9498" width="11.140625" style="525" customWidth="1"/>
    <col min="9499" max="9728" width="10.5703125" style="525"/>
    <col min="9729" max="9736" width="0" style="525" hidden="1" customWidth="1"/>
    <col min="9737" max="9737" width="3.7109375" style="525" customWidth="1"/>
    <col min="9738" max="9738" width="3.85546875" style="525" customWidth="1"/>
    <col min="9739" max="9739" width="3.7109375" style="525" customWidth="1"/>
    <col min="9740" max="9740" width="12.7109375" style="525" customWidth="1"/>
    <col min="9741" max="9741" width="52.7109375" style="525" customWidth="1"/>
    <col min="9742" max="9745" width="0" style="525" hidden="1" customWidth="1"/>
    <col min="9746" max="9746" width="12.28515625" style="525" customWidth="1"/>
    <col min="9747" max="9747" width="6.42578125" style="525" customWidth="1"/>
    <col min="9748" max="9748" width="12.28515625" style="525" customWidth="1"/>
    <col min="9749" max="9749" width="0" style="525" hidden="1" customWidth="1"/>
    <col min="9750" max="9750" width="3.7109375" style="525" customWidth="1"/>
    <col min="9751" max="9751" width="11.140625" style="525" bestFit="1" customWidth="1"/>
    <col min="9752" max="9753" width="10.5703125" style="525"/>
    <col min="9754" max="9754" width="11.140625" style="525" customWidth="1"/>
    <col min="9755" max="9984" width="10.5703125" style="525"/>
    <col min="9985" max="9992" width="0" style="525" hidden="1" customWidth="1"/>
    <col min="9993" max="9993" width="3.7109375" style="525" customWidth="1"/>
    <col min="9994" max="9994" width="3.85546875" style="525" customWidth="1"/>
    <col min="9995" max="9995" width="3.7109375" style="525" customWidth="1"/>
    <col min="9996" max="9996" width="12.7109375" style="525" customWidth="1"/>
    <col min="9997" max="9997" width="52.7109375" style="525" customWidth="1"/>
    <col min="9998" max="10001" width="0" style="525" hidden="1" customWidth="1"/>
    <col min="10002" max="10002" width="12.28515625" style="525" customWidth="1"/>
    <col min="10003" max="10003" width="6.42578125" style="525" customWidth="1"/>
    <col min="10004" max="10004" width="12.28515625" style="525" customWidth="1"/>
    <col min="10005" max="10005" width="0" style="525" hidden="1" customWidth="1"/>
    <col min="10006" max="10006" width="3.7109375" style="525" customWidth="1"/>
    <col min="10007" max="10007" width="11.140625" style="525" bestFit="1" customWidth="1"/>
    <col min="10008" max="10009" width="10.5703125" style="525"/>
    <col min="10010" max="10010" width="11.140625" style="525" customWidth="1"/>
    <col min="10011" max="10240" width="10.5703125" style="525"/>
    <col min="10241" max="10248" width="0" style="525" hidden="1" customWidth="1"/>
    <col min="10249" max="10249" width="3.7109375" style="525" customWidth="1"/>
    <col min="10250" max="10250" width="3.85546875" style="525" customWidth="1"/>
    <col min="10251" max="10251" width="3.7109375" style="525" customWidth="1"/>
    <col min="10252" max="10252" width="12.7109375" style="525" customWidth="1"/>
    <col min="10253" max="10253" width="52.7109375" style="525" customWidth="1"/>
    <col min="10254" max="10257" width="0" style="525" hidden="1" customWidth="1"/>
    <col min="10258" max="10258" width="12.28515625" style="525" customWidth="1"/>
    <col min="10259" max="10259" width="6.42578125" style="525" customWidth="1"/>
    <col min="10260" max="10260" width="12.28515625" style="525" customWidth="1"/>
    <col min="10261" max="10261" width="0" style="525" hidden="1" customWidth="1"/>
    <col min="10262" max="10262" width="3.7109375" style="525" customWidth="1"/>
    <col min="10263" max="10263" width="11.140625" style="525" bestFit="1" customWidth="1"/>
    <col min="10264" max="10265" width="10.5703125" style="525"/>
    <col min="10266" max="10266" width="11.140625" style="525" customWidth="1"/>
    <col min="10267" max="10496" width="10.5703125" style="525"/>
    <col min="10497" max="10504" width="0" style="525" hidden="1" customWidth="1"/>
    <col min="10505" max="10505" width="3.7109375" style="525" customWidth="1"/>
    <col min="10506" max="10506" width="3.85546875" style="525" customWidth="1"/>
    <col min="10507" max="10507" width="3.7109375" style="525" customWidth="1"/>
    <col min="10508" max="10508" width="12.7109375" style="525" customWidth="1"/>
    <col min="10509" max="10509" width="52.7109375" style="525" customWidth="1"/>
    <col min="10510" max="10513" width="0" style="525" hidden="1" customWidth="1"/>
    <col min="10514" max="10514" width="12.28515625" style="525" customWidth="1"/>
    <col min="10515" max="10515" width="6.42578125" style="525" customWidth="1"/>
    <col min="10516" max="10516" width="12.28515625" style="525" customWidth="1"/>
    <col min="10517" max="10517" width="0" style="525" hidden="1" customWidth="1"/>
    <col min="10518" max="10518" width="3.7109375" style="525" customWidth="1"/>
    <col min="10519" max="10519" width="11.140625" style="525" bestFit="1" customWidth="1"/>
    <col min="10520" max="10521" width="10.5703125" style="525"/>
    <col min="10522" max="10522" width="11.140625" style="525" customWidth="1"/>
    <col min="10523" max="10752" width="10.5703125" style="525"/>
    <col min="10753" max="10760" width="0" style="525" hidden="1" customWidth="1"/>
    <col min="10761" max="10761" width="3.7109375" style="525" customWidth="1"/>
    <col min="10762" max="10762" width="3.85546875" style="525" customWidth="1"/>
    <col min="10763" max="10763" width="3.7109375" style="525" customWidth="1"/>
    <col min="10764" max="10764" width="12.7109375" style="525" customWidth="1"/>
    <col min="10765" max="10765" width="52.7109375" style="525" customWidth="1"/>
    <col min="10766" max="10769" width="0" style="525" hidden="1" customWidth="1"/>
    <col min="10770" max="10770" width="12.28515625" style="525" customWidth="1"/>
    <col min="10771" max="10771" width="6.42578125" style="525" customWidth="1"/>
    <col min="10772" max="10772" width="12.28515625" style="525" customWidth="1"/>
    <col min="10773" max="10773" width="0" style="525" hidden="1" customWidth="1"/>
    <col min="10774" max="10774" width="3.7109375" style="525" customWidth="1"/>
    <col min="10775" max="10775" width="11.140625" style="525" bestFit="1" customWidth="1"/>
    <col min="10776" max="10777" width="10.5703125" style="525"/>
    <col min="10778" max="10778" width="11.140625" style="525" customWidth="1"/>
    <col min="10779" max="11008" width="10.5703125" style="525"/>
    <col min="11009" max="11016" width="0" style="525" hidden="1" customWidth="1"/>
    <col min="11017" max="11017" width="3.7109375" style="525" customWidth="1"/>
    <col min="11018" max="11018" width="3.85546875" style="525" customWidth="1"/>
    <col min="11019" max="11019" width="3.7109375" style="525" customWidth="1"/>
    <col min="11020" max="11020" width="12.7109375" style="525" customWidth="1"/>
    <col min="11021" max="11021" width="52.7109375" style="525" customWidth="1"/>
    <col min="11022" max="11025" width="0" style="525" hidden="1" customWidth="1"/>
    <col min="11026" max="11026" width="12.28515625" style="525" customWidth="1"/>
    <col min="11027" max="11027" width="6.42578125" style="525" customWidth="1"/>
    <col min="11028" max="11028" width="12.28515625" style="525" customWidth="1"/>
    <col min="11029" max="11029" width="0" style="525" hidden="1" customWidth="1"/>
    <col min="11030" max="11030" width="3.7109375" style="525" customWidth="1"/>
    <col min="11031" max="11031" width="11.140625" style="525" bestFit="1" customWidth="1"/>
    <col min="11032" max="11033" width="10.5703125" style="525"/>
    <col min="11034" max="11034" width="11.140625" style="525" customWidth="1"/>
    <col min="11035" max="11264" width="10.5703125" style="525"/>
    <col min="11265" max="11272" width="0" style="525" hidden="1" customWidth="1"/>
    <col min="11273" max="11273" width="3.7109375" style="525" customWidth="1"/>
    <col min="11274" max="11274" width="3.85546875" style="525" customWidth="1"/>
    <col min="11275" max="11275" width="3.7109375" style="525" customWidth="1"/>
    <col min="11276" max="11276" width="12.7109375" style="525" customWidth="1"/>
    <col min="11277" max="11277" width="52.7109375" style="525" customWidth="1"/>
    <col min="11278" max="11281" width="0" style="525" hidden="1" customWidth="1"/>
    <col min="11282" max="11282" width="12.28515625" style="525" customWidth="1"/>
    <col min="11283" max="11283" width="6.42578125" style="525" customWidth="1"/>
    <col min="11284" max="11284" width="12.28515625" style="525" customWidth="1"/>
    <col min="11285" max="11285" width="0" style="525" hidden="1" customWidth="1"/>
    <col min="11286" max="11286" width="3.7109375" style="525" customWidth="1"/>
    <col min="11287" max="11287" width="11.140625" style="525" bestFit="1" customWidth="1"/>
    <col min="11288" max="11289" width="10.5703125" style="525"/>
    <col min="11290" max="11290" width="11.140625" style="525" customWidth="1"/>
    <col min="11291" max="11520" width="10.5703125" style="525"/>
    <col min="11521" max="11528" width="0" style="525" hidden="1" customWidth="1"/>
    <col min="11529" max="11529" width="3.7109375" style="525" customWidth="1"/>
    <col min="11530" max="11530" width="3.85546875" style="525" customWidth="1"/>
    <col min="11531" max="11531" width="3.7109375" style="525" customWidth="1"/>
    <col min="11532" max="11532" width="12.7109375" style="525" customWidth="1"/>
    <col min="11533" max="11533" width="52.7109375" style="525" customWidth="1"/>
    <col min="11534" max="11537" width="0" style="525" hidden="1" customWidth="1"/>
    <col min="11538" max="11538" width="12.28515625" style="525" customWidth="1"/>
    <col min="11539" max="11539" width="6.42578125" style="525" customWidth="1"/>
    <col min="11540" max="11540" width="12.28515625" style="525" customWidth="1"/>
    <col min="11541" max="11541" width="0" style="525" hidden="1" customWidth="1"/>
    <col min="11542" max="11542" width="3.7109375" style="525" customWidth="1"/>
    <col min="11543" max="11543" width="11.140625" style="525" bestFit="1" customWidth="1"/>
    <col min="11544" max="11545" width="10.5703125" style="525"/>
    <col min="11546" max="11546" width="11.140625" style="525" customWidth="1"/>
    <col min="11547" max="11776" width="10.5703125" style="525"/>
    <col min="11777" max="11784" width="0" style="525" hidden="1" customWidth="1"/>
    <col min="11785" max="11785" width="3.7109375" style="525" customWidth="1"/>
    <col min="11786" max="11786" width="3.85546875" style="525" customWidth="1"/>
    <col min="11787" max="11787" width="3.7109375" style="525" customWidth="1"/>
    <col min="11788" max="11788" width="12.7109375" style="525" customWidth="1"/>
    <col min="11789" max="11789" width="52.7109375" style="525" customWidth="1"/>
    <col min="11790" max="11793" width="0" style="525" hidden="1" customWidth="1"/>
    <col min="11794" max="11794" width="12.28515625" style="525" customWidth="1"/>
    <col min="11795" max="11795" width="6.42578125" style="525" customWidth="1"/>
    <col min="11796" max="11796" width="12.28515625" style="525" customWidth="1"/>
    <col min="11797" max="11797" width="0" style="525" hidden="1" customWidth="1"/>
    <col min="11798" max="11798" width="3.7109375" style="525" customWidth="1"/>
    <col min="11799" max="11799" width="11.140625" style="525" bestFit="1" customWidth="1"/>
    <col min="11800" max="11801" width="10.5703125" style="525"/>
    <col min="11802" max="11802" width="11.140625" style="525" customWidth="1"/>
    <col min="11803" max="12032" width="10.5703125" style="525"/>
    <col min="12033" max="12040" width="0" style="525" hidden="1" customWidth="1"/>
    <col min="12041" max="12041" width="3.7109375" style="525" customWidth="1"/>
    <col min="12042" max="12042" width="3.85546875" style="525" customWidth="1"/>
    <col min="12043" max="12043" width="3.7109375" style="525" customWidth="1"/>
    <col min="12044" max="12044" width="12.7109375" style="525" customWidth="1"/>
    <col min="12045" max="12045" width="52.7109375" style="525" customWidth="1"/>
    <col min="12046" max="12049" width="0" style="525" hidden="1" customWidth="1"/>
    <col min="12050" max="12050" width="12.28515625" style="525" customWidth="1"/>
    <col min="12051" max="12051" width="6.42578125" style="525" customWidth="1"/>
    <col min="12052" max="12052" width="12.28515625" style="525" customWidth="1"/>
    <col min="12053" max="12053" width="0" style="525" hidden="1" customWidth="1"/>
    <col min="12054" max="12054" width="3.7109375" style="525" customWidth="1"/>
    <col min="12055" max="12055" width="11.140625" style="525" bestFit="1" customWidth="1"/>
    <col min="12056" max="12057" width="10.5703125" style="525"/>
    <col min="12058" max="12058" width="11.140625" style="525" customWidth="1"/>
    <col min="12059" max="12288" width="10.5703125" style="525"/>
    <col min="12289" max="12296" width="0" style="525" hidden="1" customWidth="1"/>
    <col min="12297" max="12297" width="3.7109375" style="525" customWidth="1"/>
    <col min="12298" max="12298" width="3.85546875" style="525" customWidth="1"/>
    <col min="12299" max="12299" width="3.7109375" style="525" customWidth="1"/>
    <col min="12300" max="12300" width="12.7109375" style="525" customWidth="1"/>
    <col min="12301" max="12301" width="52.7109375" style="525" customWidth="1"/>
    <col min="12302" max="12305" width="0" style="525" hidden="1" customWidth="1"/>
    <col min="12306" max="12306" width="12.28515625" style="525" customWidth="1"/>
    <col min="12307" max="12307" width="6.42578125" style="525" customWidth="1"/>
    <col min="12308" max="12308" width="12.28515625" style="525" customWidth="1"/>
    <col min="12309" max="12309" width="0" style="525" hidden="1" customWidth="1"/>
    <col min="12310" max="12310" width="3.7109375" style="525" customWidth="1"/>
    <col min="12311" max="12311" width="11.140625" style="525" bestFit="1" customWidth="1"/>
    <col min="12312" max="12313" width="10.5703125" style="525"/>
    <col min="12314" max="12314" width="11.140625" style="525" customWidth="1"/>
    <col min="12315" max="12544" width="10.5703125" style="525"/>
    <col min="12545" max="12552" width="0" style="525" hidden="1" customWidth="1"/>
    <col min="12553" max="12553" width="3.7109375" style="525" customWidth="1"/>
    <col min="12554" max="12554" width="3.85546875" style="525" customWidth="1"/>
    <col min="12555" max="12555" width="3.7109375" style="525" customWidth="1"/>
    <col min="12556" max="12556" width="12.7109375" style="525" customWidth="1"/>
    <col min="12557" max="12557" width="52.7109375" style="525" customWidth="1"/>
    <col min="12558" max="12561" width="0" style="525" hidden="1" customWidth="1"/>
    <col min="12562" max="12562" width="12.28515625" style="525" customWidth="1"/>
    <col min="12563" max="12563" width="6.42578125" style="525" customWidth="1"/>
    <col min="12564" max="12564" width="12.28515625" style="525" customWidth="1"/>
    <col min="12565" max="12565" width="0" style="525" hidden="1" customWidth="1"/>
    <col min="12566" max="12566" width="3.7109375" style="525" customWidth="1"/>
    <col min="12567" max="12567" width="11.140625" style="525" bestFit="1" customWidth="1"/>
    <col min="12568" max="12569" width="10.5703125" style="525"/>
    <col min="12570" max="12570" width="11.140625" style="525" customWidth="1"/>
    <col min="12571" max="12800" width="10.5703125" style="525"/>
    <col min="12801" max="12808" width="0" style="525" hidden="1" customWidth="1"/>
    <col min="12809" max="12809" width="3.7109375" style="525" customWidth="1"/>
    <col min="12810" max="12810" width="3.85546875" style="525" customWidth="1"/>
    <col min="12811" max="12811" width="3.7109375" style="525" customWidth="1"/>
    <col min="12812" max="12812" width="12.7109375" style="525" customWidth="1"/>
    <col min="12813" max="12813" width="52.7109375" style="525" customWidth="1"/>
    <col min="12814" max="12817" width="0" style="525" hidden="1" customWidth="1"/>
    <col min="12818" max="12818" width="12.28515625" style="525" customWidth="1"/>
    <col min="12819" max="12819" width="6.42578125" style="525" customWidth="1"/>
    <col min="12820" max="12820" width="12.28515625" style="525" customWidth="1"/>
    <col min="12821" max="12821" width="0" style="525" hidden="1" customWidth="1"/>
    <col min="12822" max="12822" width="3.7109375" style="525" customWidth="1"/>
    <col min="12823" max="12823" width="11.140625" style="525" bestFit="1" customWidth="1"/>
    <col min="12824" max="12825" width="10.5703125" style="525"/>
    <col min="12826" max="12826" width="11.140625" style="525" customWidth="1"/>
    <col min="12827" max="13056" width="10.5703125" style="525"/>
    <col min="13057" max="13064" width="0" style="525" hidden="1" customWidth="1"/>
    <col min="13065" max="13065" width="3.7109375" style="525" customWidth="1"/>
    <col min="13066" max="13066" width="3.85546875" style="525" customWidth="1"/>
    <col min="13067" max="13067" width="3.7109375" style="525" customWidth="1"/>
    <col min="13068" max="13068" width="12.7109375" style="525" customWidth="1"/>
    <col min="13069" max="13069" width="52.7109375" style="525" customWidth="1"/>
    <col min="13070" max="13073" width="0" style="525" hidden="1" customWidth="1"/>
    <col min="13074" max="13074" width="12.28515625" style="525" customWidth="1"/>
    <col min="13075" max="13075" width="6.42578125" style="525" customWidth="1"/>
    <col min="13076" max="13076" width="12.28515625" style="525" customWidth="1"/>
    <col min="13077" max="13077" width="0" style="525" hidden="1" customWidth="1"/>
    <col min="13078" max="13078" width="3.7109375" style="525" customWidth="1"/>
    <col min="13079" max="13079" width="11.140625" style="525" bestFit="1" customWidth="1"/>
    <col min="13080" max="13081" width="10.5703125" style="525"/>
    <col min="13082" max="13082" width="11.140625" style="525" customWidth="1"/>
    <col min="13083" max="13312" width="10.5703125" style="525"/>
    <col min="13313" max="13320" width="0" style="525" hidden="1" customWidth="1"/>
    <col min="13321" max="13321" width="3.7109375" style="525" customWidth="1"/>
    <col min="13322" max="13322" width="3.85546875" style="525" customWidth="1"/>
    <col min="13323" max="13323" width="3.7109375" style="525" customWidth="1"/>
    <col min="13324" max="13324" width="12.7109375" style="525" customWidth="1"/>
    <col min="13325" max="13325" width="52.7109375" style="525" customWidth="1"/>
    <col min="13326" max="13329" width="0" style="525" hidden="1" customWidth="1"/>
    <col min="13330" max="13330" width="12.28515625" style="525" customWidth="1"/>
    <col min="13331" max="13331" width="6.42578125" style="525" customWidth="1"/>
    <col min="13332" max="13332" width="12.28515625" style="525" customWidth="1"/>
    <col min="13333" max="13333" width="0" style="525" hidden="1" customWidth="1"/>
    <col min="13334" max="13334" width="3.7109375" style="525" customWidth="1"/>
    <col min="13335" max="13335" width="11.140625" style="525" bestFit="1" customWidth="1"/>
    <col min="13336" max="13337" width="10.5703125" style="525"/>
    <col min="13338" max="13338" width="11.140625" style="525" customWidth="1"/>
    <col min="13339" max="13568" width="10.5703125" style="525"/>
    <col min="13569" max="13576" width="0" style="525" hidden="1" customWidth="1"/>
    <col min="13577" max="13577" width="3.7109375" style="525" customWidth="1"/>
    <col min="13578" max="13578" width="3.85546875" style="525" customWidth="1"/>
    <col min="13579" max="13579" width="3.7109375" style="525" customWidth="1"/>
    <col min="13580" max="13580" width="12.7109375" style="525" customWidth="1"/>
    <col min="13581" max="13581" width="52.7109375" style="525" customWidth="1"/>
    <col min="13582" max="13585" width="0" style="525" hidden="1" customWidth="1"/>
    <col min="13586" max="13586" width="12.28515625" style="525" customWidth="1"/>
    <col min="13587" max="13587" width="6.42578125" style="525" customWidth="1"/>
    <col min="13588" max="13588" width="12.28515625" style="525" customWidth="1"/>
    <col min="13589" max="13589" width="0" style="525" hidden="1" customWidth="1"/>
    <col min="13590" max="13590" width="3.7109375" style="525" customWidth="1"/>
    <col min="13591" max="13591" width="11.140625" style="525" bestFit="1" customWidth="1"/>
    <col min="13592" max="13593" width="10.5703125" style="525"/>
    <col min="13594" max="13594" width="11.140625" style="525" customWidth="1"/>
    <col min="13595" max="13824" width="10.5703125" style="525"/>
    <col min="13825" max="13832" width="0" style="525" hidden="1" customWidth="1"/>
    <col min="13833" max="13833" width="3.7109375" style="525" customWidth="1"/>
    <col min="13834" max="13834" width="3.85546875" style="525" customWidth="1"/>
    <col min="13835" max="13835" width="3.7109375" style="525" customWidth="1"/>
    <col min="13836" max="13836" width="12.7109375" style="525" customWidth="1"/>
    <col min="13837" max="13837" width="52.7109375" style="525" customWidth="1"/>
    <col min="13838" max="13841" width="0" style="525" hidden="1" customWidth="1"/>
    <col min="13842" max="13842" width="12.28515625" style="525" customWidth="1"/>
    <col min="13843" max="13843" width="6.42578125" style="525" customWidth="1"/>
    <col min="13844" max="13844" width="12.28515625" style="525" customWidth="1"/>
    <col min="13845" max="13845" width="0" style="525" hidden="1" customWidth="1"/>
    <col min="13846" max="13846" width="3.7109375" style="525" customWidth="1"/>
    <col min="13847" max="13847" width="11.140625" style="525" bestFit="1" customWidth="1"/>
    <col min="13848" max="13849" width="10.5703125" style="525"/>
    <col min="13850" max="13850" width="11.140625" style="525" customWidth="1"/>
    <col min="13851" max="14080" width="10.5703125" style="525"/>
    <col min="14081" max="14088" width="0" style="525" hidden="1" customWidth="1"/>
    <col min="14089" max="14089" width="3.7109375" style="525" customWidth="1"/>
    <col min="14090" max="14090" width="3.85546875" style="525" customWidth="1"/>
    <col min="14091" max="14091" width="3.7109375" style="525" customWidth="1"/>
    <col min="14092" max="14092" width="12.7109375" style="525" customWidth="1"/>
    <col min="14093" max="14093" width="52.7109375" style="525" customWidth="1"/>
    <col min="14094" max="14097" width="0" style="525" hidden="1" customWidth="1"/>
    <col min="14098" max="14098" width="12.28515625" style="525" customWidth="1"/>
    <col min="14099" max="14099" width="6.42578125" style="525" customWidth="1"/>
    <col min="14100" max="14100" width="12.28515625" style="525" customWidth="1"/>
    <col min="14101" max="14101" width="0" style="525" hidden="1" customWidth="1"/>
    <col min="14102" max="14102" width="3.7109375" style="525" customWidth="1"/>
    <col min="14103" max="14103" width="11.140625" style="525" bestFit="1" customWidth="1"/>
    <col min="14104" max="14105" width="10.5703125" style="525"/>
    <col min="14106" max="14106" width="11.140625" style="525" customWidth="1"/>
    <col min="14107" max="14336" width="10.5703125" style="525"/>
    <col min="14337" max="14344" width="0" style="525" hidden="1" customWidth="1"/>
    <col min="14345" max="14345" width="3.7109375" style="525" customWidth="1"/>
    <col min="14346" max="14346" width="3.85546875" style="525" customWidth="1"/>
    <col min="14347" max="14347" width="3.7109375" style="525" customWidth="1"/>
    <col min="14348" max="14348" width="12.7109375" style="525" customWidth="1"/>
    <col min="14349" max="14349" width="52.7109375" style="525" customWidth="1"/>
    <col min="14350" max="14353" width="0" style="525" hidden="1" customWidth="1"/>
    <col min="14354" max="14354" width="12.28515625" style="525" customWidth="1"/>
    <col min="14355" max="14355" width="6.42578125" style="525" customWidth="1"/>
    <col min="14356" max="14356" width="12.28515625" style="525" customWidth="1"/>
    <col min="14357" max="14357" width="0" style="525" hidden="1" customWidth="1"/>
    <col min="14358" max="14358" width="3.7109375" style="525" customWidth="1"/>
    <col min="14359" max="14359" width="11.140625" style="525" bestFit="1" customWidth="1"/>
    <col min="14360" max="14361" width="10.5703125" style="525"/>
    <col min="14362" max="14362" width="11.140625" style="525" customWidth="1"/>
    <col min="14363" max="14592" width="10.5703125" style="525"/>
    <col min="14593" max="14600" width="0" style="525" hidden="1" customWidth="1"/>
    <col min="14601" max="14601" width="3.7109375" style="525" customWidth="1"/>
    <col min="14602" max="14602" width="3.85546875" style="525" customWidth="1"/>
    <col min="14603" max="14603" width="3.7109375" style="525" customWidth="1"/>
    <col min="14604" max="14604" width="12.7109375" style="525" customWidth="1"/>
    <col min="14605" max="14605" width="52.7109375" style="525" customWidth="1"/>
    <col min="14606" max="14609" width="0" style="525" hidden="1" customWidth="1"/>
    <col min="14610" max="14610" width="12.28515625" style="525" customWidth="1"/>
    <col min="14611" max="14611" width="6.42578125" style="525" customWidth="1"/>
    <col min="14612" max="14612" width="12.28515625" style="525" customWidth="1"/>
    <col min="14613" max="14613" width="0" style="525" hidden="1" customWidth="1"/>
    <col min="14614" max="14614" width="3.7109375" style="525" customWidth="1"/>
    <col min="14615" max="14615" width="11.140625" style="525" bestFit="1" customWidth="1"/>
    <col min="14616" max="14617" width="10.5703125" style="525"/>
    <col min="14618" max="14618" width="11.140625" style="525" customWidth="1"/>
    <col min="14619" max="14848" width="10.5703125" style="525"/>
    <col min="14849" max="14856" width="0" style="525" hidden="1" customWidth="1"/>
    <col min="14857" max="14857" width="3.7109375" style="525" customWidth="1"/>
    <col min="14858" max="14858" width="3.85546875" style="525" customWidth="1"/>
    <col min="14859" max="14859" width="3.7109375" style="525" customWidth="1"/>
    <col min="14860" max="14860" width="12.7109375" style="525" customWidth="1"/>
    <col min="14861" max="14861" width="52.7109375" style="525" customWidth="1"/>
    <col min="14862" max="14865" width="0" style="525" hidden="1" customWidth="1"/>
    <col min="14866" max="14866" width="12.28515625" style="525" customWidth="1"/>
    <col min="14867" max="14867" width="6.42578125" style="525" customWidth="1"/>
    <col min="14868" max="14868" width="12.28515625" style="525" customWidth="1"/>
    <col min="14869" max="14869" width="0" style="525" hidden="1" customWidth="1"/>
    <col min="14870" max="14870" width="3.7109375" style="525" customWidth="1"/>
    <col min="14871" max="14871" width="11.140625" style="525" bestFit="1" customWidth="1"/>
    <col min="14872" max="14873" width="10.5703125" style="525"/>
    <col min="14874" max="14874" width="11.140625" style="525" customWidth="1"/>
    <col min="14875" max="15104" width="10.5703125" style="525"/>
    <col min="15105" max="15112" width="0" style="525" hidden="1" customWidth="1"/>
    <col min="15113" max="15113" width="3.7109375" style="525" customWidth="1"/>
    <col min="15114" max="15114" width="3.85546875" style="525" customWidth="1"/>
    <col min="15115" max="15115" width="3.7109375" style="525" customWidth="1"/>
    <col min="15116" max="15116" width="12.7109375" style="525" customWidth="1"/>
    <col min="15117" max="15117" width="52.7109375" style="525" customWidth="1"/>
    <col min="15118" max="15121" width="0" style="525" hidden="1" customWidth="1"/>
    <col min="15122" max="15122" width="12.28515625" style="525" customWidth="1"/>
    <col min="15123" max="15123" width="6.42578125" style="525" customWidth="1"/>
    <col min="15124" max="15124" width="12.28515625" style="525" customWidth="1"/>
    <col min="15125" max="15125" width="0" style="525" hidden="1" customWidth="1"/>
    <col min="15126" max="15126" width="3.7109375" style="525" customWidth="1"/>
    <col min="15127" max="15127" width="11.140625" style="525" bestFit="1" customWidth="1"/>
    <col min="15128" max="15129" width="10.5703125" style="525"/>
    <col min="15130" max="15130" width="11.140625" style="525" customWidth="1"/>
    <col min="15131" max="15360" width="10.5703125" style="525"/>
    <col min="15361" max="15368" width="0" style="525" hidden="1" customWidth="1"/>
    <col min="15369" max="15369" width="3.7109375" style="525" customWidth="1"/>
    <col min="15370" max="15370" width="3.85546875" style="525" customWidth="1"/>
    <col min="15371" max="15371" width="3.7109375" style="525" customWidth="1"/>
    <col min="15372" max="15372" width="12.7109375" style="525" customWidth="1"/>
    <col min="15373" max="15373" width="52.7109375" style="525" customWidth="1"/>
    <col min="15374" max="15377" width="0" style="525" hidden="1" customWidth="1"/>
    <col min="15378" max="15378" width="12.28515625" style="525" customWidth="1"/>
    <col min="15379" max="15379" width="6.42578125" style="525" customWidth="1"/>
    <col min="15380" max="15380" width="12.28515625" style="525" customWidth="1"/>
    <col min="15381" max="15381" width="0" style="525" hidden="1" customWidth="1"/>
    <col min="15382" max="15382" width="3.7109375" style="525" customWidth="1"/>
    <col min="15383" max="15383" width="11.140625" style="525" bestFit="1" customWidth="1"/>
    <col min="15384" max="15385" width="10.5703125" style="525"/>
    <col min="15386" max="15386" width="11.140625" style="525" customWidth="1"/>
    <col min="15387" max="15616" width="10.5703125" style="525"/>
    <col min="15617" max="15624" width="0" style="525" hidden="1" customWidth="1"/>
    <col min="15625" max="15625" width="3.7109375" style="525" customWidth="1"/>
    <col min="15626" max="15626" width="3.85546875" style="525" customWidth="1"/>
    <col min="15627" max="15627" width="3.7109375" style="525" customWidth="1"/>
    <col min="15628" max="15628" width="12.7109375" style="525" customWidth="1"/>
    <col min="15629" max="15629" width="52.7109375" style="525" customWidth="1"/>
    <col min="15630" max="15633" width="0" style="525" hidden="1" customWidth="1"/>
    <col min="15634" max="15634" width="12.28515625" style="525" customWidth="1"/>
    <col min="15635" max="15635" width="6.42578125" style="525" customWidth="1"/>
    <col min="15636" max="15636" width="12.28515625" style="525" customWidth="1"/>
    <col min="15637" max="15637" width="0" style="525" hidden="1" customWidth="1"/>
    <col min="15638" max="15638" width="3.7109375" style="525" customWidth="1"/>
    <col min="15639" max="15639" width="11.140625" style="525" bestFit="1" customWidth="1"/>
    <col min="15640" max="15641" width="10.5703125" style="525"/>
    <col min="15642" max="15642" width="11.140625" style="525" customWidth="1"/>
    <col min="15643" max="15872" width="10.5703125" style="525"/>
    <col min="15873" max="15880" width="0" style="525" hidden="1" customWidth="1"/>
    <col min="15881" max="15881" width="3.7109375" style="525" customWidth="1"/>
    <col min="15882" max="15882" width="3.85546875" style="525" customWidth="1"/>
    <col min="15883" max="15883" width="3.7109375" style="525" customWidth="1"/>
    <col min="15884" max="15884" width="12.7109375" style="525" customWidth="1"/>
    <col min="15885" max="15885" width="52.7109375" style="525" customWidth="1"/>
    <col min="15886" max="15889" width="0" style="525" hidden="1" customWidth="1"/>
    <col min="15890" max="15890" width="12.28515625" style="525" customWidth="1"/>
    <col min="15891" max="15891" width="6.42578125" style="525" customWidth="1"/>
    <col min="15892" max="15892" width="12.28515625" style="525" customWidth="1"/>
    <col min="15893" max="15893" width="0" style="525" hidden="1" customWidth="1"/>
    <col min="15894" max="15894" width="3.7109375" style="525" customWidth="1"/>
    <col min="15895" max="15895" width="11.140625" style="525" bestFit="1" customWidth="1"/>
    <col min="15896" max="15897" width="10.5703125" style="525"/>
    <col min="15898" max="15898" width="11.140625" style="525" customWidth="1"/>
    <col min="15899" max="16128" width="10.5703125" style="525"/>
    <col min="16129" max="16136" width="0" style="525" hidden="1" customWidth="1"/>
    <col min="16137" max="16137" width="3.7109375" style="525" customWidth="1"/>
    <col min="16138" max="16138" width="3.85546875" style="525" customWidth="1"/>
    <col min="16139" max="16139" width="3.7109375" style="525" customWidth="1"/>
    <col min="16140" max="16140" width="12.7109375" style="525" customWidth="1"/>
    <col min="16141" max="16141" width="52.7109375" style="525" customWidth="1"/>
    <col min="16142" max="16145" width="0" style="525" hidden="1" customWidth="1"/>
    <col min="16146" max="16146" width="12.28515625" style="525" customWidth="1"/>
    <col min="16147" max="16147" width="6.42578125" style="525" customWidth="1"/>
    <col min="16148" max="16148" width="12.28515625" style="525" customWidth="1"/>
    <col min="16149" max="16149" width="0" style="525" hidden="1" customWidth="1"/>
    <col min="16150" max="16150" width="3.7109375" style="525" customWidth="1"/>
    <col min="16151" max="16151" width="11.140625" style="525" bestFit="1" customWidth="1"/>
    <col min="16152" max="16153" width="10.5703125" style="525"/>
    <col min="16154" max="16154" width="11.140625" style="525" customWidth="1"/>
    <col min="16155" max="16384" width="10.5703125" style="525"/>
  </cols>
  <sheetData>
    <row r="1" spans="1:34" hidden="1">
      <c r="Q1" s="585"/>
      <c r="R1" s="585"/>
    </row>
    <row r="2" spans="1:34" hidden="1">
      <c r="U2" s="585"/>
    </row>
    <row r="3" spans="1:34" hidden="1"/>
    <row r="4" spans="1:34" ht="3" customHeight="1">
      <c r="J4" s="531"/>
      <c r="K4" s="531"/>
      <c r="L4" s="526"/>
      <c r="M4" s="526"/>
      <c r="N4" s="526"/>
      <c r="O4" s="534"/>
      <c r="P4" s="534"/>
      <c r="Q4" s="534"/>
      <c r="R4" s="534"/>
      <c r="S4" s="534"/>
      <c r="T4" s="534"/>
      <c r="U4" s="534"/>
    </row>
    <row r="5" spans="1:34" ht="22.5" customHeight="1">
      <c r="J5" s="531"/>
      <c r="K5" s="531"/>
      <c r="L5" s="1230" t="s">
        <v>631</v>
      </c>
      <c r="M5" s="1230"/>
      <c r="N5" s="1230"/>
      <c r="O5" s="1230"/>
      <c r="P5" s="1230"/>
      <c r="Q5" s="1230"/>
      <c r="R5" s="1230"/>
      <c r="S5" s="1230"/>
      <c r="T5" s="1230"/>
      <c r="U5" s="666"/>
    </row>
    <row r="6" spans="1:34" ht="3" customHeight="1">
      <c r="J6" s="531"/>
      <c r="K6" s="531"/>
      <c r="L6" s="526"/>
      <c r="M6" s="526"/>
      <c r="N6" s="526"/>
      <c r="O6" s="530"/>
      <c r="P6" s="530"/>
      <c r="Q6" s="530"/>
      <c r="R6" s="530"/>
      <c r="S6" s="530"/>
      <c r="T6" s="530"/>
      <c r="U6" s="530"/>
      <c r="V6" s="534"/>
    </row>
    <row r="7" spans="1:34" s="801" customFormat="1" ht="22.5">
      <c r="A7" s="810"/>
      <c r="B7" s="810"/>
      <c r="C7" s="810"/>
      <c r="D7" s="810"/>
      <c r="E7" s="810"/>
      <c r="F7" s="810"/>
      <c r="G7" s="809"/>
      <c r="H7" s="809"/>
      <c r="I7" s="689"/>
      <c r="J7" s="688"/>
      <c r="K7" s="688"/>
      <c r="L7" s="756"/>
      <c r="M7" s="619" t="s">
        <v>744</v>
      </c>
      <c r="N7" s="756"/>
      <c r="O7" s="1239" t="s">
        <v>85</v>
      </c>
      <c r="P7" s="1239"/>
      <c r="Q7" s="757"/>
      <c r="R7" s="757"/>
      <c r="S7" s="757"/>
      <c r="T7" s="757"/>
      <c r="U7" s="769"/>
      <c r="V7" s="806"/>
      <c r="X7" s="810"/>
      <c r="Y7" s="810"/>
      <c r="Z7" s="810"/>
      <c r="AA7" s="810"/>
      <c r="AB7" s="810"/>
      <c r="AC7" s="810"/>
      <c r="AD7" s="810"/>
      <c r="AE7" s="810"/>
      <c r="AF7" s="810"/>
      <c r="AG7" s="810"/>
      <c r="AH7" s="810"/>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592"/>
      <c r="B9" s="592"/>
      <c r="C9" s="592"/>
      <c r="D9" s="592"/>
      <c r="E9" s="592"/>
      <c r="F9" s="592"/>
      <c r="G9" s="592"/>
      <c r="H9" s="592"/>
      <c r="L9" s="501"/>
      <c r="M9" s="619" t="s">
        <v>502</v>
      </c>
      <c r="N9" s="668"/>
      <c r="O9" s="1207" t="str">
        <f>IF(NameOrPr_ch="",IF(NameOrPr="","",NameOrPr),NameOrPr_ch)</f>
        <v>Управление по тарифам и ценовой политике Орловской области</v>
      </c>
      <c r="P9" s="1207"/>
      <c r="Q9" s="1207"/>
      <c r="R9" s="1207"/>
      <c r="S9" s="1207"/>
      <c r="T9" s="1207"/>
      <c r="U9" s="584"/>
      <c r="V9" s="584"/>
      <c r="W9" s="521"/>
      <c r="X9" s="592"/>
      <c r="Y9" s="592"/>
      <c r="Z9" s="592"/>
      <c r="AA9" s="592"/>
      <c r="AB9" s="592"/>
      <c r="AC9" s="592"/>
      <c r="AD9" s="592"/>
      <c r="AE9" s="592"/>
      <c r="AF9" s="592"/>
      <c r="AG9" s="592"/>
      <c r="AH9" s="592"/>
    </row>
    <row r="10" spans="1:34" s="572" customFormat="1" ht="18.75">
      <c r="A10" s="592"/>
      <c r="B10" s="592"/>
      <c r="C10" s="592"/>
      <c r="D10" s="592"/>
      <c r="E10" s="592"/>
      <c r="F10" s="592"/>
      <c r="G10" s="592"/>
      <c r="H10" s="592"/>
      <c r="L10" s="501"/>
      <c r="M10" s="619" t="s">
        <v>596</v>
      </c>
      <c r="N10" s="668"/>
      <c r="O10" s="1207" t="str">
        <f>IF(datePr_ch="",IF(datePr="","",datePr),datePr_ch)</f>
        <v>23.11.2022</v>
      </c>
      <c r="P10" s="1207"/>
      <c r="Q10" s="1207"/>
      <c r="R10" s="1207"/>
      <c r="S10" s="1207"/>
      <c r="T10" s="1207"/>
      <c r="U10" s="584"/>
      <c r="V10" s="584"/>
      <c r="W10" s="521"/>
      <c r="X10" s="592"/>
      <c r="Y10" s="592"/>
      <c r="Z10" s="592"/>
      <c r="AA10" s="592"/>
      <c r="AB10" s="592"/>
      <c r="AC10" s="592"/>
      <c r="AD10" s="592"/>
      <c r="AE10" s="592"/>
      <c r="AF10" s="592"/>
      <c r="AG10" s="592"/>
      <c r="AH10" s="592"/>
    </row>
    <row r="11" spans="1:34" s="572" customFormat="1" ht="18.75">
      <c r="A11" s="592"/>
      <c r="B11" s="592"/>
      <c r="C11" s="592"/>
      <c r="D11" s="592"/>
      <c r="E11" s="592"/>
      <c r="F11" s="592"/>
      <c r="G11" s="592"/>
      <c r="H11" s="592"/>
      <c r="L11" s="554"/>
      <c r="M11" s="619" t="s">
        <v>595</v>
      </c>
      <c r="N11" s="668"/>
      <c r="O11" s="1207" t="str">
        <f>IF(numberPr_ch="",IF(numberPr="","",numberPr),numberPr_ch)</f>
        <v>№ 485-т</v>
      </c>
      <c r="P11" s="1207"/>
      <c r="Q11" s="1207"/>
      <c r="R11" s="1207"/>
      <c r="S11" s="1207"/>
      <c r="T11" s="1207"/>
      <c r="U11" s="584"/>
      <c r="V11" s="584"/>
      <c r="W11" s="521"/>
      <c r="X11" s="592"/>
      <c r="Y11" s="592"/>
      <c r="Z11" s="592"/>
      <c r="AA11" s="592"/>
      <c r="AB11" s="592"/>
      <c r="AC11" s="592"/>
      <c r="AD11" s="592"/>
      <c r="AE11" s="592"/>
      <c r="AF11" s="592"/>
      <c r="AG11" s="592"/>
      <c r="AH11" s="592"/>
    </row>
    <row r="12" spans="1:34" s="572" customFormat="1" ht="18.75">
      <c r="A12" s="592"/>
      <c r="B12" s="592"/>
      <c r="C12" s="592"/>
      <c r="D12" s="592"/>
      <c r="E12" s="592"/>
      <c r="F12" s="592"/>
      <c r="G12" s="592"/>
      <c r="H12" s="592"/>
      <c r="L12" s="554"/>
      <c r="M12" s="619" t="s">
        <v>501</v>
      </c>
      <c r="N12" s="668"/>
      <c r="O12" s="1207" t="str">
        <f>IF(IstPub_ch="",IF(IstPub="","",IstPub),IstPub_ch)</f>
        <v>https://orel-region.ru/</v>
      </c>
      <c r="P12" s="1207"/>
      <c r="Q12" s="1207"/>
      <c r="R12" s="1207"/>
      <c r="S12" s="1207"/>
      <c r="T12" s="1207"/>
      <c r="U12" s="584"/>
      <c r="V12" s="584"/>
      <c r="W12" s="521"/>
      <c r="X12" s="592"/>
      <c r="Y12" s="592"/>
      <c r="Z12" s="592"/>
      <c r="AA12" s="592"/>
      <c r="AB12" s="592"/>
      <c r="AC12" s="592"/>
      <c r="AD12" s="592"/>
      <c r="AE12" s="592"/>
      <c r="AF12" s="592"/>
      <c r="AG12" s="592"/>
      <c r="AH12" s="592"/>
    </row>
    <row r="13" spans="1:34" s="572" customFormat="1" ht="11.25" hidden="1">
      <c r="A13" s="592"/>
      <c r="B13" s="592"/>
      <c r="C13" s="592"/>
      <c r="D13" s="592"/>
      <c r="E13" s="592"/>
      <c r="F13" s="592"/>
      <c r="G13" s="592"/>
      <c r="H13" s="592"/>
      <c r="L13" s="1231"/>
      <c r="M13" s="1231"/>
      <c r="N13" s="568"/>
      <c r="O13" s="584"/>
      <c r="P13" s="584"/>
      <c r="Q13" s="584"/>
      <c r="R13" s="584"/>
      <c r="S13" s="584"/>
      <c r="T13" s="584"/>
      <c r="U13" s="590" t="s">
        <v>373</v>
      </c>
      <c r="X13" s="592"/>
      <c r="Y13" s="592"/>
      <c r="Z13" s="592"/>
      <c r="AA13" s="592"/>
      <c r="AB13" s="592"/>
      <c r="AC13" s="592"/>
      <c r="AD13" s="592"/>
      <c r="AE13" s="592"/>
      <c r="AF13" s="592"/>
      <c r="AG13" s="592"/>
      <c r="AH13" s="592"/>
    </row>
    <row r="14" spans="1:34">
      <c r="J14" s="531"/>
      <c r="K14" s="531"/>
      <c r="L14" s="526"/>
      <c r="M14" s="526"/>
      <c r="N14" s="504"/>
      <c r="O14" s="1208"/>
      <c r="P14" s="1208"/>
      <c r="Q14" s="1208"/>
      <c r="R14" s="1208"/>
      <c r="S14" s="1208"/>
      <c r="T14" s="1208"/>
      <c r="U14" s="1208"/>
    </row>
    <row r="15" spans="1:34">
      <c r="J15" s="531"/>
      <c r="K15" s="531"/>
      <c r="L15" s="1159" t="s">
        <v>454</v>
      </c>
      <c r="M15" s="1159"/>
      <c r="N15" s="1159"/>
      <c r="O15" s="1159"/>
      <c r="P15" s="1159"/>
      <c r="Q15" s="1159"/>
      <c r="R15" s="1159"/>
      <c r="S15" s="1159"/>
      <c r="T15" s="1159"/>
      <c r="U15" s="1159"/>
      <c r="V15" s="1159"/>
      <c r="W15" s="1159" t="s">
        <v>455</v>
      </c>
    </row>
    <row r="16" spans="1:34" ht="14.25" customHeight="1">
      <c r="J16" s="531"/>
      <c r="K16" s="531"/>
      <c r="L16" s="1214" t="s">
        <v>92</v>
      </c>
      <c r="M16" s="1214" t="s">
        <v>639</v>
      </c>
      <c r="N16" s="663"/>
      <c r="O16" s="1215" t="s">
        <v>641</v>
      </c>
      <c r="P16" s="1216"/>
      <c r="Q16" s="1216"/>
      <c r="R16" s="1216"/>
      <c r="S16" s="1216"/>
      <c r="T16" s="1217"/>
      <c r="U16" s="1225" t="s">
        <v>341</v>
      </c>
      <c r="V16" s="1211" t="s">
        <v>275</v>
      </c>
      <c r="W16" s="1159"/>
    </row>
    <row r="17" spans="1:36" ht="14.25" customHeight="1">
      <c r="J17" s="531"/>
      <c r="K17" s="531"/>
      <c r="L17" s="1214"/>
      <c r="M17" s="1214"/>
      <c r="N17" s="664"/>
      <c r="O17" s="1220" t="s">
        <v>605</v>
      </c>
      <c r="P17" s="1218" t="s">
        <v>271</v>
      </c>
      <c r="Q17" s="1219"/>
      <c r="R17" s="1222" t="s">
        <v>654</v>
      </c>
      <c r="S17" s="1223"/>
      <c r="T17" s="1224"/>
      <c r="U17" s="1226"/>
      <c r="V17" s="1212"/>
      <c r="W17" s="1159"/>
    </row>
    <row r="18" spans="1:36" ht="33.75" customHeight="1">
      <c r="J18" s="531"/>
      <c r="K18" s="531"/>
      <c r="L18" s="1214"/>
      <c r="M18" s="1214"/>
      <c r="N18" s="665"/>
      <c r="O18" s="1221"/>
      <c r="P18" s="537" t="s">
        <v>606</v>
      </c>
      <c r="Q18" s="537" t="s">
        <v>6</v>
      </c>
      <c r="R18" s="538" t="s">
        <v>274</v>
      </c>
      <c r="S18" s="1209" t="s">
        <v>273</v>
      </c>
      <c r="T18" s="1210"/>
      <c r="U18" s="1227"/>
      <c r="V18" s="1213"/>
      <c r="W18" s="1159"/>
    </row>
    <row r="19" spans="1:36">
      <c r="J19" s="531"/>
      <c r="K19" s="571">
        <v>1</v>
      </c>
      <c r="L19" s="649" t="s">
        <v>93</v>
      </c>
      <c r="M19" s="649" t="s">
        <v>49</v>
      </c>
      <c r="N19" s="651" t="str">
        <f ca="1">OFFSET(N19,0,-1)</f>
        <v>2</v>
      </c>
      <c r="O19" s="650">
        <f ca="1">OFFSET(O19,0,-1)+1</f>
        <v>3</v>
      </c>
      <c r="P19" s="650">
        <f ca="1">OFFSET(P19,0,-1)+1</f>
        <v>4</v>
      </c>
      <c r="Q19" s="650">
        <f ca="1">OFFSET(Q19,0,-1)+1</f>
        <v>5</v>
      </c>
      <c r="R19" s="650">
        <f ca="1">OFFSET(R19,0,-1)+1</f>
        <v>6</v>
      </c>
      <c r="S19" s="1232">
        <f ca="1">OFFSET(S19,0,-1)+1</f>
        <v>7</v>
      </c>
      <c r="T19" s="1232"/>
      <c r="U19" s="650">
        <f ca="1">OFFSET(U19,0,-2)+1</f>
        <v>8</v>
      </c>
      <c r="V19" s="651">
        <f ca="1">OFFSET(V19,0,-1)</f>
        <v>8</v>
      </c>
      <c r="W19" s="650">
        <f ca="1">OFFSET(W19,0,-1)+1</f>
        <v>9</v>
      </c>
    </row>
    <row r="20" spans="1:36" ht="22.5">
      <c r="A20" s="1233">
        <v>1</v>
      </c>
      <c r="B20" s="885"/>
      <c r="C20" s="885"/>
      <c r="D20" s="885"/>
      <c r="E20" s="886"/>
      <c r="F20" s="887"/>
      <c r="G20" s="887"/>
      <c r="H20" s="887"/>
      <c r="I20" s="888"/>
      <c r="J20" s="883"/>
      <c r="K20" s="890"/>
      <c r="L20" s="595">
        <f>mergeValue(A20)</f>
        <v>1</v>
      </c>
      <c r="M20" s="643" t="s">
        <v>20</v>
      </c>
      <c r="N20" s="648"/>
      <c r="O20" s="1234"/>
      <c r="P20" s="1234"/>
      <c r="Q20" s="1234"/>
      <c r="R20" s="1234"/>
      <c r="S20" s="1234"/>
      <c r="T20" s="1234"/>
      <c r="U20" s="1234"/>
      <c r="V20" s="1234"/>
      <c r="W20" s="632" t="s">
        <v>476</v>
      </c>
      <c r="Y20" s="591"/>
      <c r="Z20" s="591" t="str">
        <f t="shared" ref="Z20:Z33" si="0">IF(M20="","",M20 )</f>
        <v>Наименование тарифа</v>
      </c>
      <c r="AA20" s="591"/>
      <c r="AB20" s="591"/>
      <c r="AC20" s="591"/>
      <c r="AI20" s="587"/>
      <c r="AJ20" s="587"/>
    </row>
    <row r="21" spans="1:36" ht="22.5">
      <c r="A21" s="1233"/>
      <c r="B21" s="1233">
        <v>1</v>
      </c>
      <c r="C21" s="885"/>
      <c r="D21" s="885"/>
      <c r="E21" s="887"/>
      <c r="F21" s="887"/>
      <c r="G21" s="887"/>
      <c r="H21" s="887"/>
      <c r="I21" s="882"/>
      <c r="J21" s="881"/>
      <c r="K21" s="884"/>
      <c r="L21" s="595" t="str">
        <f>mergeValue(A21) &amp;"."&amp; mergeValue(B21)</f>
        <v>1.1</v>
      </c>
      <c r="M21" s="548" t="s">
        <v>16</v>
      </c>
      <c r="N21" s="648"/>
      <c r="O21" s="1234"/>
      <c r="P21" s="1234"/>
      <c r="Q21" s="1234"/>
      <c r="R21" s="1234"/>
      <c r="S21" s="1234"/>
      <c r="T21" s="1234"/>
      <c r="U21" s="1234"/>
      <c r="V21" s="1234"/>
      <c r="W21" s="632" t="s">
        <v>477</v>
      </c>
      <c r="Y21" s="591"/>
      <c r="Z21" s="591" t="str">
        <f t="shared" si="0"/>
        <v>Территория действия тарифа</v>
      </c>
      <c r="AA21" s="591"/>
      <c r="AB21" s="591"/>
      <c r="AC21" s="591"/>
      <c r="AI21" s="587"/>
      <c r="AJ21" s="587"/>
    </row>
    <row r="22" spans="1:36" ht="22.5">
      <c r="A22" s="1233"/>
      <c r="B22" s="1233"/>
      <c r="C22" s="1233">
        <v>1</v>
      </c>
      <c r="D22" s="885"/>
      <c r="E22" s="887"/>
      <c r="F22" s="887"/>
      <c r="G22" s="887"/>
      <c r="H22" s="887"/>
      <c r="I22" s="889"/>
      <c r="J22" s="881"/>
      <c r="K22" s="884"/>
      <c r="L22" s="595" t="str">
        <f>mergeValue(A22) &amp;"."&amp; mergeValue(B22)&amp;"."&amp; mergeValue(C22)</f>
        <v>1.1.1</v>
      </c>
      <c r="M22" s="549" t="s">
        <v>7</v>
      </c>
      <c r="N22" s="648"/>
      <c r="O22" s="1234"/>
      <c r="P22" s="1234"/>
      <c r="Q22" s="1234"/>
      <c r="R22" s="1234"/>
      <c r="S22" s="1234"/>
      <c r="T22" s="1234"/>
      <c r="U22" s="1234"/>
      <c r="V22" s="1234"/>
      <c r="W22" s="632" t="s">
        <v>633</v>
      </c>
      <c r="Y22" s="591"/>
      <c r="Z22" s="591" t="str">
        <f t="shared" si="0"/>
        <v xml:space="preserve">Наименование системы теплоснабжения </v>
      </c>
      <c r="AA22" s="591"/>
      <c r="AB22" s="591"/>
      <c r="AC22" s="591"/>
      <c r="AI22" s="587"/>
      <c r="AJ22" s="587"/>
    </row>
    <row r="23" spans="1:36" ht="22.5">
      <c r="A23" s="1233"/>
      <c r="B23" s="1233"/>
      <c r="C23" s="1233"/>
      <c r="D23" s="1233">
        <v>1</v>
      </c>
      <c r="E23" s="887"/>
      <c r="F23" s="887"/>
      <c r="G23" s="887"/>
      <c r="H23" s="887"/>
      <c r="I23" s="889"/>
      <c r="J23" s="881"/>
      <c r="K23" s="884"/>
      <c r="L23" s="595" t="str">
        <f>mergeValue(A23) &amp;"."&amp; mergeValue(B23)&amp;"."&amp; mergeValue(C23)&amp;"."&amp; mergeValue(D23)</f>
        <v>1.1.1.1</v>
      </c>
      <c r="M23" s="550" t="s">
        <v>22</v>
      </c>
      <c r="N23" s="648"/>
      <c r="O23" s="1234"/>
      <c r="P23" s="1234"/>
      <c r="Q23" s="1234"/>
      <c r="R23" s="1234"/>
      <c r="S23" s="1234"/>
      <c r="T23" s="1234"/>
      <c r="U23" s="1234"/>
      <c r="V23" s="1234"/>
      <c r="W23" s="632" t="s">
        <v>634</v>
      </c>
      <c r="Y23" s="591"/>
      <c r="Z23" s="591" t="str">
        <f t="shared" si="0"/>
        <v xml:space="preserve">Источник тепловой энергии  </v>
      </c>
      <c r="AA23" s="591"/>
      <c r="AB23" s="591"/>
      <c r="AC23" s="591"/>
      <c r="AI23" s="587"/>
      <c r="AJ23" s="587"/>
    </row>
    <row r="24" spans="1:36" ht="101.25">
      <c r="A24" s="1233"/>
      <c r="B24" s="1233"/>
      <c r="C24" s="1233"/>
      <c r="D24" s="1233"/>
      <c r="E24" s="1233">
        <v>1</v>
      </c>
      <c r="F24" s="887"/>
      <c r="G24" s="887"/>
      <c r="H24" s="885">
        <v>1</v>
      </c>
      <c r="I24" s="1233">
        <v>1</v>
      </c>
      <c r="J24" s="887"/>
      <c r="K24" s="892"/>
      <c r="L24" s="595" t="str">
        <f>mergeValue(A24) &amp;"."&amp; mergeValue(B24)&amp;"."&amp; mergeValue(C24)&amp;"."&amp; mergeValue(D24)&amp;"."&amp; mergeValue(E24)</f>
        <v>1.1.1.1.1</v>
      </c>
      <c r="M24" s="556" t="s">
        <v>9</v>
      </c>
      <c r="N24" s="648"/>
      <c r="O24" s="1235"/>
      <c r="P24" s="1235"/>
      <c r="Q24" s="1235"/>
      <c r="R24" s="1235"/>
      <c r="S24" s="1235"/>
      <c r="T24" s="1235"/>
      <c r="U24" s="1235"/>
      <c r="V24" s="1235"/>
      <c r="W24" s="632" t="s">
        <v>638</v>
      </c>
      <c r="Y24" s="591"/>
      <c r="Z24" s="591" t="str">
        <f t="shared" si="0"/>
        <v>Схема подключения теплопотребляющей установки к коллектору источника тепловой энергии</v>
      </c>
      <c r="AA24" s="591"/>
      <c r="AB24" s="591"/>
      <c r="AC24" s="591"/>
      <c r="AI24" s="587"/>
      <c r="AJ24" s="587"/>
    </row>
    <row r="25" spans="1:36" ht="90">
      <c r="A25" s="1233"/>
      <c r="B25" s="1233"/>
      <c r="C25" s="1233"/>
      <c r="D25" s="1233"/>
      <c r="E25" s="1233"/>
      <c r="F25" s="1233">
        <v>1</v>
      </c>
      <c r="G25" s="885"/>
      <c r="H25" s="885"/>
      <c r="I25" s="1233"/>
      <c r="J25" s="1233">
        <v>1</v>
      </c>
      <c r="K25" s="893"/>
      <c r="L25" s="595" t="str">
        <f>mergeValue(A25) &amp;"."&amp; mergeValue(B25)&amp;"."&amp; mergeValue(C25)&amp;"."&amp; mergeValue(D25)&amp;"."&amp; mergeValue(E25)&amp;"."&amp; mergeValue(F25)</f>
        <v>1.1.1.1.1.1</v>
      </c>
      <c r="M25" s="557" t="s">
        <v>10</v>
      </c>
      <c r="N25" s="648"/>
      <c r="O25" s="1236"/>
      <c r="P25" s="1237"/>
      <c r="Q25" s="1237"/>
      <c r="R25" s="1237"/>
      <c r="S25" s="1237"/>
      <c r="T25" s="1237"/>
      <c r="U25" s="1237"/>
      <c r="V25" s="1238"/>
      <c r="W25" s="632" t="s">
        <v>636</v>
      </c>
      <c r="Y25" s="591"/>
      <c r="Z25" s="591" t="str">
        <f t="shared" si="0"/>
        <v>Группа потребителей</v>
      </c>
      <c r="AA25" s="591"/>
      <c r="AB25" s="591"/>
      <c r="AC25" s="591"/>
      <c r="AI25" s="587"/>
      <c r="AJ25" s="587"/>
    </row>
    <row r="26" spans="1:36" ht="189" customHeight="1">
      <c r="A26" s="1233"/>
      <c r="B26" s="1233"/>
      <c r="C26" s="1233"/>
      <c r="D26" s="1233"/>
      <c r="E26" s="1233"/>
      <c r="F26" s="1233"/>
      <c r="G26" s="885">
        <v>1</v>
      </c>
      <c r="H26" s="885"/>
      <c r="I26" s="1233"/>
      <c r="J26" s="1233"/>
      <c r="K26" s="893">
        <v>1</v>
      </c>
      <c r="L26" s="595" t="str">
        <f>mergeValue(A26) &amp;"."&amp; mergeValue(B26)&amp;"."&amp; mergeValue(C26)&amp;"."&amp; mergeValue(D26)&amp;"."&amp; mergeValue(E26)&amp;"."&amp; mergeValue(F26)&amp;"."&amp; mergeValue(G26)</f>
        <v>1.1.1.1.1.1.1</v>
      </c>
      <c r="M26" s="1071"/>
      <c r="N26" s="648"/>
      <c r="O26" s="564"/>
      <c r="P26" s="564"/>
      <c r="Q26" s="1096"/>
      <c r="R26" s="1228"/>
      <c r="S26" s="1229" t="s">
        <v>84</v>
      </c>
      <c r="T26" s="1228"/>
      <c r="U26" s="1229" t="s">
        <v>85</v>
      </c>
      <c r="V26" s="564"/>
      <c r="W26" s="1204" t="s">
        <v>655</v>
      </c>
      <c r="X26" s="587" t="str">
        <f>strCheckDate(O27:V27)</f>
        <v/>
      </c>
      <c r="Y26" s="591"/>
      <c r="Z26" s="591" t="str">
        <f t="shared" si="0"/>
        <v/>
      </c>
      <c r="AA26" s="591"/>
      <c r="AB26" s="591"/>
      <c r="AC26" s="591"/>
      <c r="AI26" s="587"/>
      <c r="AJ26" s="587"/>
    </row>
    <row r="27" spans="1:36" ht="11.25" hidden="1">
      <c r="A27" s="1233"/>
      <c r="B27" s="1233"/>
      <c r="C27" s="1233"/>
      <c r="D27" s="1233"/>
      <c r="E27" s="1233"/>
      <c r="F27" s="1233"/>
      <c r="G27" s="885"/>
      <c r="H27" s="885"/>
      <c r="I27" s="1233"/>
      <c r="J27" s="1233"/>
      <c r="K27" s="893"/>
      <c r="L27" s="602"/>
      <c r="M27" s="648"/>
      <c r="N27" s="648"/>
      <c r="O27" s="564"/>
      <c r="P27" s="564"/>
      <c r="Q27" s="586" t="str">
        <f>R26 &amp; "-" &amp; T26</f>
        <v>-</v>
      </c>
      <c r="R27" s="1228"/>
      <c r="S27" s="1229"/>
      <c r="T27" s="1228"/>
      <c r="U27" s="1229"/>
      <c r="V27" s="564"/>
      <c r="W27" s="1205"/>
      <c r="Y27" s="591"/>
      <c r="Z27" s="591" t="str">
        <f t="shared" si="0"/>
        <v/>
      </c>
      <c r="AA27" s="591"/>
      <c r="AB27" s="591"/>
      <c r="AC27" s="591"/>
      <c r="AI27" s="587"/>
      <c r="AJ27" s="587"/>
    </row>
    <row r="28" spans="1:36" ht="15" customHeight="1">
      <c r="A28" s="1233"/>
      <c r="B28" s="1233"/>
      <c r="C28" s="1233"/>
      <c r="D28" s="1233"/>
      <c r="E28" s="1233"/>
      <c r="F28" s="1233"/>
      <c r="G28" s="887"/>
      <c r="H28" s="885"/>
      <c r="I28" s="1233"/>
      <c r="J28" s="1233"/>
      <c r="K28" s="892"/>
      <c r="L28" s="540"/>
      <c r="M28" s="559" t="s">
        <v>25</v>
      </c>
      <c r="N28" s="566"/>
      <c r="O28" s="566"/>
      <c r="P28" s="566"/>
      <c r="Q28" s="566"/>
      <c r="R28" s="566"/>
      <c r="S28" s="566"/>
      <c r="T28" s="566"/>
      <c r="U28" s="566"/>
      <c r="V28" s="562"/>
      <c r="W28" s="1206"/>
      <c r="Y28" s="591"/>
      <c r="Z28" s="591" t="str">
        <f t="shared" si="0"/>
        <v>Добавить вид теплоносителя (параметры теплоносителя)</v>
      </c>
      <c r="AA28" s="591"/>
      <c r="AB28" s="591"/>
      <c r="AC28" s="591"/>
      <c r="AI28" s="587"/>
      <c r="AJ28" s="587"/>
    </row>
    <row r="29" spans="1:36" ht="15" customHeight="1">
      <c r="A29" s="1233"/>
      <c r="B29" s="1233"/>
      <c r="C29" s="1233"/>
      <c r="D29" s="1233"/>
      <c r="E29" s="1233"/>
      <c r="F29" s="887"/>
      <c r="G29" s="887"/>
      <c r="H29" s="885"/>
      <c r="I29" s="1233"/>
      <c r="J29" s="887"/>
      <c r="K29" s="892"/>
      <c r="L29" s="540"/>
      <c r="M29" s="558" t="s">
        <v>11</v>
      </c>
      <c r="N29" s="566"/>
      <c r="O29" s="566"/>
      <c r="P29" s="566"/>
      <c r="Q29" s="566"/>
      <c r="R29" s="566"/>
      <c r="S29" s="566"/>
      <c r="T29" s="566"/>
      <c r="U29" s="565"/>
      <c r="V29" s="566"/>
      <c r="W29" s="667"/>
      <c r="Y29" s="591"/>
      <c r="Z29" s="591" t="str">
        <f t="shared" si="0"/>
        <v>Добавить группу потребителей</v>
      </c>
      <c r="AA29" s="591"/>
      <c r="AB29" s="591"/>
      <c r="AC29" s="591"/>
      <c r="AI29" s="587"/>
      <c r="AJ29" s="587"/>
    </row>
    <row r="30" spans="1:36" ht="15" customHeight="1">
      <c r="A30" s="1233"/>
      <c r="B30" s="1233"/>
      <c r="C30" s="1233"/>
      <c r="D30" s="1233"/>
      <c r="E30" s="891"/>
      <c r="F30" s="887"/>
      <c r="G30" s="887"/>
      <c r="H30" s="887"/>
      <c r="I30" s="883"/>
      <c r="J30" s="880"/>
      <c r="K30" s="890"/>
      <c r="L30" s="540"/>
      <c r="M30" s="553" t="s">
        <v>12</v>
      </c>
      <c r="N30" s="566"/>
      <c r="O30" s="566"/>
      <c r="P30" s="566"/>
      <c r="Q30" s="566"/>
      <c r="R30" s="566"/>
      <c r="S30" s="566"/>
      <c r="T30" s="566"/>
      <c r="U30" s="565"/>
      <c r="V30" s="566"/>
      <c r="W30" s="667"/>
      <c r="Y30" s="591"/>
      <c r="Z30" s="591" t="str">
        <f t="shared" si="0"/>
        <v>Добавить схему подключения</v>
      </c>
      <c r="AA30" s="591"/>
      <c r="AB30" s="591"/>
      <c r="AC30" s="591"/>
      <c r="AI30" s="587"/>
      <c r="AJ30" s="587"/>
    </row>
    <row r="31" spans="1:36" ht="15" customHeight="1">
      <c r="A31" s="1233"/>
      <c r="B31" s="1233"/>
      <c r="C31" s="1233"/>
      <c r="D31" s="891"/>
      <c r="E31" s="891"/>
      <c r="F31" s="887"/>
      <c r="G31" s="887"/>
      <c r="H31" s="887"/>
      <c r="I31" s="883"/>
      <c r="J31" s="880"/>
      <c r="K31" s="890"/>
      <c r="L31" s="540"/>
      <c r="M31" s="552" t="s">
        <v>17</v>
      </c>
      <c r="N31" s="566"/>
      <c r="O31" s="566"/>
      <c r="P31" s="566"/>
      <c r="Q31" s="566"/>
      <c r="R31" s="566"/>
      <c r="S31" s="566"/>
      <c r="T31" s="566"/>
      <c r="U31" s="565"/>
      <c r="V31" s="566"/>
      <c r="W31" s="667"/>
      <c r="Y31" s="591"/>
      <c r="Z31" s="591" t="str">
        <f t="shared" si="0"/>
        <v>Добавить источник тепловой энергии</v>
      </c>
      <c r="AA31" s="591"/>
      <c r="AB31" s="591"/>
      <c r="AC31" s="591"/>
      <c r="AI31" s="587"/>
      <c r="AJ31" s="587"/>
    </row>
    <row r="32" spans="1:36" ht="15" customHeight="1">
      <c r="A32" s="1233"/>
      <c r="B32" s="1233"/>
      <c r="C32" s="891"/>
      <c r="D32" s="891"/>
      <c r="E32" s="891"/>
      <c r="F32" s="891"/>
      <c r="G32" s="896"/>
      <c r="H32" s="883"/>
      <c r="I32" s="894"/>
      <c r="J32" s="880"/>
      <c r="K32" s="895"/>
      <c r="L32" s="540"/>
      <c r="M32" s="551" t="s">
        <v>18</v>
      </c>
      <c r="N32" s="566"/>
      <c r="O32" s="566"/>
      <c r="P32" s="566"/>
      <c r="Q32" s="566"/>
      <c r="R32" s="566"/>
      <c r="S32" s="566"/>
      <c r="T32" s="566"/>
      <c r="U32" s="565"/>
      <c r="V32" s="566"/>
      <c r="W32" s="667"/>
      <c r="Y32" s="591"/>
      <c r="Z32" s="591" t="str">
        <f t="shared" si="0"/>
        <v>Добавить наименование системы теплоснабжения</v>
      </c>
      <c r="AA32" s="591"/>
      <c r="AB32" s="591"/>
      <c r="AC32" s="591"/>
      <c r="AI32" s="587"/>
      <c r="AJ32" s="587"/>
    </row>
    <row r="33" spans="1:36" ht="15" customHeight="1">
      <c r="A33" s="1233"/>
      <c r="B33" s="891"/>
      <c r="C33" s="891"/>
      <c r="D33" s="891"/>
      <c r="E33" s="891"/>
      <c r="F33" s="891"/>
      <c r="G33" s="896"/>
      <c r="H33" s="883"/>
      <c r="I33" s="883"/>
      <c r="J33" s="880"/>
      <c r="K33" s="890"/>
      <c r="L33" s="540"/>
      <c r="M33" s="560" t="s">
        <v>19</v>
      </c>
      <c r="N33" s="566"/>
      <c r="O33" s="566"/>
      <c r="P33" s="566"/>
      <c r="Q33" s="566"/>
      <c r="R33" s="566"/>
      <c r="S33" s="566"/>
      <c r="T33" s="566"/>
      <c r="U33" s="565"/>
      <c r="V33" s="566"/>
      <c r="W33" s="667"/>
      <c r="Y33" s="591"/>
      <c r="Z33" s="591" t="str">
        <f t="shared" si="0"/>
        <v>Добавить территорию действия тарифа</v>
      </c>
      <c r="AA33" s="591"/>
      <c r="AB33" s="591"/>
      <c r="AC33" s="591"/>
      <c r="AI33" s="587"/>
      <c r="AJ33" s="587"/>
    </row>
    <row r="34" spans="1:36" s="524" customFormat="1" ht="15" customHeight="1">
      <c r="A34" s="879"/>
      <c r="B34" s="879"/>
      <c r="C34" s="879"/>
      <c r="D34" s="879"/>
      <c r="E34" s="879"/>
      <c r="F34" s="879"/>
      <c r="G34" s="879"/>
      <c r="H34" s="879"/>
      <c r="I34" s="879"/>
      <c r="J34" s="879"/>
      <c r="K34" s="879"/>
      <c r="L34" s="494"/>
      <c r="M34" s="567" t="s">
        <v>309</v>
      </c>
      <c r="N34" s="566"/>
      <c r="O34" s="566"/>
      <c r="P34" s="566"/>
      <c r="Q34" s="566"/>
      <c r="R34" s="566"/>
      <c r="S34" s="566"/>
      <c r="T34" s="566"/>
      <c r="U34" s="565"/>
      <c r="V34" s="566"/>
      <c r="W34" s="667"/>
      <c r="X34" s="589"/>
      <c r="Y34" s="589"/>
      <c r="Z34" s="589"/>
      <c r="AA34" s="589"/>
      <c r="AB34" s="589"/>
      <c r="AC34" s="589"/>
      <c r="AD34" s="589"/>
      <c r="AE34" s="589"/>
      <c r="AF34" s="589"/>
      <c r="AG34" s="589"/>
      <c r="AH34" s="589"/>
    </row>
    <row r="35" spans="1:36" ht="11.25">
      <c r="A35" s="525"/>
      <c r="B35" s="525"/>
      <c r="C35" s="525"/>
      <c r="D35" s="525"/>
      <c r="E35" s="525"/>
      <c r="F35" s="525"/>
      <c r="G35" s="525"/>
      <c r="H35" s="525"/>
      <c r="I35" s="525"/>
      <c r="J35" s="525"/>
      <c r="K35" s="525"/>
      <c r="X35" s="525"/>
      <c r="Y35" s="525"/>
      <c r="Z35" s="525"/>
      <c r="AA35" s="525"/>
      <c r="AB35" s="525"/>
      <c r="AC35" s="525"/>
      <c r="AD35" s="525"/>
      <c r="AE35" s="525"/>
      <c r="AF35" s="525"/>
      <c r="AG35" s="525"/>
      <c r="AH35" s="525"/>
    </row>
    <row r="36" spans="1:36" ht="105.75" customHeight="1">
      <c r="L36" s="1">
        <v>1</v>
      </c>
      <c r="M36" s="1197" t="s">
        <v>632</v>
      </c>
      <c r="N36" s="1197"/>
      <c r="O36" s="1197"/>
      <c r="P36" s="1197"/>
      <c r="Q36" s="1197"/>
      <c r="R36" s="1197"/>
      <c r="S36" s="1197"/>
      <c r="T36" s="1197"/>
      <c r="U36" s="1197"/>
      <c r="V36" s="1197"/>
      <c r="W36" s="1197"/>
    </row>
  </sheetData>
  <sheetProtection password="FA9C" sheet="1" objects="1" scenarios="1" formatColumns="0" formatRows="0"/>
  <dataConsolidate leftLabels="1"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E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E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E00-000002000000}">
      <formula1>900</formula1>
    </dataValidation>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00000000-0002-0000-0E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xr:uid="{00000000-0002-0000-0E00-000004000000}"/>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S26" xr:uid="{00000000-0002-0000-0E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E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E00-000007000000}"/>
    <dataValidation type="list" allowBlank="1" showInputMessage="1" showErrorMessage="1" errorTitle="Ошибка" error="Выберите значение из списка" prompt="Выберите значение из списка" sqref="O25" xr:uid="{00000000-0002-0000-0E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809" hidden="1" customWidth="1"/>
    <col min="2" max="4" width="3.7109375" style="810" hidden="1" customWidth="1"/>
    <col min="5" max="5" width="3.7109375" style="811" customWidth="1"/>
    <col min="6" max="6" width="9.7109375" style="801" customWidth="1"/>
    <col min="7" max="7" width="37.7109375" style="801" customWidth="1"/>
    <col min="8" max="8" width="66.85546875" style="801" customWidth="1"/>
    <col min="9" max="9" width="115.7109375" style="801" customWidth="1"/>
    <col min="10" max="11" width="10.5703125" style="810"/>
    <col min="12" max="12" width="11.140625" style="810" customWidth="1"/>
    <col min="13" max="20" width="10.5703125" style="810"/>
    <col min="21" max="16384" width="10.5703125" style="801"/>
  </cols>
  <sheetData>
    <row r="1" spans="1:20" ht="3" customHeight="1">
      <c r="A1" s="809" t="s">
        <v>50</v>
      </c>
    </row>
    <row r="2" spans="1:20" ht="22.5">
      <c r="F2" s="1198" t="s">
        <v>491</v>
      </c>
      <c r="G2" s="1199"/>
      <c r="H2" s="1200"/>
      <c r="I2" s="808"/>
    </row>
    <row r="3" spans="1:20" ht="3" customHeight="1"/>
    <row r="4" spans="1:20" s="572" customFormat="1" ht="11.25">
      <c r="A4" s="773"/>
      <c r="B4" s="773"/>
      <c r="C4" s="773"/>
      <c r="D4" s="773"/>
      <c r="F4" s="1159" t="s">
        <v>454</v>
      </c>
      <c r="G4" s="1159"/>
      <c r="H4" s="1159"/>
      <c r="I4" s="1201" t="s">
        <v>455</v>
      </c>
      <c r="J4" s="773"/>
      <c r="K4" s="773"/>
      <c r="L4" s="773"/>
      <c r="M4" s="773"/>
      <c r="N4" s="773"/>
      <c r="O4" s="773"/>
      <c r="P4" s="773"/>
      <c r="Q4" s="773"/>
      <c r="R4" s="773"/>
      <c r="S4" s="773"/>
      <c r="T4" s="773"/>
    </row>
    <row r="5" spans="1:20" s="572" customFormat="1" ht="11.25" customHeight="1">
      <c r="A5" s="773"/>
      <c r="B5" s="773"/>
      <c r="C5" s="773"/>
      <c r="D5" s="773"/>
      <c r="F5" s="778" t="s">
        <v>92</v>
      </c>
      <c r="G5" s="812" t="s">
        <v>457</v>
      </c>
      <c r="H5" s="803" t="s">
        <v>442</v>
      </c>
      <c r="I5" s="1201"/>
      <c r="J5" s="773"/>
      <c r="K5" s="773"/>
      <c r="L5" s="773"/>
      <c r="M5" s="773"/>
      <c r="N5" s="773"/>
      <c r="O5" s="773"/>
      <c r="P5" s="773"/>
      <c r="Q5" s="773"/>
      <c r="R5" s="773"/>
      <c r="S5" s="773"/>
      <c r="T5" s="773"/>
    </row>
    <row r="6" spans="1:20" s="572" customFormat="1" ht="12" customHeight="1">
      <c r="A6" s="773"/>
      <c r="B6" s="773"/>
      <c r="C6" s="773"/>
      <c r="D6" s="773"/>
      <c r="F6" s="813" t="s">
        <v>93</v>
      </c>
      <c r="G6" s="814">
        <v>2</v>
      </c>
      <c r="H6" s="815">
        <v>3</v>
      </c>
      <c r="I6" s="610">
        <v>4</v>
      </c>
      <c r="J6" s="773">
        <v>4</v>
      </c>
      <c r="K6" s="773"/>
      <c r="L6" s="773"/>
      <c r="M6" s="773"/>
      <c r="N6" s="773"/>
      <c r="O6" s="773"/>
      <c r="P6" s="773"/>
      <c r="Q6" s="773"/>
      <c r="R6" s="773"/>
      <c r="S6" s="773"/>
      <c r="T6" s="773"/>
    </row>
    <row r="7" spans="1:20" s="572" customFormat="1" ht="18.75">
      <c r="A7" s="773"/>
      <c r="B7" s="773"/>
      <c r="C7" s="773"/>
      <c r="D7" s="773"/>
      <c r="F7" s="816">
        <v>1</v>
      </c>
      <c r="G7" s="817" t="s">
        <v>492</v>
      </c>
      <c r="H7" s="807" t="str">
        <f>IF(dateCh="","",dateCh)</f>
        <v>29.11.2022</v>
      </c>
      <c r="I7" s="818" t="s">
        <v>493</v>
      </c>
      <c r="J7" s="617"/>
      <c r="K7" s="773"/>
      <c r="L7" s="773"/>
      <c r="M7" s="773"/>
      <c r="N7" s="773"/>
      <c r="O7" s="773"/>
      <c r="P7" s="773"/>
      <c r="Q7" s="773"/>
      <c r="R7" s="773"/>
      <c r="S7" s="773"/>
      <c r="T7" s="773"/>
    </row>
    <row r="8" spans="1:20" s="572" customFormat="1" ht="45">
      <c r="A8" s="1202">
        <v>1</v>
      </c>
      <c r="B8" s="773"/>
      <c r="C8" s="773"/>
      <c r="D8" s="773"/>
      <c r="F8" s="816" t="str">
        <f>"2." &amp;mergeValue(A8)</f>
        <v>2.1</v>
      </c>
      <c r="G8" s="817" t="s">
        <v>494</v>
      </c>
      <c r="H8" s="807"/>
      <c r="I8" s="818" t="s">
        <v>590</v>
      </c>
      <c r="J8" s="617"/>
      <c r="K8" s="773"/>
      <c r="L8" s="773"/>
      <c r="M8" s="773"/>
      <c r="N8" s="773"/>
      <c r="O8" s="773"/>
      <c r="P8" s="773"/>
      <c r="Q8" s="773"/>
      <c r="R8" s="773"/>
      <c r="S8" s="773"/>
      <c r="T8" s="773"/>
    </row>
    <row r="9" spans="1:20" s="572" customFormat="1" ht="22.5">
      <c r="A9" s="1202"/>
      <c r="B9" s="773"/>
      <c r="C9" s="773"/>
      <c r="D9" s="773"/>
      <c r="F9" s="816" t="str">
        <f>"3." &amp;mergeValue(A9)</f>
        <v>3.1</v>
      </c>
      <c r="G9" s="817" t="s">
        <v>495</v>
      </c>
      <c r="H9" s="807"/>
      <c r="I9" s="818" t="s">
        <v>588</v>
      </c>
      <c r="J9" s="617"/>
      <c r="K9" s="773"/>
      <c r="L9" s="773"/>
      <c r="M9" s="773"/>
      <c r="N9" s="773"/>
      <c r="O9" s="773"/>
      <c r="P9" s="773"/>
      <c r="Q9" s="773"/>
      <c r="R9" s="773"/>
      <c r="S9" s="773"/>
      <c r="T9" s="773"/>
    </row>
    <row r="10" spans="1:20" s="572" customFormat="1" ht="22.5">
      <c r="A10" s="1202"/>
      <c r="B10" s="773"/>
      <c r="C10" s="773"/>
      <c r="D10" s="773"/>
      <c r="F10" s="816" t="str">
        <f>"4."&amp;mergeValue(A10)</f>
        <v>4.1</v>
      </c>
      <c r="G10" s="817" t="s">
        <v>496</v>
      </c>
      <c r="H10" s="803" t="s">
        <v>458</v>
      </c>
      <c r="I10" s="818"/>
      <c r="J10" s="617"/>
      <c r="K10" s="773"/>
      <c r="L10" s="773"/>
      <c r="M10" s="773"/>
      <c r="N10" s="773"/>
      <c r="O10" s="773"/>
      <c r="P10" s="773"/>
      <c r="Q10" s="773"/>
      <c r="R10" s="773"/>
      <c r="S10" s="773"/>
      <c r="T10" s="773"/>
    </row>
    <row r="11" spans="1:20" s="572" customFormat="1" ht="18.75">
      <c r="A11" s="1202"/>
      <c r="B11" s="1202">
        <v>1</v>
      </c>
      <c r="C11" s="779"/>
      <c r="D11" s="779"/>
      <c r="F11" s="816" t="str">
        <f>"4."&amp;mergeValue(A11) &amp;"."&amp;mergeValue(B11)</f>
        <v>4.1.1</v>
      </c>
      <c r="G11" s="832" t="s">
        <v>592</v>
      </c>
      <c r="H11" s="807" t="str">
        <f>IF(region_name="","",region_name)</f>
        <v>Орловская область</v>
      </c>
      <c r="I11" s="818" t="s">
        <v>499</v>
      </c>
      <c r="J11" s="617"/>
      <c r="K11" s="773"/>
      <c r="L11" s="773"/>
      <c r="M11" s="773"/>
      <c r="N11" s="773"/>
      <c r="O11" s="773"/>
      <c r="P11" s="773"/>
      <c r="Q11" s="773"/>
      <c r="R11" s="773"/>
      <c r="S11" s="773"/>
      <c r="T11" s="773"/>
    </row>
    <row r="12" spans="1:20" s="572" customFormat="1" ht="22.5">
      <c r="A12" s="1202"/>
      <c r="B12" s="1202"/>
      <c r="C12" s="1202">
        <v>1</v>
      </c>
      <c r="D12" s="779"/>
      <c r="F12" s="816" t="str">
        <f>"4."&amp;mergeValue(A12) &amp;"."&amp;mergeValue(B12)&amp;"."&amp;mergeValue(C12)</f>
        <v>4.1.1.1</v>
      </c>
      <c r="G12" s="819" t="s">
        <v>497</v>
      </c>
      <c r="H12" s="807"/>
      <c r="I12" s="818" t="s">
        <v>500</v>
      </c>
      <c r="J12" s="617"/>
      <c r="K12" s="773"/>
      <c r="L12" s="773"/>
      <c r="M12" s="773"/>
      <c r="N12" s="773"/>
      <c r="O12" s="773"/>
      <c r="P12" s="773"/>
      <c r="Q12" s="773"/>
      <c r="R12" s="773"/>
      <c r="S12" s="773"/>
      <c r="T12" s="773"/>
    </row>
    <row r="13" spans="1:20" s="572" customFormat="1" ht="39" customHeight="1">
      <c r="A13" s="1202"/>
      <c r="B13" s="1202"/>
      <c r="C13" s="1202"/>
      <c r="D13" s="779">
        <v>1</v>
      </c>
      <c r="F13" s="816" t="str">
        <f>"4."&amp;mergeValue(A13) &amp;"."&amp;mergeValue(B13)&amp;"."&amp;mergeValue(C13)&amp;"."&amp;mergeValue(D13)</f>
        <v>4.1.1.1.1</v>
      </c>
      <c r="G13" s="820" t="s">
        <v>498</v>
      </c>
      <c r="H13" s="807"/>
      <c r="I13" s="1203" t="s">
        <v>591</v>
      </c>
      <c r="J13" s="617"/>
      <c r="K13" s="773"/>
      <c r="L13" s="773"/>
      <c r="M13" s="773"/>
      <c r="N13" s="773"/>
      <c r="O13" s="773"/>
      <c r="P13" s="773"/>
      <c r="Q13" s="773"/>
      <c r="R13" s="773"/>
      <c r="S13" s="773"/>
      <c r="T13" s="773"/>
    </row>
    <row r="14" spans="1:20" s="572" customFormat="1" ht="18.75">
      <c r="A14" s="1202"/>
      <c r="B14" s="1202"/>
      <c r="C14" s="1202"/>
      <c r="D14" s="779"/>
      <c r="F14" s="821"/>
      <c r="G14" s="761" t="s">
        <v>4</v>
      </c>
      <c r="H14" s="626"/>
      <c r="I14" s="1203"/>
      <c r="J14" s="617"/>
      <c r="K14" s="773"/>
      <c r="L14" s="773"/>
      <c r="M14" s="773"/>
      <c r="N14" s="773"/>
      <c r="O14" s="773"/>
      <c r="P14" s="773"/>
      <c r="Q14" s="773"/>
      <c r="R14" s="773"/>
      <c r="S14" s="773"/>
      <c r="T14" s="773"/>
    </row>
    <row r="15" spans="1:20" s="572" customFormat="1" ht="18.75">
      <c r="A15" s="1202"/>
      <c r="B15" s="1202"/>
      <c r="C15" s="779"/>
      <c r="D15" s="779"/>
      <c r="F15" s="636"/>
      <c r="G15" s="579" t="s">
        <v>403</v>
      </c>
      <c r="H15" s="637"/>
      <c r="I15" s="638"/>
      <c r="J15" s="617"/>
      <c r="K15" s="773"/>
      <c r="L15" s="773"/>
      <c r="M15" s="773"/>
      <c r="N15" s="773"/>
      <c r="O15" s="773"/>
      <c r="P15" s="773"/>
      <c r="Q15" s="773"/>
      <c r="R15" s="773"/>
      <c r="S15" s="773"/>
      <c r="T15" s="773"/>
    </row>
    <row r="16" spans="1:20" s="572" customFormat="1" ht="18.75">
      <c r="A16" s="1202"/>
      <c r="B16" s="773"/>
      <c r="C16" s="773"/>
      <c r="D16" s="773"/>
      <c r="F16" s="821"/>
      <c r="G16" s="735" t="s">
        <v>506</v>
      </c>
      <c r="H16" s="822"/>
      <c r="I16" s="823"/>
      <c r="J16" s="617"/>
      <c r="K16" s="773"/>
      <c r="L16" s="773"/>
      <c r="M16" s="773"/>
      <c r="N16" s="773"/>
      <c r="O16" s="773"/>
      <c r="P16" s="773"/>
      <c r="Q16" s="773"/>
      <c r="R16" s="773"/>
      <c r="S16" s="773"/>
      <c r="T16" s="773"/>
    </row>
    <row r="17" spans="1:20" s="572" customFormat="1" ht="18.75">
      <c r="A17" s="773"/>
      <c r="B17" s="773"/>
      <c r="C17" s="773"/>
      <c r="D17" s="773"/>
      <c r="F17" s="821"/>
      <c r="G17" s="738" t="s">
        <v>505</v>
      </c>
      <c r="H17" s="822"/>
      <c r="I17" s="823"/>
      <c r="J17" s="617"/>
      <c r="K17" s="773"/>
      <c r="L17" s="773"/>
      <c r="M17" s="773"/>
      <c r="N17" s="773"/>
      <c r="O17" s="773"/>
      <c r="P17" s="773"/>
      <c r="Q17" s="773"/>
      <c r="R17" s="773"/>
      <c r="S17" s="773"/>
      <c r="T17" s="773"/>
    </row>
    <row r="18" spans="1:20" s="774" customFormat="1" ht="3" customHeight="1">
      <c r="A18" s="775"/>
      <c r="B18" s="775"/>
      <c r="C18" s="775"/>
      <c r="D18" s="775"/>
      <c r="F18" s="627"/>
      <c r="G18" s="628"/>
      <c r="H18" s="629"/>
      <c r="I18" s="630"/>
      <c r="J18" s="775"/>
      <c r="K18" s="775"/>
      <c r="L18" s="775"/>
      <c r="M18" s="775"/>
      <c r="N18" s="775"/>
      <c r="O18" s="775"/>
      <c r="P18" s="775"/>
      <c r="Q18" s="775"/>
      <c r="R18" s="775"/>
      <c r="S18" s="775"/>
      <c r="T18" s="775"/>
    </row>
    <row r="19" spans="1:20" s="774" customFormat="1" ht="15" customHeight="1">
      <c r="A19" s="775"/>
      <c r="B19" s="775"/>
      <c r="C19" s="775"/>
      <c r="D19" s="775"/>
      <c r="F19" s="824"/>
      <c r="G19" s="1197" t="s">
        <v>593</v>
      </c>
      <c r="H19" s="1197"/>
      <c r="I19" s="825"/>
      <c r="J19" s="775"/>
      <c r="K19" s="775"/>
      <c r="L19" s="775"/>
      <c r="M19" s="775"/>
      <c r="N19" s="775"/>
      <c r="O19" s="775"/>
      <c r="P19" s="775"/>
      <c r="Q19" s="775"/>
      <c r="R19" s="775"/>
      <c r="S19" s="775"/>
      <c r="T19" s="77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F00-000000000000}">
      <formula1>900</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810" hidden="1" customWidth="1"/>
    <col min="7" max="8" width="9.140625" style="809" hidden="1" customWidth="1"/>
    <col min="9" max="9" width="3.7109375" style="689" customWidth="1"/>
    <col min="10" max="11" width="3.7109375" style="811" customWidth="1"/>
    <col min="12" max="12" width="12.7109375" style="801" customWidth="1"/>
    <col min="13" max="13" width="44.7109375" style="801" customWidth="1"/>
    <col min="14" max="14" width="1.7109375" style="801" hidden="1" customWidth="1"/>
    <col min="15" max="17" width="23.7109375" style="801" hidden="1" customWidth="1"/>
    <col min="18" max="18" width="11.7109375" style="801" customWidth="1"/>
    <col min="19" max="19" width="3.7109375" style="801" customWidth="1"/>
    <col min="20" max="20" width="11.7109375" style="801" customWidth="1"/>
    <col min="21" max="21" width="8.5703125" style="801" hidden="1" customWidth="1"/>
    <col min="22" max="22" width="4.7109375" style="801" customWidth="1"/>
    <col min="23" max="23" width="115.7109375" style="801" customWidth="1"/>
    <col min="24" max="25" width="10.5703125" style="810"/>
    <col min="26" max="26" width="11.140625" style="810" customWidth="1"/>
    <col min="27" max="34" width="10.5703125" style="810"/>
    <col min="35" max="256" width="10.5703125" style="801"/>
    <col min="257" max="264" width="0" style="801" hidden="1" customWidth="1"/>
    <col min="265" max="265" width="3.7109375" style="801" customWidth="1"/>
    <col min="266" max="266" width="3.85546875" style="801" customWidth="1"/>
    <col min="267" max="267" width="3.7109375" style="801" customWidth="1"/>
    <col min="268" max="268" width="12.7109375" style="801" customWidth="1"/>
    <col min="269" max="269" width="52.7109375" style="801" customWidth="1"/>
    <col min="270" max="273" width="0" style="801" hidden="1" customWidth="1"/>
    <col min="274" max="274" width="12.28515625" style="801" customWidth="1"/>
    <col min="275" max="275" width="6.42578125" style="801" customWidth="1"/>
    <col min="276" max="276" width="12.28515625" style="801" customWidth="1"/>
    <col min="277" max="277" width="0" style="801" hidden="1" customWidth="1"/>
    <col min="278" max="278" width="3.7109375" style="801" customWidth="1"/>
    <col min="279" max="279" width="11.140625" style="801" bestFit="1" customWidth="1"/>
    <col min="280" max="281" width="10.5703125" style="801"/>
    <col min="282" max="282" width="11.140625" style="801" customWidth="1"/>
    <col min="283" max="512" width="10.5703125" style="801"/>
    <col min="513" max="520" width="0" style="801" hidden="1" customWidth="1"/>
    <col min="521" max="521" width="3.7109375" style="801" customWidth="1"/>
    <col min="522" max="522" width="3.85546875" style="801" customWidth="1"/>
    <col min="523" max="523" width="3.7109375" style="801" customWidth="1"/>
    <col min="524" max="524" width="12.7109375" style="801" customWidth="1"/>
    <col min="525" max="525" width="52.7109375" style="801" customWidth="1"/>
    <col min="526" max="529" width="0" style="801" hidden="1" customWidth="1"/>
    <col min="530" max="530" width="12.28515625" style="801" customWidth="1"/>
    <col min="531" max="531" width="6.42578125" style="801" customWidth="1"/>
    <col min="532" max="532" width="12.28515625" style="801" customWidth="1"/>
    <col min="533" max="533" width="0" style="801" hidden="1" customWidth="1"/>
    <col min="534" max="534" width="3.7109375" style="801" customWidth="1"/>
    <col min="535" max="535" width="11.140625" style="801" bestFit="1" customWidth="1"/>
    <col min="536" max="537" width="10.5703125" style="801"/>
    <col min="538" max="538" width="11.140625" style="801" customWidth="1"/>
    <col min="539" max="768" width="10.5703125" style="801"/>
    <col min="769" max="776" width="0" style="801" hidden="1" customWidth="1"/>
    <col min="777" max="777" width="3.7109375" style="801" customWidth="1"/>
    <col min="778" max="778" width="3.85546875" style="801" customWidth="1"/>
    <col min="779" max="779" width="3.7109375" style="801" customWidth="1"/>
    <col min="780" max="780" width="12.7109375" style="801" customWidth="1"/>
    <col min="781" max="781" width="52.7109375" style="801" customWidth="1"/>
    <col min="782" max="785" width="0" style="801" hidden="1" customWidth="1"/>
    <col min="786" max="786" width="12.28515625" style="801" customWidth="1"/>
    <col min="787" max="787" width="6.42578125" style="801" customWidth="1"/>
    <col min="788" max="788" width="12.28515625" style="801" customWidth="1"/>
    <col min="789" max="789" width="0" style="801" hidden="1" customWidth="1"/>
    <col min="790" max="790" width="3.7109375" style="801" customWidth="1"/>
    <col min="791" max="791" width="11.140625" style="801" bestFit="1" customWidth="1"/>
    <col min="792" max="793" width="10.5703125" style="801"/>
    <col min="794" max="794" width="11.140625" style="801" customWidth="1"/>
    <col min="795" max="1024" width="10.5703125" style="801"/>
    <col min="1025" max="1032" width="0" style="801" hidden="1" customWidth="1"/>
    <col min="1033" max="1033" width="3.7109375" style="801" customWidth="1"/>
    <col min="1034" max="1034" width="3.85546875" style="801" customWidth="1"/>
    <col min="1035" max="1035" width="3.7109375" style="801" customWidth="1"/>
    <col min="1036" max="1036" width="12.7109375" style="801" customWidth="1"/>
    <col min="1037" max="1037" width="52.7109375" style="801" customWidth="1"/>
    <col min="1038" max="1041" width="0" style="801" hidden="1" customWidth="1"/>
    <col min="1042" max="1042" width="12.28515625" style="801" customWidth="1"/>
    <col min="1043" max="1043" width="6.42578125" style="801" customWidth="1"/>
    <col min="1044" max="1044" width="12.28515625" style="801" customWidth="1"/>
    <col min="1045" max="1045" width="0" style="801" hidden="1" customWidth="1"/>
    <col min="1046" max="1046" width="3.7109375" style="801" customWidth="1"/>
    <col min="1047" max="1047" width="11.140625" style="801" bestFit="1" customWidth="1"/>
    <col min="1048" max="1049" width="10.5703125" style="801"/>
    <col min="1050" max="1050" width="11.140625" style="801" customWidth="1"/>
    <col min="1051" max="1280" width="10.5703125" style="801"/>
    <col min="1281" max="1288" width="0" style="801" hidden="1" customWidth="1"/>
    <col min="1289" max="1289" width="3.7109375" style="801" customWidth="1"/>
    <col min="1290" max="1290" width="3.85546875" style="801" customWidth="1"/>
    <col min="1291" max="1291" width="3.7109375" style="801" customWidth="1"/>
    <col min="1292" max="1292" width="12.7109375" style="801" customWidth="1"/>
    <col min="1293" max="1293" width="52.7109375" style="801" customWidth="1"/>
    <col min="1294" max="1297" width="0" style="801" hidden="1" customWidth="1"/>
    <col min="1298" max="1298" width="12.28515625" style="801" customWidth="1"/>
    <col min="1299" max="1299" width="6.42578125" style="801" customWidth="1"/>
    <col min="1300" max="1300" width="12.28515625" style="801" customWidth="1"/>
    <col min="1301" max="1301" width="0" style="801" hidden="1" customWidth="1"/>
    <col min="1302" max="1302" width="3.7109375" style="801" customWidth="1"/>
    <col min="1303" max="1303" width="11.140625" style="801" bestFit="1" customWidth="1"/>
    <col min="1304" max="1305" width="10.5703125" style="801"/>
    <col min="1306" max="1306" width="11.140625" style="801" customWidth="1"/>
    <col min="1307" max="1536" width="10.5703125" style="801"/>
    <col min="1537" max="1544" width="0" style="801" hidden="1" customWidth="1"/>
    <col min="1545" max="1545" width="3.7109375" style="801" customWidth="1"/>
    <col min="1546" max="1546" width="3.85546875" style="801" customWidth="1"/>
    <col min="1547" max="1547" width="3.7109375" style="801" customWidth="1"/>
    <col min="1548" max="1548" width="12.7109375" style="801" customWidth="1"/>
    <col min="1549" max="1549" width="52.7109375" style="801" customWidth="1"/>
    <col min="1550" max="1553" width="0" style="801" hidden="1" customWidth="1"/>
    <col min="1554" max="1554" width="12.28515625" style="801" customWidth="1"/>
    <col min="1555" max="1555" width="6.42578125" style="801" customWidth="1"/>
    <col min="1556" max="1556" width="12.28515625" style="801" customWidth="1"/>
    <col min="1557" max="1557" width="0" style="801" hidden="1" customWidth="1"/>
    <col min="1558" max="1558" width="3.7109375" style="801" customWidth="1"/>
    <col min="1559" max="1559" width="11.140625" style="801" bestFit="1" customWidth="1"/>
    <col min="1560" max="1561" width="10.5703125" style="801"/>
    <col min="1562" max="1562" width="11.140625" style="801" customWidth="1"/>
    <col min="1563" max="1792" width="10.5703125" style="801"/>
    <col min="1793" max="1800" width="0" style="801" hidden="1" customWidth="1"/>
    <col min="1801" max="1801" width="3.7109375" style="801" customWidth="1"/>
    <col min="1802" max="1802" width="3.85546875" style="801" customWidth="1"/>
    <col min="1803" max="1803" width="3.7109375" style="801" customWidth="1"/>
    <col min="1804" max="1804" width="12.7109375" style="801" customWidth="1"/>
    <col min="1805" max="1805" width="52.7109375" style="801" customWidth="1"/>
    <col min="1806" max="1809" width="0" style="801" hidden="1" customWidth="1"/>
    <col min="1810" max="1810" width="12.28515625" style="801" customWidth="1"/>
    <col min="1811" max="1811" width="6.42578125" style="801" customWidth="1"/>
    <col min="1812" max="1812" width="12.28515625" style="801" customWidth="1"/>
    <col min="1813" max="1813" width="0" style="801" hidden="1" customWidth="1"/>
    <col min="1814" max="1814" width="3.7109375" style="801" customWidth="1"/>
    <col min="1815" max="1815" width="11.140625" style="801" bestFit="1" customWidth="1"/>
    <col min="1816" max="1817" width="10.5703125" style="801"/>
    <col min="1818" max="1818" width="11.140625" style="801" customWidth="1"/>
    <col min="1819" max="2048" width="10.5703125" style="801"/>
    <col min="2049" max="2056" width="0" style="801" hidden="1" customWidth="1"/>
    <col min="2057" max="2057" width="3.7109375" style="801" customWidth="1"/>
    <col min="2058" max="2058" width="3.85546875" style="801" customWidth="1"/>
    <col min="2059" max="2059" width="3.7109375" style="801" customWidth="1"/>
    <col min="2060" max="2060" width="12.7109375" style="801" customWidth="1"/>
    <col min="2061" max="2061" width="52.7109375" style="801" customWidth="1"/>
    <col min="2062" max="2065" width="0" style="801" hidden="1" customWidth="1"/>
    <col min="2066" max="2066" width="12.28515625" style="801" customWidth="1"/>
    <col min="2067" max="2067" width="6.42578125" style="801" customWidth="1"/>
    <col min="2068" max="2068" width="12.28515625" style="801" customWidth="1"/>
    <col min="2069" max="2069" width="0" style="801" hidden="1" customWidth="1"/>
    <col min="2070" max="2070" width="3.7109375" style="801" customWidth="1"/>
    <col min="2071" max="2071" width="11.140625" style="801" bestFit="1" customWidth="1"/>
    <col min="2072" max="2073" width="10.5703125" style="801"/>
    <col min="2074" max="2074" width="11.140625" style="801" customWidth="1"/>
    <col min="2075" max="2304" width="10.5703125" style="801"/>
    <col min="2305" max="2312" width="0" style="801" hidden="1" customWidth="1"/>
    <col min="2313" max="2313" width="3.7109375" style="801" customWidth="1"/>
    <col min="2314" max="2314" width="3.85546875" style="801" customWidth="1"/>
    <col min="2315" max="2315" width="3.7109375" style="801" customWidth="1"/>
    <col min="2316" max="2316" width="12.7109375" style="801" customWidth="1"/>
    <col min="2317" max="2317" width="52.7109375" style="801" customWidth="1"/>
    <col min="2318" max="2321" width="0" style="801" hidden="1" customWidth="1"/>
    <col min="2322" max="2322" width="12.28515625" style="801" customWidth="1"/>
    <col min="2323" max="2323" width="6.42578125" style="801" customWidth="1"/>
    <col min="2324" max="2324" width="12.28515625" style="801" customWidth="1"/>
    <col min="2325" max="2325" width="0" style="801" hidden="1" customWidth="1"/>
    <col min="2326" max="2326" width="3.7109375" style="801" customWidth="1"/>
    <col min="2327" max="2327" width="11.140625" style="801" bestFit="1" customWidth="1"/>
    <col min="2328" max="2329" width="10.5703125" style="801"/>
    <col min="2330" max="2330" width="11.140625" style="801" customWidth="1"/>
    <col min="2331" max="2560" width="10.5703125" style="801"/>
    <col min="2561" max="2568" width="0" style="801" hidden="1" customWidth="1"/>
    <col min="2569" max="2569" width="3.7109375" style="801" customWidth="1"/>
    <col min="2570" max="2570" width="3.85546875" style="801" customWidth="1"/>
    <col min="2571" max="2571" width="3.7109375" style="801" customWidth="1"/>
    <col min="2572" max="2572" width="12.7109375" style="801" customWidth="1"/>
    <col min="2573" max="2573" width="52.7109375" style="801" customWidth="1"/>
    <col min="2574" max="2577" width="0" style="801" hidden="1" customWidth="1"/>
    <col min="2578" max="2578" width="12.28515625" style="801" customWidth="1"/>
    <col min="2579" max="2579" width="6.42578125" style="801" customWidth="1"/>
    <col min="2580" max="2580" width="12.28515625" style="801" customWidth="1"/>
    <col min="2581" max="2581" width="0" style="801" hidden="1" customWidth="1"/>
    <col min="2582" max="2582" width="3.7109375" style="801" customWidth="1"/>
    <col min="2583" max="2583" width="11.140625" style="801" bestFit="1" customWidth="1"/>
    <col min="2584" max="2585" width="10.5703125" style="801"/>
    <col min="2586" max="2586" width="11.140625" style="801" customWidth="1"/>
    <col min="2587" max="2816" width="10.5703125" style="801"/>
    <col min="2817" max="2824" width="0" style="801" hidden="1" customWidth="1"/>
    <col min="2825" max="2825" width="3.7109375" style="801" customWidth="1"/>
    <col min="2826" max="2826" width="3.85546875" style="801" customWidth="1"/>
    <col min="2827" max="2827" width="3.7109375" style="801" customWidth="1"/>
    <col min="2828" max="2828" width="12.7109375" style="801" customWidth="1"/>
    <col min="2829" max="2829" width="52.7109375" style="801" customWidth="1"/>
    <col min="2830" max="2833" width="0" style="801" hidden="1" customWidth="1"/>
    <col min="2834" max="2834" width="12.28515625" style="801" customWidth="1"/>
    <col min="2835" max="2835" width="6.42578125" style="801" customWidth="1"/>
    <col min="2836" max="2836" width="12.28515625" style="801" customWidth="1"/>
    <col min="2837" max="2837" width="0" style="801" hidden="1" customWidth="1"/>
    <col min="2838" max="2838" width="3.7109375" style="801" customWidth="1"/>
    <col min="2839" max="2839" width="11.140625" style="801" bestFit="1" customWidth="1"/>
    <col min="2840" max="2841" width="10.5703125" style="801"/>
    <col min="2842" max="2842" width="11.140625" style="801" customWidth="1"/>
    <col min="2843" max="3072" width="10.5703125" style="801"/>
    <col min="3073" max="3080" width="0" style="801" hidden="1" customWidth="1"/>
    <col min="3081" max="3081" width="3.7109375" style="801" customWidth="1"/>
    <col min="3082" max="3082" width="3.85546875" style="801" customWidth="1"/>
    <col min="3083" max="3083" width="3.7109375" style="801" customWidth="1"/>
    <col min="3084" max="3084" width="12.7109375" style="801" customWidth="1"/>
    <col min="3085" max="3085" width="52.7109375" style="801" customWidth="1"/>
    <col min="3086" max="3089" width="0" style="801" hidden="1" customWidth="1"/>
    <col min="3090" max="3090" width="12.28515625" style="801" customWidth="1"/>
    <col min="3091" max="3091" width="6.42578125" style="801" customWidth="1"/>
    <col min="3092" max="3092" width="12.28515625" style="801" customWidth="1"/>
    <col min="3093" max="3093" width="0" style="801" hidden="1" customWidth="1"/>
    <col min="3094" max="3094" width="3.7109375" style="801" customWidth="1"/>
    <col min="3095" max="3095" width="11.140625" style="801" bestFit="1" customWidth="1"/>
    <col min="3096" max="3097" width="10.5703125" style="801"/>
    <col min="3098" max="3098" width="11.140625" style="801" customWidth="1"/>
    <col min="3099" max="3328" width="10.5703125" style="801"/>
    <col min="3329" max="3336" width="0" style="801" hidden="1" customWidth="1"/>
    <col min="3337" max="3337" width="3.7109375" style="801" customWidth="1"/>
    <col min="3338" max="3338" width="3.85546875" style="801" customWidth="1"/>
    <col min="3339" max="3339" width="3.7109375" style="801" customWidth="1"/>
    <col min="3340" max="3340" width="12.7109375" style="801" customWidth="1"/>
    <col min="3341" max="3341" width="52.7109375" style="801" customWidth="1"/>
    <col min="3342" max="3345" width="0" style="801" hidden="1" customWidth="1"/>
    <col min="3346" max="3346" width="12.28515625" style="801" customWidth="1"/>
    <col min="3347" max="3347" width="6.42578125" style="801" customWidth="1"/>
    <col min="3348" max="3348" width="12.28515625" style="801" customWidth="1"/>
    <col min="3349" max="3349" width="0" style="801" hidden="1" customWidth="1"/>
    <col min="3350" max="3350" width="3.7109375" style="801" customWidth="1"/>
    <col min="3351" max="3351" width="11.140625" style="801" bestFit="1" customWidth="1"/>
    <col min="3352" max="3353" width="10.5703125" style="801"/>
    <col min="3354" max="3354" width="11.140625" style="801" customWidth="1"/>
    <col min="3355" max="3584" width="10.5703125" style="801"/>
    <col min="3585" max="3592" width="0" style="801" hidden="1" customWidth="1"/>
    <col min="3593" max="3593" width="3.7109375" style="801" customWidth="1"/>
    <col min="3594" max="3594" width="3.85546875" style="801" customWidth="1"/>
    <col min="3595" max="3595" width="3.7109375" style="801" customWidth="1"/>
    <col min="3596" max="3596" width="12.7109375" style="801" customWidth="1"/>
    <col min="3597" max="3597" width="52.7109375" style="801" customWidth="1"/>
    <col min="3598" max="3601" width="0" style="801" hidden="1" customWidth="1"/>
    <col min="3602" max="3602" width="12.28515625" style="801" customWidth="1"/>
    <col min="3603" max="3603" width="6.42578125" style="801" customWidth="1"/>
    <col min="3604" max="3604" width="12.28515625" style="801" customWidth="1"/>
    <col min="3605" max="3605" width="0" style="801" hidden="1" customWidth="1"/>
    <col min="3606" max="3606" width="3.7109375" style="801" customWidth="1"/>
    <col min="3607" max="3607" width="11.140625" style="801" bestFit="1" customWidth="1"/>
    <col min="3608" max="3609" width="10.5703125" style="801"/>
    <col min="3610" max="3610" width="11.140625" style="801" customWidth="1"/>
    <col min="3611" max="3840" width="10.5703125" style="801"/>
    <col min="3841" max="3848" width="0" style="801" hidden="1" customWidth="1"/>
    <col min="3849" max="3849" width="3.7109375" style="801" customWidth="1"/>
    <col min="3850" max="3850" width="3.85546875" style="801" customWidth="1"/>
    <col min="3851" max="3851" width="3.7109375" style="801" customWidth="1"/>
    <col min="3852" max="3852" width="12.7109375" style="801" customWidth="1"/>
    <col min="3853" max="3853" width="52.7109375" style="801" customWidth="1"/>
    <col min="3854" max="3857" width="0" style="801" hidden="1" customWidth="1"/>
    <col min="3858" max="3858" width="12.28515625" style="801" customWidth="1"/>
    <col min="3859" max="3859" width="6.42578125" style="801" customWidth="1"/>
    <col min="3860" max="3860" width="12.28515625" style="801" customWidth="1"/>
    <col min="3861" max="3861" width="0" style="801" hidden="1" customWidth="1"/>
    <col min="3862" max="3862" width="3.7109375" style="801" customWidth="1"/>
    <col min="3863" max="3863" width="11.140625" style="801" bestFit="1" customWidth="1"/>
    <col min="3864" max="3865" width="10.5703125" style="801"/>
    <col min="3866" max="3866" width="11.140625" style="801" customWidth="1"/>
    <col min="3867" max="4096" width="10.5703125" style="801"/>
    <col min="4097" max="4104" width="0" style="801" hidden="1" customWidth="1"/>
    <col min="4105" max="4105" width="3.7109375" style="801" customWidth="1"/>
    <col min="4106" max="4106" width="3.85546875" style="801" customWidth="1"/>
    <col min="4107" max="4107" width="3.7109375" style="801" customWidth="1"/>
    <col min="4108" max="4108" width="12.7109375" style="801" customWidth="1"/>
    <col min="4109" max="4109" width="52.7109375" style="801" customWidth="1"/>
    <col min="4110" max="4113" width="0" style="801" hidden="1" customWidth="1"/>
    <col min="4114" max="4114" width="12.28515625" style="801" customWidth="1"/>
    <col min="4115" max="4115" width="6.42578125" style="801" customWidth="1"/>
    <col min="4116" max="4116" width="12.28515625" style="801" customWidth="1"/>
    <col min="4117" max="4117" width="0" style="801" hidden="1" customWidth="1"/>
    <col min="4118" max="4118" width="3.7109375" style="801" customWidth="1"/>
    <col min="4119" max="4119" width="11.140625" style="801" bestFit="1" customWidth="1"/>
    <col min="4120" max="4121" width="10.5703125" style="801"/>
    <col min="4122" max="4122" width="11.140625" style="801" customWidth="1"/>
    <col min="4123" max="4352" width="10.5703125" style="801"/>
    <col min="4353" max="4360" width="0" style="801" hidden="1" customWidth="1"/>
    <col min="4361" max="4361" width="3.7109375" style="801" customWidth="1"/>
    <col min="4362" max="4362" width="3.85546875" style="801" customWidth="1"/>
    <col min="4363" max="4363" width="3.7109375" style="801" customWidth="1"/>
    <col min="4364" max="4364" width="12.7109375" style="801" customWidth="1"/>
    <col min="4365" max="4365" width="52.7109375" style="801" customWidth="1"/>
    <col min="4366" max="4369" width="0" style="801" hidden="1" customWidth="1"/>
    <col min="4370" max="4370" width="12.28515625" style="801" customWidth="1"/>
    <col min="4371" max="4371" width="6.42578125" style="801" customWidth="1"/>
    <col min="4372" max="4372" width="12.28515625" style="801" customWidth="1"/>
    <col min="4373" max="4373" width="0" style="801" hidden="1" customWidth="1"/>
    <col min="4374" max="4374" width="3.7109375" style="801" customWidth="1"/>
    <col min="4375" max="4375" width="11.140625" style="801" bestFit="1" customWidth="1"/>
    <col min="4376" max="4377" width="10.5703125" style="801"/>
    <col min="4378" max="4378" width="11.140625" style="801" customWidth="1"/>
    <col min="4379" max="4608" width="10.5703125" style="801"/>
    <col min="4609" max="4616" width="0" style="801" hidden="1" customWidth="1"/>
    <col min="4617" max="4617" width="3.7109375" style="801" customWidth="1"/>
    <col min="4618" max="4618" width="3.85546875" style="801" customWidth="1"/>
    <col min="4619" max="4619" width="3.7109375" style="801" customWidth="1"/>
    <col min="4620" max="4620" width="12.7109375" style="801" customWidth="1"/>
    <col min="4621" max="4621" width="52.7109375" style="801" customWidth="1"/>
    <col min="4622" max="4625" width="0" style="801" hidden="1" customWidth="1"/>
    <col min="4626" max="4626" width="12.28515625" style="801" customWidth="1"/>
    <col min="4627" max="4627" width="6.42578125" style="801" customWidth="1"/>
    <col min="4628" max="4628" width="12.28515625" style="801" customWidth="1"/>
    <col min="4629" max="4629" width="0" style="801" hidden="1" customWidth="1"/>
    <col min="4630" max="4630" width="3.7109375" style="801" customWidth="1"/>
    <col min="4631" max="4631" width="11.140625" style="801" bestFit="1" customWidth="1"/>
    <col min="4632" max="4633" width="10.5703125" style="801"/>
    <col min="4634" max="4634" width="11.140625" style="801" customWidth="1"/>
    <col min="4635" max="4864" width="10.5703125" style="801"/>
    <col min="4865" max="4872" width="0" style="801" hidden="1" customWidth="1"/>
    <col min="4873" max="4873" width="3.7109375" style="801" customWidth="1"/>
    <col min="4874" max="4874" width="3.85546875" style="801" customWidth="1"/>
    <col min="4875" max="4875" width="3.7109375" style="801" customWidth="1"/>
    <col min="4876" max="4876" width="12.7109375" style="801" customWidth="1"/>
    <col min="4877" max="4877" width="52.7109375" style="801" customWidth="1"/>
    <col min="4878" max="4881" width="0" style="801" hidden="1" customWidth="1"/>
    <col min="4882" max="4882" width="12.28515625" style="801" customWidth="1"/>
    <col min="4883" max="4883" width="6.42578125" style="801" customWidth="1"/>
    <col min="4884" max="4884" width="12.28515625" style="801" customWidth="1"/>
    <col min="4885" max="4885" width="0" style="801" hidden="1" customWidth="1"/>
    <col min="4886" max="4886" width="3.7109375" style="801" customWidth="1"/>
    <col min="4887" max="4887" width="11.140625" style="801" bestFit="1" customWidth="1"/>
    <col min="4888" max="4889" width="10.5703125" style="801"/>
    <col min="4890" max="4890" width="11.140625" style="801" customWidth="1"/>
    <col min="4891" max="5120" width="10.5703125" style="801"/>
    <col min="5121" max="5128" width="0" style="801" hidden="1" customWidth="1"/>
    <col min="5129" max="5129" width="3.7109375" style="801" customWidth="1"/>
    <col min="5130" max="5130" width="3.85546875" style="801" customWidth="1"/>
    <col min="5131" max="5131" width="3.7109375" style="801" customWidth="1"/>
    <col min="5132" max="5132" width="12.7109375" style="801" customWidth="1"/>
    <col min="5133" max="5133" width="52.7109375" style="801" customWidth="1"/>
    <col min="5134" max="5137" width="0" style="801" hidden="1" customWidth="1"/>
    <col min="5138" max="5138" width="12.28515625" style="801" customWidth="1"/>
    <col min="5139" max="5139" width="6.42578125" style="801" customWidth="1"/>
    <col min="5140" max="5140" width="12.28515625" style="801" customWidth="1"/>
    <col min="5141" max="5141" width="0" style="801" hidden="1" customWidth="1"/>
    <col min="5142" max="5142" width="3.7109375" style="801" customWidth="1"/>
    <col min="5143" max="5143" width="11.140625" style="801" bestFit="1" customWidth="1"/>
    <col min="5144" max="5145" width="10.5703125" style="801"/>
    <col min="5146" max="5146" width="11.140625" style="801" customWidth="1"/>
    <col min="5147" max="5376" width="10.5703125" style="801"/>
    <col min="5377" max="5384" width="0" style="801" hidden="1" customWidth="1"/>
    <col min="5385" max="5385" width="3.7109375" style="801" customWidth="1"/>
    <col min="5386" max="5386" width="3.85546875" style="801" customWidth="1"/>
    <col min="5387" max="5387" width="3.7109375" style="801" customWidth="1"/>
    <col min="5388" max="5388" width="12.7109375" style="801" customWidth="1"/>
    <col min="5389" max="5389" width="52.7109375" style="801" customWidth="1"/>
    <col min="5390" max="5393" width="0" style="801" hidden="1" customWidth="1"/>
    <col min="5394" max="5394" width="12.28515625" style="801" customWidth="1"/>
    <col min="5395" max="5395" width="6.42578125" style="801" customWidth="1"/>
    <col min="5396" max="5396" width="12.28515625" style="801" customWidth="1"/>
    <col min="5397" max="5397" width="0" style="801" hidden="1" customWidth="1"/>
    <col min="5398" max="5398" width="3.7109375" style="801" customWidth="1"/>
    <col min="5399" max="5399" width="11.140625" style="801" bestFit="1" customWidth="1"/>
    <col min="5400" max="5401" width="10.5703125" style="801"/>
    <col min="5402" max="5402" width="11.140625" style="801" customWidth="1"/>
    <col min="5403" max="5632" width="10.5703125" style="801"/>
    <col min="5633" max="5640" width="0" style="801" hidden="1" customWidth="1"/>
    <col min="5641" max="5641" width="3.7109375" style="801" customWidth="1"/>
    <col min="5642" max="5642" width="3.85546875" style="801" customWidth="1"/>
    <col min="5643" max="5643" width="3.7109375" style="801" customWidth="1"/>
    <col min="5644" max="5644" width="12.7109375" style="801" customWidth="1"/>
    <col min="5645" max="5645" width="52.7109375" style="801" customWidth="1"/>
    <col min="5646" max="5649" width="0" style="801" hidden="1" customWidth="1"/>
    <col min="5650" max="5650" width="12.28515625" style="801" customWidth="1"/>
    <col min="5651" max="5651" width="6.42578125" style="801" customWidth="1"/>
    <col min="5652" max="5652" width="12.28515625" style="801" customWidth="1"/>
    <col min="5653" max="5653" width="0" style="801" hidden="1" customWidth="1"/>
    <col min="5654" max="5654" width="3.7109375" style="801" customWidth="1"/>
    <col min="5655" max="5655" width="11.140625" style="801" bestFit="1" customWidth="1"/>
    <col min="5656" max="5657" width="10.5703125" style="801"/>
    <col min="5658" max="5658" width="11.140625" style="801" customWidth="1"/>
    <col min="5659" max="5888" width="10.5703125" style="801"/>
    <col min="5889" max="5896" width="0" style="801" hidden="1" customWidth="1"/>
    <col min="5897" max="5897" width="3.7109375" style="801" customWidth="1"/>
    <col min="5898" max="5898" width="3.85546875" style="801" customWidth="1"/>
    <col min="5899" max="5899" width="3.7109375" style="801" customWidth="1"/>
    <col min="5900" max="5900" width="12.7109375" style="801" customWidth="1"/>
    <col min="5901" max="5901" width="52.7109375" style="801" customWidth="1"/>
    <col min="5902" max="5905" width="0" style="801" hidden="1" customWidth="1"/>
    <col min="5906" max="5906" width="12.28515625" style="801" customWidth="1"/>
    <col min="5907" max="5907" width="6.42578125" style="801" customWidth="1"/>
    <col min="5908" max="5908" width="12.28515625" style="801" customWidth="1"/>
    <col min="5909" max="5909" width="0" style="801" hidden="1" customWidth="1"/>
    <col min="5910" max="5910" width="3.7109375" style="801" customWidth="1"/>
    <col min="5911" max="5911" width="11.140625" style="801" bestFit="1" customWidth="1"/>
    <col min="5912" max="5913" width="10.5703125" style="801"/>
    <col min="5914" max="5914" width="11.140625" style="801" customWidth="1"/>
    <col min="5915" max="6144" width="10.5703125" style="801"/>
    <col min="6145" max="6152" width="0" style="801" hidden="1" customWidth="1"/>
    <col min="6153" max="6153" width="3.7109375" style="801" customWidth="1"/>
    <col min="6154" max="6154" width="3.85546875" style="801" customWidth="1"/>
    <col min="6155" max="6155" width="3.7109375" style="801" customWidth="1"/>
    <col min="6156" max="6156" width="12.7109375" style="801" customWidth="1"/>
    <col min="6157" max="6157" width="52.7109375" style="801" customWidth="1"/>
    <col min="6158" max="6161" width="0" style="801" hidden="1" customWidth="1"/>
    <col min="6162" max="6162" width="12.28515625" style="801" customWidth="1"/>
    <col min="6163" max="6163" width="6.42578125" style="801" customWidth="1"/>
    <col min="6164" max="6164" width="12.28515625" style="801" customWidth="1"/>
    <col min="6165" max="6165" width="0" style="801" hidden="1" customWidth="1"/>
    <col min="6166" max="6166" width="3.7109375" style="801" customWidth="1"/>
    <col min="6167" max="6167" width="11.140625" style="801" bestFit="1" customWidth="1"/>
    <col min="6168" max="6169" width="10.5703125" style="801"/>
    <col min="6170" max="6170" width="11.140625" style="801" customWidth="1"/>
    <col min="6171" max="6400" width="10.5703125" style="801"/>
    <col min="6401" max="6408" width="0" style="801" hidden="1" customWidth="1"/>
    <col min="6409" max="6409" width="3.7109375" style="801" customWidth="1"/>
    <col min="6410" max="6410" width="3.85546875" style="801" customWidth="1"/>
    <col min="6411" max="6411" width="3.7109375" style="801" customWidth="1"/>
    <col min="6412" max="6412" width="12.7109375" style="801" customWidth="1"/>
    <col min="6413" max="6413" width="52.7109375" style="801" customWidth="1"/>
    <col min="6414" max="6417" width="0" style="801" hidden="1" customWidth="1"/>
    <col min="6418" max="6418" width="12.28515625" style="801" customWidth="1"/>
    <col min="6419" max="6419" width="6.42578125" style="801" customWidth="1"/>
    <col min="6420" max="6420" width="12.28515625" style="801" customWidth="1"/>
    <col min="6421" max="6421" width="0" style="801" hidden="1" customWidth="1"/>
    <col min="6422" max="6422" width="3.7109375" style="801" customWidth="1"/>
    <col min="6423" max="6423" width="11.140625" style="801" bestFit="1" customWidth="1"/>
    <col min="6424" max="6425" width="10.5703125" style="801"/>
    <col min="6426" max="6426" width="11.140625" style="801" customWidth="1"/>
    <col min="6427" max="6656" width="10.5703125" style="801"/>
    <col min="6657" max="6664" width="0" style="801" hidden="1" customWidth="1"/>
    <col min="6665" max="6665" width="3.7109375" style="801" customWidth="1"/>
    <col min="6666" max="6666" width="3.85546875" style="801" customWidth="1"/>
    <col min="6667" max="6667" width="3.7109375" style="801" customWidth="1"/>
    <col min="6668" max="6668" width="12.7109375" style="801" customWidth="1"/>
    <col min="6669" max="6669" width="52.7109375" style="801" customWidth="1"/>
    <col min="6670" max="6673" width="0" style="801" hidden="1" customWidth="1"/>
    <col min="6674" max="6674" width="12.28515625" style="801" customWidth="1"/>
    <col min="6675" max="6675" width="6.42578125" style="801" customWidth="1"/>
    <col min="6676" max="6676" width="12.28515625" style="801" customWidth="1"/>
    <col min="6677" max="6677" width="0" style="801" hidden="1" customWidth="1"/>
    <col min="6678" max="6678" width="3.7109375" style="801" customWidth="1"/>
    <col min="6679" max="6679" width="11.140625" style="801" bestFit="1" customWidth="1"/>
    <col min="6680" max="6681" width="10.5703125" style="801"/>
    <col min="6682" max="6682" width="11.140625" style="801" customWidth="1"/>
    <col min="6683" max="6912" width="10.5703125" style="801"/>
    <col min="6913" max="6920" width="0" style="801" hidden="1" customWidth="1"/>
    <col min="6921" max="6921" width="3.7109375" style="801" customWidth="1"/>
    <col min="6922" max="6922" width="3.85546875" style="801" customWidth="1"/>
    <col min="6923" max="6923" width="3.7109375" style="801" customWidth="1"/>
    <col min="6924" max="6924" width="12.7109375" style="801" customWidth="1"/>
    <col min="6925" max="6925" width="52.7109375" style="801" customWidth="1"/>
    <col min="6926" max="6929" width="0" style="801" hidden="1" customWidth="1"/>
    <col min="6930" max="6930" width="12.28515625" style="801" customWidth="1"/>
    <col min="6931" max="6931" width="6.42578125" style="801" customWidth="1"/>
    <col min="6932" max="6932" width="12.28515625" style="801" customWidth="1"/>
    <col min="6933" max="6933" width="0" style="801" hidden="1" customWidth="1"/>
    <col min="6934" max="6934" width="3.7109375" style="801" customWidth="1"/>
    <col min="6935" max="6935" width="11.140625" style="801" bestFit="1" customWidth="1"/>
    <col min="6936" max="6937" width="10.5703125" style="801"/>
    <col min="6938" max="6938" width="11.140625" style="801" customWidth="1"/>
    <col min="6939" max="7168" width="10.5703125" style="801"/>
    <col min="7169" max="7176" width="0" style="801" hidden="1" customWidth="1"/>
    <col min="7177" max="7177" width="3.7109375" style="801" customWidth="1"/>
    <col min="7178" max="7178" width="3.85546875" style="801" customWidth="1"/>
    <col min="7179" max="7179" width="3.7109375" style="801" customWidth="1"/>
    <col min="7180" max="7180" width="12.7109375" style="801" customWidth="1"/>
    <col min="7181" max="7181" width="52.7109375" style="801" customWidth="1"/>
    <col min="7182" max="7185" width="0" style="801" hidden="1" customWidth="1"/>
    <col min="7186" max="7186" width="12.28515625" style="801" customWidth="1"/>
    <col min="7187" max="7187" width="6.42578125" style="801" customWidth="1"/>
    <col min="7188" max="7188" width="12.28515625" style="801" customWidth="1"/>
    <col min="7189" max="7189" width="0" style="801" hidden="1" customWidth="1"/>
    <col min="7190" max="7190" width="3.7109375" style="801" customWidth="1"/>
    <col min="7191" max="7191" width="11.140625" style="801" bestFit="1" customWidth="1"/>
    <col min="7192" max="7193" width="10.5703125" style="801"/>
    <col min="7194" max="7194" width="11.140625" style="801" customWidth="1"/>
    <col min="7195" max="7424" width="10.5703125" style="801"/>
    <col min="7425" max="7432" width="0" style="801" hidden="1" customWidth="1"/>
    <col min="7433" max="7433" width="3.7109375" style="801" customWidth="1"/>
    <col min="7434" max="7434" width="3.85546875" style="801" customWidth="1"/>
    <col min="7435" max="7435" width="3.7109375" style="801" customWidth="1"/>
    <col min="7436" max="7436" width="12.7109375" style="801" customWidth="1"/>
    <col min="7437" max="7437" width="52.7109375" style="801" customWidth="1"/>
    <col min="7438" max="7441" width="0" style="801" hidden="1" customWidth="1"/>
    <col min="7442" max="7442" width="12.28515625" style="801" customWidth="1"/>
    <col min="7443" max="7443" width="6.42578125" style="801" customWidth="1"/>
    <col min="7444" max="7444" width="12.28515625" style="801" customWidth="1"/>
    <col min="7445" max="7445" width="0" style="801" hidden="1" customWidth="1"/>
    <col min="7446" max="7446" width="3.7109375" style="801" customWidth="1"/>
    <col min="7447" max="7447" width="11.140625" style="801" bestFit="1" customWidth="1"/>
    <col min="7448" max="7449" width="10.5703125" style="801"/>
    <col min="7450" max="7450" width="11.140625" style="801" customWidth="1"/>
    <col min="7451" max="7680" width="10.5703125" style="801"/>
    <col min="7681" max="7688" width="0" style="801" hidden="1" customWidth="1"/>
    <col min="7689" max="7689" width="3.7109375" style="801" customWidth="1"/>
    <col min="7690" max="7690" width="3.85546875" style="801" customWidth="1"/>
    <col min="7691" max="7691" width="3.7109375" style="801" customWidth="1"/>
    <col min="7692" max="7692" width="12.7109375" style="801" customWidth="1"/>
    <col min="7693" max="7693" width="52.7109375" style="801" customWidth="1"/>
    <col min="7694" max="7697" width="0" style="801" hidden="1" customWidth="1"/>
    <col min="7698" max="7698" width="12.28515625" style="801" customWidth="1"/>
    <col min="7699" max="7699" width="6.42578125" style="801" customWidth="1"/>
    <col min="7700" max="7700" width="12.28515625" style="801" customWidth="1"/>
    <col min="7701" max="7701" width="0" style="801" hidden="1" customWidth="1"/>
    <col min="7702" max="7702" width="3.7109375" style="801" customWidth="1"/>
    <col min="7703" max="7703" width="11.140625" style="801" bestFit="1" customWidth="1"/>
    <col min="7704" max="7705" width="10.5703125" style="801"/>
    <col min="7706" max="7706" width="11.140625" style="801" customWidth="1"/>
    <col min="7707" max="7936" width="10.5703125" style="801"/>
    <col min="7937" max="7944" width="0" style="801" hidden="1" customWidth="1"/>
    <col min="7945" max="7945" width="3.7109375" style="801" customWidth="1"/>
    <col min="7946" max="7946" width="3.85546875" style="801" customWidth="1"/>
    <col min="7947" max="7947" width="3.7109375" style="801" customWidth="1"/>
    <col min="7948" max="7948" width="12.7109375" style="801" customWidth="1"/>
    <col min="7949" max="7949" width="52.7109375" style="801" customWidth="1"/>
    <col min="7950" max="7953" width="0" style="801" hidden="1" customWidth="1"/>
    <col min="7954" max="7954" width="12.28515625" style="801" customWidth="1"/>
    <col min="7955" max="7955" width="6.42578125" style="801" customWidth="1"/>
    <col min="7956" max="7956" width="12.28515625" style="801" customWidth="1"/>
    <col min="7957" max="7957" width="0" style="801" hidden="1" customWidth="1"/>
    <col min="7958" max="7958" width="3.7109375" style="801" customWidth="1"/>
    <col min="7959" max="7959" width="11.140625" style="801" bestFit="1" customWidth="1"/>
    <col min="7960" max="7961" width="10.5703125" style="801"/>
    <col min="7962" max="7962" width="11.140625" style="801" customWidth="1"/>
    <col min="7963" max="8192" width="10.5703125" style="801"/>
    <col min="8193" max="8200" width="0" style="801" hidden="1" customWidth="1"/>
    <col min="8201" max="8201" width="3.7109375" style="801" customWidth="1"/>
    <col min="8202" max="8202" width="3.85546875" style="801" customWidth="1"/>
    <col min="8203" max="8203" width="3.7109375" style="801" customWidth="1"/>
    <col min="8204" max="8204" width="12.7109375" style="801" customWidth="1"/>
    <col min="8205" max="8205" width="52.7109375" style="801" customWidth="1"/>
    <col min="8206" max="8209" width="0" style="801" hidden="1" customWidth="1"/>
    <col min="8210" max="8210" width="12.28515625" style="801" customWidth="1"/>
    <col min="8211" max="8211" width="6.42578125" style="801" customWidth="1"/>
    <col min="8212" max="8212" width="12.28515625" style="801" customWidth="1"/>
    <col min="8213" max="8213" width="0" style="801" hidden="1" customWidth="1"/>
    <col min="8214" max="8214" width="3.7109375" style="801" customWidth="1"/>
    <col min="8215" max="8215" width="11.140625" style="801" bestFit="1" customWidth="1"/>
    <col min="8216" max="8217" width="10.5703125" style="801"/>
    <col min="8218" max="8218" width="11.140625" style="801" customWidth="1"/>
    <col min="8219" max="8448" width="10.5703125" style="801"/>
    <col min="8449" max="8456" width="0" style="801" hidden="1" customWidth="1"/>
    <col min="8457" max="8457" width="3.7109375" style="801" customWidth="1"/>
    <col min="8458" max="8458" width="3.85546875" style="801" customWidth="1"/>
    <col min="8459" max="8459" width="3.7109375" style="801" customWidth="1"/>
    <col min="8460" max="8460" width="12.7109375" style="801" customWidth="1"/>
    <col min="8461" max="8461" width="52.7109375" style="801" customWidth="1"/>
    <col min="8462" max="8465" width="0" style="801" hidden="1" customWidth="1"/>
    <col min="8466" max="8466" width="12.28515625" style="801" customWidth="1"/>
    <col min="8467" max="8467" width="6.42578125" style="801" customWidth="1"/>
    <col min="8468" max="8468" width="12.28515625" style="801" customWidth="1"/>
    <col min="8469" max="8469" width="0" style="801" hidden="1" customWidth="1"/>
    <col min="8470" max="8470" width="3.7109375" style="801" customWidth="1"/>
    <col min="8471" max="8471" width="11.140625" style="801" bestFit="1" customWidth="1"/>
    <col min="8472" max="8473" width="10.5703125" style="801"/>
    <col min="8474" max="8474" width="11.140625" style="801" customWidth="1"/>
    <col min="8475" max="8704" width="10.5703125" style="801"/>
    <col min="8705" max="8712" width="0" style="801" hidden="1" customWidth="1"/>
    <col min="8713" max="8713" width="3.7109375" style="801" customWidth="1"/>
    <col min="8714" max="8714" width="3.85546875" style="801" customWidth="1"/>
    <col min="8715" max="8715" width="3.7109375" style="801" customWidth="1"/>
    <col min="8716" max="8716" width="12.7109375" style="801" customWidth="1"/>
    <col min="8717" max="8717" width="52.7109375" style="801" customWidth="1"/>
    <col min="8718" max="8721" width="0" style="801" hidden="1" customWidth="1"/>
    <col min="8722" max="8722" width="12.28515625" style="801" customWidth="1"/>
    <col min="8723" max="8723" width="6.42578125" style="801" customWidth="1"/>
    <col min="8724" max="8724" width="12.28515625" style="801" customWidth="1"/>
    <col min="8725" max="8725" width="0" style="801" hidden="1" customWidth="1"/>
    <col min="8726" max="8726" width="3.7109375" style="801" customWidth="1"/>
    <col min="8727" max="8727" width="11.140625" style="801" bestFit="1" customWidth="1"/>
    <col min="8728" max="8729" width="10.5703125" style="801"/>
    <col min="8730" max="8730" width="11.140625" style="801" customWidth="1"/>
    <col min="8731" max="8960" width="10.5703125" style="801"/>
    <col min="8961" max="8968" width="0" style="801" hidden="1" customWidth="1"/>
    <col min="8969" max="8969" width="3.7109375" style="801" customWidth="1"/>
    <col min="8970" max="8970" width="3.85546875" style="801" customWidth="1"/>
    <col min="8971" max="8971" width="3.7109375" style="801" customWidth="1"/>
    <col min="8972" max="8972" width="12.7109375" style="801" customWidth="1"/>
    <col min="8973" max="8973" width="52.7109375" style="801" customWidth="1"/>
    <col min="8974" max="8977" width="0" style="801" hidden="1" customWidth="1"/>
    <col min="8978" max="8978" width="12.28515625" style="801" customWidth="1"/>
    <col min="8979" max="8979" width="6.42578125" style="801" customWidth="1"/>
    <col min="8980" max="8980" width="12.28515625" style="801" customWidth="1"/>
    <col min="8981" max="8981" width="0" style="801" hidden="1" customWidth="1"/>
    <col min="8982" max="8982" width="3.7109375" style="801" customWidth="1"/>
    <col min="8983" max="8983" width="11.140625" style="801" bestFit="1" customWidth="1"/>
    <col min="8984" max="8985" width="10.5703125" style="801"/>
    <col min="8986" max="8986" width="11.140625" style="801" customWidth="1"/>
    <col min="8987" max="9216" width="10.5703125" style="801"/>
    <col min="9217" max="9224" width="0" style="801" hidden="1" customWidth="1"/>
    <col min="9225" max="9225" width="3.7109375" style="801" customWidth="1"/>
    <col min="9226" max="9226" width="3.85546875" style="801" customWidth="1"/>
    <col min="9227" max="9227" width="3.7109375" style="801" customWidth="1"/>
    <col min="9228" max="9228" width="12.7109375" style="801" customWidth="1"/>
    <col min="9229" max="9229" width="52.7109375" style="801" customWidth="1"/>
    <col min="9230" max="9233" width="0" style="801" hidden="1" customWidth="1"/>
    <col min="9234" max="9234" width="12.28515625" style="801" customWidth="1"/>
    <col min="9235" max="9235" width="6.42578125" style="801" customWidth="1"/>
    <col min="9236" max="9236" width="12.28515625" style="801" customWidth="1"/>
    <col min="9237" max="9237" width="0" style="801" hidden="1" customWidth="1"/>
    <col min="9238" max="9238" width="3.7109375" style="801" customWidth="1"/>
    <col min="9239" max="9239" width="11.140625" style="801" bestFit="1" customWidth="1"/>
    <col min="9240" max="9241" width="10.5703125" style="801"/>
    <col min="9242" max="9242" width="11.140625" style="801" customWidth="1"/>
    <col min="9243" max="9472" width="10.5703125" style="801"/>
    <col min="9473" max="9480" width="0" style="801" hidden="1" customWidth="1"/>
    <col min="9481" max="9481" width="3.7109375" style="801" customWidth="1"/>
    <col min="9482" max="9482" width="3.85546875" style="801" customWidth="1"/>
    <col min="9483" max="9483" width="3.7109375" style="801" customWidth="1"/>
    <col min="9484" max="9484" width="12.7109375" style="801" customWidth="1"/>
    <col min="9485" max="9485" width="52.7109375" style="801" customWidth="1"/>
    <col min="9486" max="9489" width="0" style="801" hidden="1" customWidth="1"/>
    <col min="9490" max="9490" width="12.28515625" style="801" customWidth="1"/>
    <col min="9491" max="9491" width="6.42578125" style="801" customWidth="1"/>
    <col min="9492" max="9492" width="12.28515625" style="801" customWidth="1"/>
    <col min="9493" max="9493" width="0" style="801" hidden="1" customWidth="1"/>
    <col min="9494" max="9494" width="3.7109375" style="801" customWidth="1"/>
    <col min="9495" max="9495" width="11.140625" style="801" bestFit="1" customWidth="1"/>
    <col min="9496" max="9497" width="10.5703125" style="801"/>
    <col min="9498" max="9498" width="11.140625" style="801" customWidth="1"/>
    <col min="9499" max="9728" width="10.5703125" style="801"/>
    <col min="9729" max="9736" width="0" style="801" hidden="1" customWidth="1"/>
    <col min="9737" max="9737" width="3.7109375" style="801" customWidth="1"/>
    <col min="9738" max="9738" width="3.85546875" style="801" customWidth="1"/>
    <col min="9739" max="9739" width="3.7109375" style="801" customWidth="1"/>
    <col min="9740" max="9740" width="12.7109375" style="801" customWidth="1"/>
    <col min="9741" max="9741" width="52.7109375" style="801" customWidth="1"/>
    <col min="9742" max="9745" width="0" style="801" hidden="1" customWidth="1"/>
    <col min="9746" max="9746" width="12.28515625" style="801" customWidth="1"/>
    <col min="9747" max="9747" width="6.42578125" style="801" customWidth="1"/>
    <col min="9748" max="9748" width="12.28515625" style="801" customWidth="1"/>
    <col min="9749" max="9749" width="0" style="801" hidden="1" customWidth="1"/>
    <col min="9750" max="9750" width="3.7109375" style="801" customWidth="1"/>
    <col min="9751" max="9751" width="11.140625" style="801" bestFit="1" customWidth="1"/>
    <col min="9752" max="9753" width="10.5703125" style="801"/>
    <col min="9754" max="9754" width="11.140625" style="801" customWidth="1"/>
    <col min="9755" max="9984" width="10.5703125" style="801"/>
    <col min="9985" max="9992" width="0" style="801" hidden="1" customWidth="1"/>
    <col min="9993" max="9993" width="3.7109375" style="801" customWidth="1"/>
    <col min="9994" max="9994" width="3.85546875" style="801" customWidth="1"/>
    <col min="9995" max="9995" width="3.7109375" style="801" customWidth="1"/>
    <col min="9996" max="9996" width="12.7109375" style="801" customWidth="1"/>
    <col min="9997" max="9997" width="52.7109375" style="801" customWidth="1"/>
    <col min="9998" max="10001" width="0" style="801" hidden="1" customWidth="1"/>
    <col min="10002" max="10002" width="12.28515625" style="801" customWidth="1"/>
    <col min="10003" max="10003" width="6.42578125" style="801" customWidth="1"/>
    <col min="10004" max="10004" width="12.28515625" style="801" customWidth="1"/>
    <col min="10005" max="10005" width="0" style="801" hidden="1" customWidth="1"/>
    <col min="10006" max="10006" width="3.7109375" style="801" customWidth="1"/>
    <col min="10007" max="10007" width="11.140625" style="801" bestFit="1" customWidth="1"/>
    <col min="10008" max="10009" width="10.5703125" style="801"/>
    <col min="10010" max="10010" width="11.140625" style="801" customWidth="1"/>
    <col min="10011" max="10240" width="10.5703125" style="801"/>
    <col min="10241" max="10248" width="0" style="801" hidden="1" customWidth="1"/>
    <col min="10249" max="10249" width="3.7109375" style="801" customWidth="1"/>
    <col min="10250" max="10250" width="3.85546875" style="801" customWidth="1"/>
    <col min="10251" max="10251" width="3.7109375" style="801" customWidth="1"/>
    <col min="10252" max="10252" width="12.7109375" style="801" customWidth="1"/>
    <col min="10253" max="10253" width="52.7109375" style="801" customWidth="1"/>
    <col min="10254" max="10257" width="0" style="801" hidden="1" customWidth="1"/>
    <col min="10258" max="10258" width="12.28515625" style="801" customWidth="1"/>
    <col min="10259" max="10259" width="6.42578125" style="801" customWidth="1"/>
    <col min="10260" max="10260" width="12.28515625" style="801" customWidth="1"/>
    <col min="10261" max="10261" width="0" style="801" hidden="1" customWidth="1"/>
    <col min="10262" max="10262" width="3.7109375" style="801" customWidth="1"/>
    <col min="10263" max="10263" width="11.140625" style="801" bestFit="1" customWidth="1"/>
    <col min="10264" max="10265" width="10.5703125" style="801"/>
    <col min="10266" max="10266" width="11.140625" style="801" customWidth="1"/>
    <col min="10267" max="10496" width="10.5703125" style="801"/>
    <col min="10497" max="10504" width="0" style="801" hidden="1" customWidth="1"/>
    <col min="10505" max="10505" width="3.7109375" style="801" customWidth="1"/>
    <col min="10506" max="10506" width="3.85546875" style="801" customWidth="1"/>
    <col min="10507" max="10507" width="3.7109375" style="801" customWidth="1"/>
    <col min="10508" max="10508" width="12.7109375" style="801" customWidth="1"/>
    <col min="10509" max="10509" width="52.7109375" style="801" customWidth="1"/>
    <col min="10510" max="10513" width="0" style="801" hidden="1" customWidth="1"/>
    <col min="10514" max="10514" width="12.28515625" style="801" customWidth="1"/>
    <col min="10515" max="10515" width="6.42578125" style="801" customWidth="1"/>
    <col min="10516" max="10516" width="12.28515625" style="801" customWidth="1"/>
    <col min="10517" max="10517" width="0" style="801" hidden="1" customWidth="1"/>
    <col min="10518" max="10518" width="3.7109375" style="801" customWidth="1"/>
    <col min="10519" max="10519" width="11.140625" style="801" bestFit="1" customWidth="1"/>
    <col min="10520" max="10521" width="10.5703125" style="801"/>
    <col min="10522" max="10522" width="11.140625" style="801" customWidth="1"/>
    <col min="10523" max="10752" width="10.5703125" style="801"/>
    <col min="10753" max="10760" width="0" style="801" hidden="1" customWidth="1"/>
    <col min="10761" max="10761" width="3.7109375" style="801" customWidth="1"/>
    <col min="10762" max="10762" width="3.85546875" style="801" customWidth="1"/>
    <col min="10763" max="10763" width="3.7109375" style="801" customWidth="1"/>
    <col min="10764" max="10764" width="12.7109375" style="801" customWidth="1"/>
    <col min="10765" max="10765" width="52.7109375" style="801" customWidth="1"/>
    <col min="10766" max="10769" width="0" style="801" hidden="1" customWidth="1"/>
    <col min="10770" max="10770" width="12.28515625" style="801" customWidth="1"/>
    <col min="10771" max="10771" width="6.42578125" style="801" customWidth="1"/>
    <col min="10772" max="10772" width="12.28515625" style="801" customWidth="1"/>
    <col min="10773" max="10773" width="0" style="801" hidden="1" customWidth="1"/>
    <col min="10774" max="10774" width="3.7109375" style="801" customWidth="1"/>
    <col min="10775" max="10775" width="11.140625" style="801" bestFit="1" customWidth="1"/>
    <col min="10776" max="10777" width="10.5703125" style="801"/>
    <col min="10778" max="10778" width="11.140625" style="801" customWidth="1"/>
    <col min="10779" max="11008" width="10.5703125" style="801"/>
    <col min="11009" max="11016" width="0" style="801" hidden="1" customWidth="1"/>
    <col min="11017" max="11017" width="3.7109375" style="801" customWidth="1"/>
    <col min="11018" max="11018" width="3.85546875" style="801" customWidth="1"/>
    <col min="11019" max="11019" width="3.7109375" style="801" customWidth="1"/>
    <col min="11020" max="11020" width="12.7109375" style="801" customWidth="1"/>
    <col min="11021" max="11021" width="52.7109375" style="801" customWidth="1"/>
    <col min="11022" max="11025" width="0" style="801" hidden="1" customWidth="1"/>
    <col min="11026" max="11026" width="12.28515625" style="801" customWidth="1"/>
    <col min="11027" max="11027" width="6.42578125" style="801" customWidth="1"/>
    <col min="11028" max="11028" width="12.28515625" style="801" customWidth="1"/>
    <col min="11029" max="11029" width="0" style="801" hidden="1" customWidth="1"/>
    <col min="11030" max="11030" width="3.7109375" style="801" customWidth="1"/>
    <col min="11031" max="11031" width="11.140625" style="801" bestFit="1" customWidth="1"/>
    <col min="11032" max="11033" width="10.5703125" style="801"/>
    <col min="11034" max="11034" width="11.140625" style="801" customWidth="1"/>
    <col min="11035" max="11264" width="10.5703125" style="801"/>
    <col min="11265" max="11272" width="0" style="801" hidden="1" customWidth="1"/>
    <col min="11273" max="11273" width="3.7109375" style="801" customWidth="1"/>
    <col min="11274" max="11274" width="3.85546875" style="801" customWidth="1"/>
    <col min="11275" max="11275" width="3.7109375" style="801" customWidth="1"/>
    <col min="11276" max="11276" width="12.7109375" style="801" customWidth="1"/>
    <col min="11277" max="11277" width="52.7109375" style="801" customWidth="1"/>
    <col min="11278" max="11281" width="0" style="801" hidden="1" customWidth="1"/>
    <col min="11282" max="11282" width="12.28515625" style="801" customWidth="1"/>
    <col min="11283" max="11283" width="6.42578125" style="801" customWidth="1"/>
    <col min="11284" max="11284" width="12.28515625" style="801" customWidth="1"/>
    <col min="11285" max="11285" width="0" style="801" hidden="1" customWidth="1"/>
    <col min="11286" max="11286" width="3.7109375" style="801" customWidth="1"/>
    <col min="11287" max="11287" width="11.140625" style="801" bestFit="1" customWidth="1"/>
    <col min="11288" max="11289" width="10.5703125" style="801"/>
    <col min="11290" max="11290" width="11.140625" style="801" customWidth="1"/>
    <col min="11291" max="11520" width="10.5703125" style="801"/>
    <col min="11521" max="11528" width="0" style="801" hidden="1" customWidth="1"/>
    <col min="11529" max="11529" width="3.7109375" style="801" customWidth="1"/>
    <col min="11530" max="11530" width="3.85546875" style="801" customWidth="1"/>
    <col min="11531" max="11531" width="3.7109375" style="801" customWidth="1"/>
    <col min="11532" max="11532" width="12.7109375" style="801" customWidth="1"/>
    <col min="11533" max="11533" width="52.7109375" style="801" customWidth="1"/>
    <col min="11534" max="11537" width="0" style="801" hidden="1" customWidth="1"/>
    <col min="11538" max="11538" width="12.28515625" style="801" customWidth="1"/>
    <col min="11539" max="11539" width="6.42578125" style="801" customWidth="1"/>
    <col min="11540" max="11540" width="12.28515625" style="801" customWidth="1"/>
    <col min="11541" max="11541" width="0" style="801" hidden="1" customWidth="1"/>
    <col min="11542" max="11542" width="3.7109375" style="801" customWidth="1"/>
    <col min="11543" max="11543" width="11.140625" style="801" bestFit="1" customWidth="1"/>
    <col min="11544" max="11545" width="10.5703125" style="801"/>
    <col min="11546" max="11546" width="11.140625" style="801" customWidth="1"/>
    <col min="11547" max="11776" width="10.5703125" style="801"/>
    <col min="11777" max="11784" width="0" style="801" hidden="1" customWidth="1"/>
    <col min="11785" max="11785" width="3.7109375" style="801" customWidth="1"/>
    <col min="11786" max="11786" width="3.85546875" style="801" customWidth="1"/>
    <col min="11787" max="11787" width="3.7109375" style="801" customWidth="1"/>
    <col min="11788" max="11788" width="12.7109375" style="801" customWidth="1"/>
    <col min="11789" max="11789" width="52.7109375" style="801" customWidth="1"/>
    <col min="11790" max="11793" width="0" style="801" hidden="1" customWidth="1"/>
    <col min="11794" max="11794" width="12.28515625" style="801" customWidth="1"/>
    <col min="11795" max="11795" width="6.42578125" style="801" customWidth="1"/>
    <col min="11796" max="11796" width="12.28515625" style="801" customWidth="1"/>
    <col min="11797" max="11797" width="0" style="801" hidden="1" customWidth="1"/>
    <col min="11798" max="11798" width="3.7109375" style="801" customWidth="1"/>
    <col min="11799" max="11799" width="11.140625" style="801" bestFit="1" customWidth="1"/>
    <col min="11800" max="11801" width="10.5703125" style="801"/>
    <col min="11802" max="11802" width="11.140625" style="801" customWidth="1"/>
    <col min="11803" max="12032" width="10.5703125" style="801"/>
    <col min="12033" max="12040" width="0" style="801" hidden="1" customWidth="1"/>
    <col min="12041" max="12041" width="3.7109375" style="801" customWidth="1"/>
    <col min="12042" max="12042" width="3.85546875" style="801" customWidth="1"/>
    <col min="12043" max="12043" width="3.7109375" style="801" customWidth="1"/>
    <col min="12044" max="12044" width="12.7109375" style="801" customWidth="1"/>
    <col min="12045" max="12045" width="52.7109375" style="801" customWidth="1"/>
    <col min="12046" max="12049" width="0" style="801" hidden="1" customWidth="1"/>
    <col min="12050" max="12050" width="12.28515625" style="801" customWidth="1"/>
    <col min="12051" max="12051" width="6.42578125" style="801" customWidth="1"/>
    <col min="12052" max="12052" width="12.28515625" style="801" customWidth="1"/>
    <col min="12053" max="12053" width="0" style="801" hidden="1" customWidth="1"/>
    <col min="12054" max="12054" width="3.7109375" style="801" customWidth="1"/>
    <col min="12055" max="12055" width="11.140625" style="801" bestFit="1" customWidth="1"/>
    <col min="12056" max="12057" width="10.5703125" style="801"/>
    <col min="12058" max="12058" width="11.140625" style="801" customWidth="1"/>
    <col min="12059" max="12288" width="10.5703125" style="801"/>
    <col min="12289" max="12296" width="0" style="801" hidden="1" customWidth="1"/>
    <col min="12297" max="12297" width="3.7109375" style="801" customWidth="1"/>
    <col min="12298" max="12298" width="3.85546875" style="801" customWidth="1"/>
    <col min="12299" max="12299" width="3.7109375" style="801" customWidth="1"/>
    <col min="12300" max="12300" width="12.7109375" style="801" customWidth="1"/>
    <col min="12301" max="12301" width="52.7109375" style="801" customWidth="1"/>
    <col min="12302" max="12305" width="0" style="801" hidden="1" customWidth="1"/>
    <col min="12306" max="12306" width="12.28515625" style="801" customWidth="1"/>
    <col min="12307" max="12307" width="6.42578125" style="801" customWidth="1"/>
    <col min="12308" max="12308" width="12.28515625" style="801" customWidth="1"/>
    <col min="12309" max="12309" width="0" style="801" hidden="1" customWidth="1"/>
    <col min="12310" max="12310" width="3.7109375" style="801" customWidth="1"/>
    <col min="12311" max="12311" width="11.140625" style="801" bestFit="1" customWidth="1"/>
    <col min="12312" max="12313" width="10.5703125" style="801"/>
    <col min="12314" max="12314" width="11.140625" style="801" customWidth="1"/>
    <col min="12315" max="12544" width="10.5703125" style="801"/>
    <col min="12545" max="12552" width="0" style="801" hidden="1" customWidth="1"/>
    <col min="12553" max="12553" width="3.7109375" style="801" customWidth="1"/>
    <col min="12554" max="12554" width="3.85546875" style="801" customWidth="1"/>
    <col min="12555" max="12555" width="3.7109375" style="801" customWidth="1"/>
    <col min="12556" max="12556" width="12.7109375" style="801" customWidth="1"/>
    <col min="12557" max="12557" width="52.7109375" style="801" customWidth="1"/>
    <col min="12558" max="12561" width="0" style="801" hidden="1" customWidth="1"/>
    <col min="12562" max="12562" width="12.28515625" style="801" customWidth="1"/>
    <col min="12563" max="12563" width="6.42578125" style="801" customWidth="1"/>
    <col min="12564" max="12564" width="12.28515625" style="801" customWidth="1"/>
    <col min="12565" max="12565" width="0" style="801" hidden="1" customWidth="1"/>
    <col min="12566" max="12566" width="3.7109375" style="801" customWidth="1"/>
    <col min="12567" max="12567" width="11.140625" style="801" bestFit="1" customWidth="1"/>
    <col min="12568" max="12569" width="10.5703125" style="801"/>
    <col min="12570" max="12570" width="11.140625" style="801" customWidth="1"/>
    <col min="12571" max="12800" width="10.5703125" style="801"/>
    <col min="12801" max="12808" width="0" style="801" hidden="1" customWidth="1"/>
    <col min="12809" max="12809" width="3.7109375" style="801" customWidth="1"/>
    <col min="12810" max="12810" width="3.85546875" style="801" customWidth="1"/>
    <col min="12811" max="12811" width="3.7109375" style="801" customWidth="1"/>
    <col min="12812" max="12812" width="12.7109375" style="801" customWidth="1"/>
    <col min="12813" max="12813" width="52.7109375" style="801" customWidth="1"/>
    <col min="12814" max="12817" width="0" style="801" hidden="1" customWidth="1"/>
    <col min="12818" max="12818" width="12.28515625" style="801" customWidth="1"/>
    <col min="12819" max="12819" width="6.42578125" style="801" customWidth="1"/>
    <col min="12820" max="12820" width="12.28515625" style="801" customWidth="1"/>
    <col min="12821" max="12821" width="0" style="801" hidden="1" customWidth="1"/>
    <col min="12822" max="12822" width="3.7109375" style="801" customWidth="1"/>
    <col min="12823" max="12823" width="11.140625" style="801" bestFit="1" customWidth="1"/>
    <col min="12824" max="12825" width="10.5703125" style="801"/>
    <col min="12826" max="12826" width="11.140625" style="801" customWidth="1"/>
    <col min="12827" max="13056" width="10.5703125" style="801"/>
    <col min="13057" max="13064" width="0" style="801" hidden="1" customWidth="1"/>
    <col min="13065" max="13065" width="3.7109375" style="801" customWidth="1"/>
    <col min="13066" max="13066" width="3.85546875" style="801" customWidth="1"/>
    <col min="13067" max="13067" width="3.7109375" style="801" customWidth="1"/>
    <col min="13068" max="13068" width="12.7109375" style="801" customWidth="1"/>
    <col min="13069" max="13069" width="52.7109375" style="801" customWidth="1"/>
    <col min="13070" max="13073" width="0" style="801" hidden="1" customWidth="1"/>
    <col min="13074" max="13074" width="12.28515625" style="801" customWidth="1"/>
    <col min="13075" max="13075" width="6.42578125" style="801" customWidth="1"/>
    <col min="13076" max="13076" width="12.28515625" style="801" customWidth="1"/>
    <col min="13077" max="13077" width="0" style="801" hidden="1" customWidth="1"/>
    <col min="13078" max="13078" width="3.7109375" style="801" customWidth="1"/>
    <col min="13079" max="13079" width="11.140625" style="801" bestFit="1" customWidth="1"/>
    <col min="13080" max="13081" width="10.5703125" style="801"/>
    <col min="13082" max="13082" width="11.140625" style="801" customWidth="1"/>
    <col min="13083" max="13312" width="10.5703125" style="801"/>
    <col min="13313" max="13320" width="0" style="801" hidden="1" customWidth="1"/>
    <col min="13321" max="13321" width="3.7109375" style="801" customWidth="1"/>
    <col min="13322" max="13322" width="3.85546875" style="801" customWidth="1"/>
    <col min="13323" max="13323" width="3.7109375" style="801" customWidth="1"/>
    <col min="13324" max="13324" width="12.7109375" style="801" customWidth="1"/>
    <col min="13325" max="13325" width="52.7109375" style="801" customWidth="1"/>
    <col min="13326" max="13329" width="0" style="801" hidden="1" customWidth="1"/>
    <col min="13330" max="13330" width="12.28515625" style="801" customWidth="1"/>
    <col min="13331" max="13331" width="6.42578125" style="801" customWidth="1"/>
    <col min="13332" max="13332" width="12.28515625" style="801" customWidth="1"/>
    <col min="13333" max="13333" width="0" style="801" hidden="1" customWidth="1"/>
    <col min="13334" max="13334" width="3.7109375" style="801" customWidth="1"/>
    <col min="13335" max="13335" width="11.140625" style="801" bestFit="1" customWidth="1"/>
    <col min="13336" max="13337" width="10.5703125" style="801"/>
    <col min="13338" max="13338" width="11.140625" style="801" customWidth="1"/>
    <col min="13339" max="13568" width="10.5703125" style="801"/>
    <col min="13569" max="13576" width="0" style="801" hidden="1" customWidth="1"/>
    <col min="13577" max="13577" width="3.7109375" style="801" customWidth="1"/>
    <col min="13578" max="13578" width="3.85546875" style="801" customWidth="1"/>
    <col min="13579" max="13579" width="3.7109375" style="801" customWidth="1"/>
    <col min="13580" max="13580" width="12.7109375" style="801" customWidth="1"/>
    <col min="13581" max="13581" width="52.7109375" style="801" customWidth="1"/>
    <col min="13582" max="13585" width="0" style="801" hidden="1" customWidth="1"/>
    <col min="13586" max="13586" width="12.28515625" style="801" customWidth="1"/>
    <col min="13587" max="13587" width="6.42578125" style="801" customWidth="1"/>
    <col min="13588" max="13588" width="12.28515625" style="801" customWidth="1"/>
    <col min="13589" max="13589" width="0" style="801" hidden="1" customWidth="1"/>
    <col min="13590" max="13590" width="3.7109375" style="801" customWidth="1"/>
    <col min="13591" max="13591" width="11.140625" style="801" bestFit="1" customWidth="1"/>
    <col min="13592" max="13593" width="10.5703125" style="801"/>
    <col min="13594" max="13594" width="11.140625" style="801" customWidth="1"/>
    <col min="13595" max="13824" width="10.5703125" style="801"/>
    <col min="13825" max="13832" width="0" style="801" hidden="1" customWidth="1"/>
    <col min="13833" max="13833" width="3.7109375" style="801" customWidth="1"/>
    <col min="13834" max="13834" width="3.85546875" style="801" customWidth="1"/>
    <col min="13835" max="13835" width="3.7109375" style="801" customWidth="1"/>
    <col min="13836" max="13836" width="12.7109375" style="801" customWidth="1"/>
    <col min="13837" max="13837" width="52.7109375" style="801" customWidth="1"/>
    <col min="13838" max="13841" width="0" style="801" hidden="1" customWidth="1"/>
    <col min="13842" max="13842" width="12.28515625" style="801" customWidth="1"/>
    <col min="13843" max="13843" width="6.42578125" style="801" customWidth="1"/>
    <col min="13844" max="13844" width="12.28515625" style="801" customWidth="1"/>
    <col min="13845" max="13845" width="0" style="801" hidden="1" customWidth="1"/>
    <col min="13846" max="13846" width="3.7109375" style="801" customWidth="1"/>
    <col min="13847" max="13847" width="11.140625" style="801" bestFit="1" customWidth="1"/>
    <col min="13848" max="13849" width="10.5703125" style="801"/>
    <col min="13850" max="13850" width="11.140625" style="801" customWidth="1"/>
    <col min="13851" max="14080" width="10.5703125" style="801"/>
    <col min="14081" max="14088" width="0" style="801" hidden="1" customWidth="1"/>
    <col min="14089" max="14089" width="3.7109375" style="801" customWidth="1"/>
    <col min="14090" max="14090" width="3.85546875" style="801" customWidth="1"/>
    <col min="14091" max="14091" width="3.7109375" style="801" customWidth="1"/>
    <col min="14092" max="14092" width="12.7109375" style="801" customWidth="1"/>
    <col min="14093" max="14093" width="52.7109375" style="801" customWidth="1"/>
    <col min="14094" max="14097" width="0" style="801" hidden="1" customWidth="1"/>
    <col min="14098" max="14098" width="12.28515625" style="801" customWidth="1"/>
    <col min="14099" max="14099" width="6.42578125" style="801" customWidth="1"/>
    <col min="14100" max="14100" width="12.28515625" style="801" customWidth="1"/>
    <col min="14101" max="14101" width="0" style="801" hidden="1" customWidth="1"/>
    <col min="14102" max="14102" width="3.7109375" style="801" customWidth="1"/>
    <col min="14103" max="14103" width="11.140625" style="801" bestFit="1" customWidth="1"/>
    <col min="14104" max="14105" width="10.5703125" style="801"/>
    <col min="14106" max="14106" width="11.140625" style="801" customWidth="1"/>
    <col min="14107" max="14336" width="10.5703125" style="801"/>
    <col min="14337" max="14344" width="0" style="801" hidden="1" customWidth="1"/>
    <col min="14345" max="14345" width="3.7109375" style="801" customWidth="1"/>
    <col min="14346" max="14346" width="3.85546875" style="801" customWidth="1"/>
    <col min="14347" max="14347" width="3.7109375" style="801" customWidth="1"/>
    <col min="14348" max="14348" width="12.7109375" style="801" customWidth="1"/>
    <col min="14349" max="14349" width="52.7109375" style="801" customWidth="1"/>
    <col min="14350" max="14353" width="0" style="801" hidden="1" customWidth="1"/>
    <col min="14354" max="14354" width="12.28515625" style="801" customWidth="1"/>
    <col min="14355" max="14355" width="6.42578125" style="801" customWidth="1"/>
    <col min="14356" max="14356" width="12.28515625" style="801" customWidth="1"/>
    <col min="14357" max="14357" width="0" style="801" hidden="1" customWidth="1"/>
    <col min="14358" max="14358" width="3.7109375" style="801" customWidth="1"/>
    <col min="14359" max="14359" width="11.140625" style="801" bestFit="1" customWidth="1"/>
    <col min="14360" max="14361" width="10.5703125" style="801"/>
    <col min="14362" max="14362" width="11.140625" style="801" customWidth="1"/>
    <col min="14363" max="14592" width="10.5703125" style="801"/>
    <col min="14593" max="14600" width="0" style="801" hidden="1" customWidth="1"/>
    <col min="14601" max="14601" width="3.7109375" style="801" customWidth="1"/>
    <col min="14602" max="14602" width="3.85546875" style="801" customWidth="1"/>
    <col min="14603" max="14603" width="3.7109375" style="801" customWidth="1"/>
    <col min="14604" max="14604" width="12.7109375" style="801" customWidth="1"/>
    <col min="14605" max="14605" width="52.7109375" style="801" customWidth="1"/>
    <col min="14606" max="14609" width="0" style="801" hidden="1" customWidth="1"/>
    <col min="14610" max="14610" width="12.28515625" style="801" customWidth="1"/>
    <col min="14611" max="14611" width="6.42578125" style="801" customWidth="1"/>
    <col min="14612" max="14612" width="12.28515625" style="801" customWidth="1"/>
    <col min="14613" max="14613" width="0" style="801" hidden="1" customWidth="1"/>
    <col min="14614" max="14614" width="3.7109375" style="801" customWidth="1"/>
    <col min="14615" max="14615" width="11.140625" style="801" bestFit="1" customWidth="1"/>
    <col min="14616" max="14617" width="10.5703125" style="801"/>
    <col min="14618" max="14618" width="11.140625" style="801" customWidth="1"/>
    <col min="14619" max="14848" width="10.5703125" style="801"/>
    <col min="14849" max="14856" width="0" style="801" hidden="1" customWidth="1"/>
    <col min="14857" max="14857" width="3.7109375" style="801" customWidth="1"/>
    <col min="14858" max="14858" width="3.85546875" style="801" customWidth="1"/>
    <col min="14859" max="14859" width="3.7109375" style="801" customWidth="1"/>
    <col min="14860" max="14860" width="12.7109375" style="801" customWidth="1"/>
    <col min="14861" max="14861" width="52.7109375" style="801" customWidth="1"/>
    <col min="14862" max="14865" width="0" style="801" hidden="1" customWidth="1"/>
    <col min="14866" max="14866" width="12.28515625" style="801" customWidth="1"/>
    <col min="14867" max="14867" width="6.42578125" style="801" customWidth="1"/>
    <col min="14868" max="14868" width="12.28515625" style="801" customWidth="1"/>
    <col min="14869" max="14869" width="0" style="801" hidden="1" customWidth="1"/>
    <col min="14870" max="14870" width="3.7109375" style="801" customWidth="1"/>
    <col min="14871" max="14871" width="11.140625" style="801" bestFit="1" customWidth="1"/>
    <col min="14872" max="14873" width="10.5703125" style="801"/>
    <col min="14874" max="14874" width="11.140625" style="801" customWidth="1"/>
    <col min="14875" max="15104" width="10.5703125" style="801"/>
    <col min="15105" max="15112" width="0" style="801" hidden="1" customWidth="1"/>
    <col min="15113" max="15113" width="3.7109375" style="801" customWidth="1"/>
    <col min="15114" max="15114" width="3.85546875" style="801" customWidth="1"/>
    <col min="15115" max="15115" width="3.7109375" style="801" customWidth="1"/>
    <col min="15116" max="15116" width="12.7109375" style="801" customWidth="1"/>
    <col min="15117" max="15117" width="52.7109375" style="801" customWidth="1"/>
    <col min="15118" max="15121" width="0" style="801" hidden="1" customWidth="1"/>
    <col min="15122" max="15122" width="12.28515625" style="801" customWidth="1"/>
    <col min="15123" max="15123" width="6.42578125" style="801" customWidth="1"/>
    <col min="15124" max="15124" width="12.28515625" style="801" customWidth="1"/>
    <col min="15125" max="15125" width="0" style="801" hidden="1" customWidth="1"/>
    <col min="15126" max="15126" width="3.7109375" style="801" customWidth="1"/>
    <col min="15127" max="15127" width="11.140625" style="801" bestFit="1" customWidth="1"/>
    <col min="15128" max="15129" width="10.5703125" style="801"/>
    <col min="15130" max="15130" width="11.140625" style="801" customWidth="1"/>
    <col min="15131" max="15360" width="10.5703125" style="801"/>
    <col min="15361" max="15368" width="0" style="801" hidden="1" customWidth="1"/>
    <col min="15369" max="15369" width="3.7109375" style="801" customWidth="1"/>
    <col min="15370" max="15370" width="3.85546875" style="801" customWidth="1"/>
    <col min="15371" max="15371" width="3.7109375" style="801" customWidth="1"/>
    <col min="15372" max="15372" width="12.7109375" style="801" customWidth="1"/>
    <col min="15373" max="15373" width="52.7109375" style="801" customWidth="1"/>
    <col min="15374" max="15377" width="0" style="801" hidden="1" customWidth="1"/>
    <col min="15378" max="15378" width="12.28515625" style="801" customWidth="1"/>
    <col min="15379" max="15379" width="6.42578125" style="801" customWidth="1"/>
    <col min="15380" max="15380" width="12.28515625" style="801" customWidth="1"/>
    <col min="15381" max="15381" width="0" style="801" hidden="1" customWidth="1"/>
    <col min="15382" max="15382" width="3.7109375" style="801" customWidth="1"/>
    <col min="15383" max="15383" width="11.140625" style="801" bestFit="1" customWidth="1"/>
    <col min="15384" max="15385" width="10.5703125" style="801"/>
    <col min="15386" max="15386" width="11.140625" style="801" customWidth="1"/>
    <col min="15387" max="15616" width="10.5703125" style="801"/>
    <col min="15617" max="15624" width="0" style="801" hidden="1" customWidth="1"/>
    <col min="15625" max="15625" width="3.7109375" style="801" customWidth="1"/>
    <col min="15626" max="15626" width="3.85546875" style="801" customWidth="1"/>
    <col min="15627" max="15627" width="3.7109375" style="801" customWidth="1"/>
    <col min="15628" max="15628" width="12.7109375" style="801" customWidth="1"/>
    <col min="15629" max="15629" width="52.7109375" style="801" customWidth="1"/>
    <col min="15630" max="15633" width="0" style="801" hidden="1" customWidth="1"/>
    <col min="15634" max="15634" width="12.28515625" style="801" customWidth="1"/>
    <col min="15635" max="15635" width="6.42578125" style="801" customWidth="1"/>
    <col min="15636" max="15636" width="12.28515625" style="801" customWidth="1"/>
    <col min="15637" max="15637" width="0" style="801" hidden="1" customWidth="1"/>
    <col min="15638" max="15638" width="3.7109375" style="801" customWidth="1"/>
    <col min="15639" max="15639" width="11.140625" style="801" bestFit="1" customWidth="1"/>
    <col min="15640" max="15641" width="10.5703125" style="801"/>
    <col min="15642" max="15642" width="11.140625" style="801" customWidth="1"/>
    <col min="15643" max="15872" width="10.5703125" style="801"/>
    <col min="15873" max="15880" width="0" style="801" hidden="1" customWidth="1"/>
    <col min="15881" max="15881" width="3.7109375" style="801" customWidth="1"/>
    <col min="15882" max="15882" width="3.85546875" style="801" customWidth="1"/>
    <col min="15883" max="15883" width="3.7109375" style="801" customWidth="1"/>
    <col min="15884" max="15884" width="12.7109375" style="801" customWidth="1"/>
    <col min="15885" max="15885" width="52.7109375" style="801" customWidth="1"/>
    <col min="15886" max="15889" width="0" style="801" hidden="1" customWidth="1"/>
    <col min="15890" max="15890" width="12.28515625" style="801" customWidth="1"/>
    <col min="15891" max="15891" width="6.42578125" style="801" customWidth="1"/>
    <col min="15892" max="15892" width="12.28515625" style="801" customWidth="1"/>
    <col min="15893" max="15893" width="0" style="801" hidden="1" customWidth="1"/>
    <col min="15894" max="15894" width="3.7109375" style="801" customWidth="1"/>
    <col min="15895" max="15895" width="11.140625" style="801" bestFit="1" customWidth="1"/>
    <col min="15896" max="15897" width="10.5703125" style="801"/>
    <col min="15898" max="15898" width="11.140625" style="801" customWidth="1"/>
    <col min="15899" max="16128" width="10.5703125" style="801"/>
    <col min="16129" max="16136" width="0" style="801" hidden="1" customWidth="1"/>
    <col min="16137" max="16137" width="3.7109375" style="801" customWidth="1"/>
    <col min="16138" max="16138" width="3.85546875" style="801" customWidth="1"/>
    <col min="16139" max="16139" width="3.7109375" style="801" customWidth="1"/>
    <col min="16140" max="16140" width="12.7109375" style="801" customWidth="1"/>
    <col min="16141" max="16141" width="52.7109375" style="801" customWidth="1"/>
    <col min="16142" max="16145" width="0" style="801" hidden="1" customWidth="1"/>
    <col min="16146" max="16146" width="12.28515625" style="801" customWidth="1"/>
    <col min="16147" max="16147" width="6.42578125" style="801" customWidth="1"/>
    <col min="16148" max="16148" width="12.28515625" style="801" customWidth="1"/>
    <col min="16149" max="16149" width="0" style="801" hidden="1" customWidth="1"/>
    <col min="16150" max="16150" width="3.7109375" style="801" customWidth="1"/>
    <col min="16151" max="16151" width="11.140625" style="801" bestFit="1" customWidth="1"/>
    <col min="16152" max="16153" width="10.5703125" style="801"/>
    <col min="16154" max="16154" width="11.140625" style="801" customWidth="1"/>
    <col min="16155" max="16384" width="10.5703125" style="801"/>
  </cols>
  <sheetData>
    <row r="1" spans="1:34" hidden="1">
      <c r="Q1" s="770"/>
      <c r="R1" s="770"/>
    </row>
    <row r="2" spans="1:34" hidden="1">
      <c r="U2" s="770"/>
    </row>
    <row r="3" spans="1:34" hidden="1"/>
    <row r="4" spans="1:34" ht="3" customHeight="1">
      <c r="J4" s="688"/>
      <c r="K4" s="688"/>
      <c r="L4" s="756"/>
      <c r="M4" s="756"/>
      <c r="N4" s="756"/>
      <c r="O4" s="806"/>
      <c r="P4" s="806"/>
      <c r="Q4" s="806"/>
      <c r="R4" s="806"/>
      <c r="S4" s="806"/>
      <c r="T4" s="806"/>
      <c r="U4" s="806"/>
    </row>
    <row r="5" spans="1:34" ht="22.5" customHeight="1">
      <c r="J5" s="688"/>
      <c r="K5" s="688"/>
      <c r="L5" s="1230" t="s">
        <v>631</v>
      </c>
      <c r="M5" s="1230"/>
      <c r="N5" s="1230"/>
      <c r="O5" s="1230"/>
      <c r="P5" s="1230"/>
      <c r="Q5" s="1230"/>
      <c r="R5" s="1230"/>
      <c r="S5" s="1230"/>
      <c r="T5" s="1230"/>
      <c r="U5" s="666"/>
    </row>
    <row r="6" spans="1:34" ht="3" customHeight="1">
      <c r="J6" s="688"/>
      <c r="K6" s="688"/>
      <c r="L6" s="756"/>
      <c r="M6" s="756"/>
      <c r="N6" s="756"/>
      <c r="O6" s="757"/>
      <c r="P6" s="757"/>
      <c r="Q6" s="757"/>
      <c r="R6" s="757"/>
      <c r="S6" s="757"/>
      <c r="T6" s="757"/>
      <c r="U6" s="757"/>
      <c r="V6" s="806"/>
    </row>
    <row r="7" spans="1:34" ht="33.75">
      <c r="J7" s="688"/>
      <c r="K7" s="688"/>
      <c r="L7" s="756"/>
      <c r="M7" s="619" t="s">
        <v>745</v>
      </c>
      <c r="N7" s="756"/>
      <c r="O7" s="1240"/>
      <c r="P7" s="1241"/>
      <c r="Q7" s="1241"/>
      <c r="R7" s="1241"/>
      <c r="S7" s="1241"/>
      <c r="T7" s="1242"/>
      <c r="U7" s="769"/>
      <c r="V7" s="806"/>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773"/>
      <c r="B9" s="773"/>
      <c r="C9" s="773"/>
      <c r="D9" s="773"/>
      <c r="E9" s="773"/>
      <c r="F9" s="773"/>
      <c r="G9" s="773"/>
      <c r="H9" s="773"/>
      <c r="L9" s="501"/>
      <c r="M9" s="619" t="s">
        <v>502</v>
      </c>
      <c r="N9" s="668"/>
      <c r="O9" s="1207" t="str">
        <f>IF(NameOrPr_ch="",IF(NameOrPr="","",NameOrPr),NameOrPr_ch)</f>
        <v>Управление по тарифам и ценовой политике Орловской области</v>
      </c>
      <c r="P9" s="1207"/>
      <c r="Q9" s="1207"/>
      <c r="R9" s="1207"/>
      <c r="S9" s="1207"/>
      <c r="T9" s="1207"/>
      <c r="U9" s="769"/>
      <c r="V9" s="769"/>
      <c r="W9" s="521"/>
      <c r="X9" s="773"/>
      <c r="Y9" s="773"/>
      <c r="Z9" s="773"/>
      <c r="AA9" s="773"/>
      <c r="AB9" s="773"/>
      <c r="AC9" s="773"/>
      <c r="AD9" s="773"/>
      <c r="AE9" s="773"/>
      <c r="AF9" s="773"/>
      <c r="AG9" s="773"/>
      <c r="AH9" s="773"/>
    </row>
    <row r="10" spans="1:34" s="572" customFormat="1" ht="18.75">
      <c r="A10" s="773"/>
      <c r="B10" s="773"/>
      <c r="C10" s="773"/>
      <c r="D10" s="773"/>
      <c r="E10" s="773"/>
      <c r="F10" s="773"/>
      <c r="G10" s="773"/>
      <c r="H10" s="773"/>
      <c r="L10" s="501"/>
      <c r="M10" s="619" t="s">
        <v>596</v>
      </c>
      <c r="N10" s="668"/>
      <c r="O10" s="1207" t="str">
        <f>IF(datePr_ch="",IF(datePr="","",datePr),datePr_ch)</f>
        <v>23.11.2022</v>
      </c>
      <c r="P10" s="1207"/>
      <c r="Q10" s="1207"/>
      <c r="R10" s="1207"/>
      <c r="S10" s="1207"/>
      <c r="T10" s="1207"/>
      <c r="U10" s="769"/>
      <c r="V10" s="769"/>
      <c r="W10" s="521"/>
      <c r="X10" s="773"/>
      <c r="Y10" s="773"/>
      <c r="Z10" s="773"/>
      <c r="AA10" s="773"/>
      <c r="AB10" s="773"/>
      <c r="AC10" s="773"/>
      <c r="AD10" s="773"/>
      <c r="AE10" s="773"/>
      <c r="AF10" s="773"/>
      <c r="AG10" s="773"/>
      <c r="AH10" s="773"/>
    </row>
    <row r="11" spans="1:34" s="572" customFormat="1" ht="18.75">
      <c r="A11" s="773"/>
      <c r="B11" s="773"/>
      <c r="C11" s="773"/>
      <c r="D11" s="773"/>
      <c r="E11" s="773"/>
      <c r="F11" s="773"/>
      <c r="G11" s="773"/>
      <c r="H11" s="773"/>
      <c r="L11" s="763"/>
      <c r="M11" s="619" t="s">
        <v>595</v>
      </c>
      <c r="N11" s="668"/>
      <c r="O11" s="1207" t="str">
        <f>IF(numberPr_ch="",IF(numberPr="","",numberPr),numberPr_ch)</f>
        <v>№ 485-т</v>
      </c>
      <c r="P11" s="1207"/>
      <c r="Q11" s="1207"/>
      <c r="R11" s="1207"/>
      <c r="S11" s="1207"/>
      <c r="T11" s="1207"/>
      <c r="U11" s="769"/>
      <c r="V11" s="769"/>
      <c r="W11" s="521"/>
      <c r="X11" s="773"/>
      <c r="Y11" s="773"/>
      <c r="Z11" s="773"/>
      <c r="AA11" s="773"/>
      <c r="AB11" s="773"/>
      <c r="AC11" s="773"/>
      <c r="AD11" s="773"/>
      <c r="AE11" s="773"/>
      <c r="AF11" s="773"/>
      <c r="AG11" s="773"/>
      <c r="AH11" s="773"/>
    </row>
    <row r="12" spans="1:34" s="572" customFormat="1" ht="18.75">
      <c r="A12" s="773"/>
      <c r="B12" s="773"/>
      <c r="C12" s="773"/>
      <c r="D12" s="773"/>
      <c r="E12" s="773"/>
      <c r="F12" s="773"/>
      <c r="G12" s="773"/>
      <c r="H12" s="773"/>
      <c r="L12" s="763"/>
      <c r="M12" s="619" t="s">
        <v>501</v>
      </c>
      <c r="N12" s="668"/>
      <c r="O12" s="1207" t="str">
        <f>IF(IstPub_ch="",IF(IstPub="","",IstPub),IstPub_ch)</f>
        <v>https://orel-region.ru/</v>
      </c>
      <c r="P12" s="1207"/>
      <c r="Q12" s="1207"/>
      <c r="R12" s="1207"/>
      <c r="S12" s="1207"/>
      <c r="T12" s="1207"/>
      <c r="U12" s="769"/>
      <c r="V12" s="769"/>
      <c r="W12" s="521"/>
      <c r="X12" s="773"/>
      <c r="Y12" s="773"/>
      <c r="Z12" s="773"/>
      <c r="AA12" s="773"/>
      <c r="AB12" s="773"/>
      <c r="AC12" s="773"/>
      <c r="AD12" s="773"/>
      <c r="AE12" s="773"/>
      <c r="AF12" s="773"/>
      <c r="AG12" s="773"/>
      <c r="AH12" s="773"/>
    </row>
    <row r="13" spans="1:34" s="572" customFormat="1" ht="11.25">
      <c r="A13" s="773"/>
      <c r="B13" s="773"/>
      <c r="C13" s="773"/>
      <c r="D13" s="773"/>
      <c r="E13" s="773"/>
      <c r="F13" s="773"/>
      <c r="G13" s="773"/>
      <c r="H13" s="773"/>
      <c r="L13" s="1231"/>
      <c r="M13" s="1231"/>
      <c r="N13" s="781"/>
      <c r="O13" s="769"/>
      <c r="P13" s="769"/>
      <c r="Q13" s="769"/>
      <c r="R13" s="769"/>
      <c r="S13" s="769"/>
      <c r="T13" s="769"/>
      <c r="U13" s="772" t="s">
        <v>373</v>
      </c>
      <c r="X13" s="773"/>
      <c r="Y13" s="773"/>
      <c r="Z13" s="773"/>
      <c r="AA13" s="773"/>
      <c r="AB13" s="773"/>
      <c r="AC13" s="773"/>
      <c r="AD13" s="773"/>
      <c r="AE13" s="773"/>
      <c r="AF13" s="773"/>
      <c r="AG13" s="773"/>
      <c r="AH13" s="773"/>
    </row>
    <row r="14" spans="1:34">
      <c r="J14" s="688"/>
      <c r="K14" s="688"/>
      <c r="L14" s="756"/>
      <c r="M14" s="756"/>
      <c r="N14" s="504"/>
      <c r="O14" s="1208"/>
      <c r="P14" s="1208"/>
      <c r="Q14" s="1208"/>
      <c r="R14" s="1208"/>
      <c r="S14" s="1208"/>
      <c r="T14" s="1208"/>
      <c r="U14" s="1208"/>
    </row>
    <row r="15" spans="1:34">
      <c r="J15" s="688"/>
      <c r="K15" s="688"/>
      <c r="L15" s="1159" t="s">
        <v>454</v>
      </c>
      <c r="M15" s="1159"/>
      <c r="N15" s="1159"/>
      <c r="O15" s="1159"/>
      <c r="P15" s="1159"/>
      <c r="Q15" s="1159"/>
      <c r="R15" s="1159"/>
      <c r="S15" s="1159"/>
      <c r="T15" s="1159"/>
      <c r="U15" s="1159"/>
      <c r="V15" s="1159"/>
      <c r="W15" s="1159" t="s">
        <v>455</v>
      </c>
    </row>
    <row r="16" spans="1:34" ht="14.25" customHeight="1">
      <c r="J16" s="688"/>
      <c r="K16" s="688"/>
      <c r="L16" s="1214" t="s">
        <v>92</v>
      </c>
      <c r="M16" s="1214" t="s">
        <v>639</v>
      </c>
      <c r="N16" s="663"/>
      <c r="O16" s="1215" t="s">
        <v>641</v>
      </c>
      <c r="P16" s="1216"/>
      <c r="Q16" s="1216"/>
      <c r="R16" s="1216"/>
      <c r="S16" s="1216"/>
      <c r="T16" s="1217"/>
      <c r="U16" s="1225" t="s">
        <v>341</v>
      </c>
      <c r="V16" s="1211" t="s">
        <v>275</v>
      </c>
      <c r="W16" s="1159"/>
    </row>
    <row r="17" spans="1:36" ht="14.25" customHeight="1">
      <c r="J17" s="688"/>
      <c r="K17" s="688"/>
      <c r="L17" s="1214"/>
      <c r="M17" s="1214"/>
      <c r="N17" s="664"/>
      <c r="O17" s="1220" t="s">
        <v>605</v>
      </c>
      <c r="P17" s="1218" t="s">
        <v>271</v>
      </c>
      <c r="Q17" s="1219"/>
      <c r="R17" s="1222" t="s">
        <v>654</v>
      </c>
      <c r="S17" s="1223"/>
      <c r="T17" s="1224"/>
      <c r="U17" s="1226"/>
      <c r="V17" s="1212"/>
      <c r="W17" s="1159"/>
    </row>
    <row r="18" spans="1:36" ht="33.75" customHeight="1">
      <c r="J18" s="688"/>
      <c r="K18" s="688"/>
      <c r="L18" s="1214"/>
      <c r="M18" s="1214"/>
      <c r="N18" s="665"/>
      <c r="O18" s="1221"/>
      <c r="P18" s="758" t="s">
        <v>606</v>
      </c>
      <c r="Q18" s="758" t="s">
        <v>6</v>
      </c>
      <c r="R18" s="782" t="s">
        <v>274</v>
      </c>
      <c r="S18" s="1209" t="s">
        <v>273</v>
      </c>
      <c r="T18" s="1210"/>
      <c r="U18" s="1227"/>
      <c r="V18" s="1213"/>
      <c r="W18" s="1159"/>
    </row>
    <row r="19" spans="1:36">
      <c r="J19" s="688"/>
      <c r="K19" s="571">
        <v>1</v>
      </c>
      <c r="L19" s="649" t="s">
        <v>93</v>
      </c>
      <c r="M19" s="649" t="s">
        <v>49</v>
      </c>
      <c r="N19" s="651" t="str">
        <f ca="1">OFFSET(N19,0,-1)</f>
        <v>2</v>
      </c>
      <c r="O19" s="780">
        <f ca="1">OFFSET(O19,0,-1)+1</f>
        <v>3</v>
      </c>
      <c r="P19" s="780">
        <f ca="1">OFFSET(P19,0,-1)+1</f>
        <v>4</v>
      </c>
      <c r="Q19" s="780">
        <f ca="1">OFFSET(Q19,0,-1)+1</f>
        <v>5</v>
      </c>
      <c r="R19" s="780">
        <f ca="1">OFFSET(R19,0,-1)+1</f>
        <v>6</v>
      </c>
      <c r="S19" s="1232">
        <f ca="1">OFFSET(S19,0,-1)+1</f>
        <v>7</v>
      </c>
      <c r="T19" s="1232"/>
      <c r="U19" s="780">
        <f ca="1">OFFSET(U19,0,-2)+1</f>
        <v>8</v>
      </c>
      <c r="V19" s="651">
        <f ca="1">OFFSET(V19,0,-1)</f>
        <v>8</v>
      </c>
      <c r="W19" s="780">
        <f ca="1">OFFSET(W19,0,-1)+1</f>
        <v>9</v>
      </c>
    </row>
    <row r="20" spans="1:36" ht="22.5">
      <c r="A20" s="1233">
        <v>1</v>
      </c>
      <c r="B20" s="885"/>
      <c r="C20" s="885"/>
      <c r="D20" s="885"/>
      <c r="E20" s="886"/>
      <c r="F20" s="887"/>
      <c r="G20" s="887"/>
      <c r="H20" s="887"/>
      <c r="I20" s="888"/>
      <c r="J20" s="883"/>
      <c r="K20" s="890"/>
      <c r="L20" s="783">
        <f>mergeValue(A20)</f>
        <v>1</v>
      </c>
      <c r="M20" s="643" t="s">
        <v>20</v>
      </c>
      <c r="N20" s="648"/>
      <c r="O20" s="1234"/>
      <c r="P20" s="1234"/>
      <c r="Q20" s="1234"/>
      <c r="R20" s="1234"/>
      <c r="S20" s="1234"/>
      <c r="T20" s="1234"/>
      <c r="U20" s="1234"/>
      <c r="V20" s="1234"/>
      <c r="W20" s="632" t="s">
        <v>476</v>
      </c>
      <c r="Y20" s="831"/>
      <c r="Z20" s="831" t="str">
        <f t="shared" ref="Z20:Z33" si="0">IF(M20="","",M20 )</f>
        <v>Наименование тарифа</v>
      </c>
      <c r="AA20" s="831"/>
      <c r="AB20" s="831"/>
      <c r="AC20" s="831"/>
      <c r="AI20" s="810"/>
      <c r="AJ20" s="810"/>
    </row>
    <row r="21" spans="1:36" ht="22.5">
      <c r="A21" s="1233"/>
      <c r="B21" s="1233">
        <v>1</v>
      </c>
      <c r="C21" s="885"/>
      <c r="D21" s="885"/>
      <c r="E21" s="887"/>
      <c r="F21" s="887"/>
      <c r="G21" s="887"/>
      <c r="H21" s="887"/>
      <c r="I21" s="882"/>
      <c r="J21" s="881"/>
      <c r="K21" s="884"/>
      <c r="L21" s="783" t="str">
        <f>mergeValue(A21) &amp;"."&amp; mergeValue(B21)</f>
        <v>1.1</v>
      </c>
      <c r="M21" s="694" t="s">
        <v>16</v>
      </c>
      <c r="N21" s="648"/>
      <c r="O21" s="1234"/>
      <c r="P21" s="1234"/>
      <c r="Q21" s="1234"/>
      <c r="R21" s="1234"/>
      <c r="S21" s="1234"/>
      <c r="T21" s="1234"/>
      <c r="U21" s="1234"/>
      <c r="V21" s="1234"/>
      <c r="W21" s="632" t="s">
        <v>477</v>
      </c>
      <c r="Y21" s="831"/>
      <c r="Z21" s="831" t="str">
        <f t="shared" si="0"/>
        <v>Территория действия тарифа</v>
      </c>
      <c r="AA21" s="831"/>
      <c r="AB21" s="831"/>
      <c r="AC21" s="831"/>
      <c r="AI21" s="810"/>
      <c r="AJ21" s="810"/>
    </row>
    <row r="22" spans="1:36" ht="22.5">
      <c r="A22" s="1233"/>
      <c r="B22" s="1233"/>
      <c r="C22" s="1233">
        <v>1</v>
      </c>
      <c r="D22" s="885"/>
      <c r="E22" s="887"/>
      <c r="F22" s="887"/>
      <c r="G22" s="887"/>
      <c r="H22" s="887"/>
      <c r="I22" s="889"/>
      <c r="J22" s="881"/>
      <c r="K22" s="884"/>
      <c r="L22" s="783" t="str">
        <f>mergeValue(A22) &amp;"."&amp; mergeValue(B22)&amp;"."&amp; mergeValue(C22)</f>
        <v>1.1.1</v>
      </c>
      <c r="M22" s="695" t="s">
        <v>7</v>
      </c>
      <c r="N22" s="648"/>
      <c r="O22" s="1234"/>
      <c r="P22" s="1234"/>
      <c r="Q22" s="1234"/>
      <c r="R22" s="1234"/>
      <c r="S22" s="1234"/>
      <c r="T22" s="1234"/>
      <c r="U22" s="1234"/>
      <c r="V22" s="1234"/>
      <c r="W22" s="632" t="s">
        <v>633</v>
      </c>
      <c r="Y22" s="831"/>
      <c r="Z22" s="831" t="str">
        <f t="shared" si="0"/>
        <v xml:space="preserve">Наименование системы теплоснабжения </v>
      </c>
      <c r="AA22" s="831"/>
      <c r="AB22" s="831"/>
      <c r="AC22" s="831"/>
      <c r="AI22" s="810"/>
      <c r="AJ22" s="810"/>
    </row>
    <row r="23" spans="1:36" ht="22.5">
      <c r="A23" s="1233"/>
      <c r="B23" s="1233"/>
      <c r="C23" s="1233"/>
      <c r="D23" s="1233">
        <v>1</v>
      </c>
      <c r="E23" s="887"/>
      <c r="F23" s="887"/>
      <c r="G23" s="887"/>
      <c r="H23" s="887"/>
      <c r="I23" s="889"/>
      <c r="J23" s="881"/>
      <c r="K23" s="884"/>
      <c r="L23" s="783" t="str">
        <f>mergeValue(A23) &amp;"."&amp; mergeValue(B23)&amp;"."&amp; mergeValue(C23)&amp;"."&amp; mergeValue(D23)</f>
        <v>1.1.1.1</v>
      </c>
      <c r="M23" s="696" t="s">
        <v>22</v>
      </c>
      <c r="N23" s="648"/>
      <c r="O23" s="1234"/>
      <c r="P23" s="1234"/>
      <c r="Q23" s="1234"/>
      <c r="R23" s="1234"/>
      <c r="S23" s="1234"/>
      <c r="T23" s="1234"/>
      <c r="U23" s="1234"/>
      <c r="V23" s="1234"/>
      <c r="W23" s="632" t="s">
        <v>634</v>
      </c>
      <c r="Y23" s="831"/>
      <c r="Z23" s="831" t="str">
        <f t="shared" si="0"/>
        <v xml:space="preserve">Источник тепловой энергии  </v>
      </c>
      <c r="AA23" s="831"/>
      <c r="AB23" s="831"/>
      <c r="AC23" s="831"/>
      <c r="AI23" s="810"/>
      <c r="AJ23" s="810"/>
    </row>
    <row r="24" spans="1:36" ht="101.25">
      <c r="A24" s="1233"/>
      <c r="B24" s="1233"/>
      <c r="C24" s="1233"/>
      <c r="D24" s="1233"/>
      <c r="E24" s="1233">
        <v>1</v>
      </c>
      <c r="F24" s="887"/>
      <c r="G24" s="887"/>
      <c r="H24" s="885">
        <v>1</v>
      </c>
      <c r="I24" s="1233">
        <v>1</v>
      </c>
      <c r="J24" s="887"/>
      <c r="K24" s="892"/>
      <c r="L24" s="783" t="str">
        <f>mergeValue(A24) &amp;"."&amp; mergeValue(B24)&amp;"."&amp; mergeValue(C24)&amp;"."&amp; mergeValue(D24)&amp;"."&amp; mergeValue(E24)</f>
        <v>1.1.1.1.1</v>
      </c>
      <c r="M24" s="556" t="s">
        <v>9</v>
      </c>
      <c r="N24" s="648"/>
      <c r="O24" s="1235"/>
      <c r="P24" s="1235"/>
      <c r="Q24" s="1235"/>
      <c r="R24" s="1235"/>
      <c r="S24" s="1235"/>
      <c r="T24" s="1235"/>
      <c r="U24" s="1235"/>
      <c r="V24" s="1235"/>
      <c r="W24" s="632" t="s">
        <v>638</v>
      </c>
      <c r="Y24" s="831"/>
      <c r="Z24" s="831" t="str">
        <f t="shared" si="0"/>
        <v>Схема подключения теплопотребляющей установки к коллектору источника тепловой энергии</v>
      </c>
      <c r="AA24" s="831"/>
      <c r="AB24" s="831"/>
      <c r="AC24" s="831"/>
      <c r="AI24" s="810"/>
      <c r="AJ24" s="810"/>
    </row>
    <row r="25" spans="1:36" ht="90">
      <c r="A25" s="1233"/>
      <c r="B25" s="1233"/>
      <c r="C25" s="1233"/>
      <c r="D25" s="1233"/>
      <c r="E25" s="1233"/>
      <c r="F25" s="1233">
        <v>1</v>
      </c>
      <c r="G25" s="885"/>
      <c r="H25" s="885"/>
      <c r="I25" s="1233"/>
      <c r="J25" s="1233">
        <v>1</v>
      </c>
      <c r="K25" s="893"/>
      <c r="L25" s="783" t="str">
        <f>mergeValue(A25) &amp;"."&amp; mergeValue(B25)&amp;"."&amp; mergeValue(C25)&amp;"."&amp; mergeValue(D25)&amp;"."&amp; mergeValue(E25)&amp;"."&amp; mergeValue(F25)</f>
        <v>1.1.1.1.1.1</v>
      </c>
      <c r="M25" s="557" t="s">
        <v>10</v>
      </c>
      <c r="N25" s="648"/>
      <c r="O25" s="1235"/>
      <c r="P25" s="1235"/>
      <c r="Q25" s="1235"/>
      <c r="R25" s="1235"/>
      <c r="S25" s="1235"/>
      <c r="T25" s="1235"/>
      <c r="U25" s="1235"/>
      <c r="V25" s="1235"/>
      <c r="W25" s="632" t="s">
        <v>636</v>
      </c>
      <c r="Y25" s="831"/>
      <c r="Z25" s="831" t="str">
        <f t="shared" si="0"/>
        <v>Группа потребителей</v>
      </c>
      <c r="AA25" s="831"/>
      <c r="AB25" s="831"/>
      <c r="AC25" s="831"/>
      <c r="AI25" s="810"/>
      <c r="AJ25" s="810"/>
    </row>
    <row r="26" spans="1:36" ht="189" customHeight="1">
      <c r="A26" s="1233"/>
      <c r="B26" s="1233"/>
      <c r="C26" s="1233"/>
      <c r="D26" s="1233"/>
      <c r="E26" s="1233"/>
      <c r="F26" s="1233"/>
      <c r="G26" s="885">
        <v>1</v>
      </c>
      <c r="H26" s="885"/>
      <c r="I26" s="1233"/>
      <c r="J26" s="1233"/>
      <c r="K26" s="893">
        <v>1</v>
      </c>
      <c r="L26" s="783" t="str">
        <f>mergeValue(A26) &amp;"."&amp; mergeValue(B26)&amp;"."&amp; mergeValue(C26)&amp;"."&amp; mergeValue(D26)&amp;"."&amp; mergeValue(E26)&amp;"."&amp; mergeValue(F26)&amp;"."&amp; mergeValue(G26)</f>
        <v>1.1.1.1.1.1.1</v>
      </c>
      <c r="M26" s="1071"/>
      <c r="N26" s="648"/>
      <c r="O26" s="765"/>
      <c r="P26" s="765"/>
      <c r="Q26" s="1096"/>
      <c r="R26" s="1228"/>
      <c r="S26" s="1229" t="s">
        <v>84</v>
      </c>
      <c r="T26" s="1228"/>
      <c r="U26" s="1229" t="s">
        <v>85</v>
      </c>
      <c r="V26" s="765"/>
      <c r="W26" s="1204" t="s">
        <v>655</v>
      </c>
      <c r="X26" s="810" t="str">
        <f>strCheckDate(O27:V27)</f>
        <v/>
      </c>
      <c r="Y26" s="831"/>
      <c r="Z26" s="831" t="str">
        <f t="shared" si="0"/>
        <v/>
      </c>
      <c r="AA26" s="831"/>
      <c r="AB26" s="831"/>
      <c r="AC26" s="831"/>
      <c r="AI26" s="810"/>
      <c r="AJ26" s="810"/>
    </row>
    <row r="27" spans="1:36" ht="11.25" hidden="1">
      <c r="A27" s="1233"/>
      <c r="B27" s="1233"/>
      <c r="C27" s="1233"/>
      <c r="D27" s="1233"/>
      <c r="E27" s="1233"/>
      <c r="F27" s="1233"/>
      <c r="G27" s="885"/>
      <c r="H27" s="885"/>
      <c r="I27" s="1233"/>
      <c r="J27" s="1233"/>
      <c r="K27" s="893"/>
      <c r="L27" s="802"/>
      <c r="M27" s="648"/>
      <c r="N27" s="648"/>
      <c r="O27" s="765"/>
      <c r="P27" s="765"/>
      <c r="Q27" s="771" t="str">
        <f>R26 &amp; "-" &amp; T26</f>
        <v>-</v>
      </c>
      <c r="R27" s="1228"/>
      <c r="S27" s="1229"/>
      <c r="T27" s="1228"/>
      <c r="U27" s="1229"/>
      <c r="V27" s="765"/>
      <c r="W27" s="1205"/>
      <c r="Y27" s="831"/>
      <c r="Z27" s="831" t="str">
        <f t="shared" si="0"/>
        <v/>
      </c>
      <c r="AA27" s="831"/>
      <c r="AB27" s="831"/>
      <c r="AC27" s="831"/>
      <c r="AI27" s="810"/>
      <c r="AJ27" s="810"/>
    </row>
    <row r="28" spans="1:36" ht="15" customHeight="1">
      <c r="A28" s="1233"/>
      <c r="B28" s="1233"/>
      <c r="C28" s="1233"/>
      <c r="D28" s="1233"/>
      <c r="E28" s="1233"/>
      <c r="F28" s="1233"/>
      <c r="G28" s="887"/>
      <c r="H28" s="885"/>
      <c r="I28" s="1233"/>
      <c r="J28" s="1233"/>
      <c r="K28" s="892"/>
      <c r="L28" s="690"/>
      <c r="M28" s="559" t="s">
        <v>25</v>
      </c>
      <c r="N28" s="767"/>
      <c r="O28" s="767"/>
      <c r="P28" s="767"/>
      <c r="Q28" s="767"/>
      <c r="R28" s="767"/>
      <c r="S28" s="767"/>
      <c r="T28" s="767"/>
      <c r="U28" s="767"/>
      <c r="V28" s="764"/>
      <c r="W28" s="1206"/>
      <c r="Y28" s="831"/>
      <c r="Z28" s="831" t="str">
        <f t="shared" si="0"/>
        <v>Добавить вид теплоносителя (параметры теплоносителя)</v>
      </c>
      <c r="AA28" s="831"/>
      <c r="AB28" s="831"/>
      <c r="AC28" s="831"/>
      <c r="AI28" s="810"/>
      <c r="AJ28" s="810"/>
    </row>
    <row r="29" spans="1:36" ht="15" customHeight="1">
      <c r="A29" s="1233"/>
      <c r="B29" s="1233"/>
      <c r="C29" s="1233"/>
      <c r="D29" s="1233"/>
      <c r="E29" s="1233"/>
      <c r="F29" s="887"/>
      <c r="G29" s="887"/>
      <c r="H29" s="885"/>
      <c r="I29" s="1233"/>
      <c r="J29" s="887"/>
      <c r="K29" s="892"/>
      <c r="L29" s="690"/>
      <c r="M29" s="558" t="s">
        <v>11</v>
      </c>
      <c r="N29" s="767"/>
      <c r="O29" s="767"/>
      <c r="P29" s="767"/>
      <c r="Q29" s="767"/>
      <c r="R29" s="767"/>
      <c r="S29" s="767"/>
      <c r="T29" s="767"/>
      <c r="U29" s="766"/>
      <c r="V29" s="767"/>
      <c r="W29" s="667"/>
      <c r="Y29" s="831"/>
      <c r="Z29" s="831" t="str">
        <f t="shared" si="0"/>
        <v>Добавить группу потребителей</v>
      </c>
      <c r="AA29" s="831"/>
      <c r="AB29" s="831"/>
      <c r="AC29" s="831"/>
      <c r="AI29" s="810"/>
      <c r="AJ29" s="810"/>
    </row>
    <row r="30" spans="1:36" ht="15" customHeight="1">
      <c r="A30" s="1233"/>
      <c r="B30" s="1233"/>
      <c r="C30" s="1233"/>
      <c r="D30" s="1233"/>
      <c r="E30" s="891"/>
      <c r="F30" s="887"/>
      <c r="G30" s="887"/>
      <c r="H30" s="887"/>
      <c r="I30" s="883"/>
      <c r="J30" s="880"/>
      <c r="K30" s="890"/>
      <c r="L30" s="690"/>
      <c r="M30" s="762" t="s">
        <v>12</v>
      </c>
      <c r="N30" s="767"/>
      <c r="O30" s="767"/>
      <c r="P30" s="767"/>
      <c r="Q30" s="767"/>
      <c r="R30" s="767"/>
      <c r="S30" s="767"/>
      <c r="T30" s="767"/>
      <c r="U30" s="766"/>
      <c r="V30" s="767"/>
      <c r="W30" s="667"/>
      <c r="Y30" s="831"/>
      <c r="Z30" s="831" t="str">
        <f t="shared" si="0"/>
        <v>Добавить схему подключения</v>
      </c>
      <c r="AA30" s="831"/>
      <c r="AB30" s="831"/>
      <c r="AC30" s="831"/>
      <c r="AI30" s="810"/>
      <c r="AJ30" s="810"/>
    </row>
    <row r="31" spans="1:36" ht="15" customHeight="1">
      <c r="A31" s="1233"/>
      <c r="B31" s="1233"/>
      <c r="C31" s="1233"/>
      <c r="D31" s="891"/>
      <c r="E31" s="891"/>
      <c r="F31" s="887"/>
      <c r="G31" s="887"/>
      <c r="H31" s="887"/>
      <c r="I31" s="883"/>
      <c r="J31" s="880"/>
      <c r="K31" s="890"/>
      <c r="L31" s="690"/>
      <c r="M31" s="761" t="s">
        <v>17</v>
      </c>
      <c r="N31" s="767"/>
      <c r="O31" s="767"/>
      <c r="P31" s="767"/>
      <c r="Q31" s="767"/>
      <c r="R31" s="767"/>
      <c r="S31" s="767"/>
      <c r="T31" s="767"/>
      <c r="U31" s="766"/>
      <c r="V31" s="767"/>
      <c r="W31" s="667"/>
      <c r="Y31" s="831"/>
      <c r="Z31" s="831" t="str">
        <f t="shared" si="0"/>
        <v>Добавить источник тепловой энергии</v>
      </c>
      <c r="AA31" s="831"/>
      <c r="AB31" s="831"/>
      <c r="AC31" s="831"/>
      <c r="AI31" s="810"/>
      <c r="AJ31" s="810"/>
    </row>
    <row r="32" spans="1:36" ht="15" customHeight="1">
      <c r="A32" s="1233"/>
      <c r="B32" s="1233"/>
      <c r="C32" s="891"/>
      <c r="D32" s="891"/>
      <c r="E32" s="891"/>
      <c r="F32" s="891"/>
      <c r="G32" s="896"/>
      <c r="H32" s="883"/>
      <c r="I32" s="894"/>
      <c r="J32" s="880"/>
      <c r="K32" s="895"/>
      <c r="L32" s="690"/>
      <c r="M32" s="760" t="s">
        <v>18</v>
      </c>
      <c r="N32" s="767"/>
      <c r="O32" s="767"/>
      <c r="P32" s="767"/>
      <c r="Q32" s="767"/>
      <c r="R32" s="767"/>
      <c r="S32" s="767"/>
      <c r="T32" s="767"/>
      <c r="U32" s="766"/>
      <c r="V32" s="767"/>
      <c r="W32" s="667"/>
      <c r="Y32" s="831"/>
      <c r="Z32" s="831" t="str">
        <f t="shared" si="0"/>
        <v>Добавить наименование системы теплоснабжения</v>
      </c>
      <c r="AA32" s="831"/>
      <c r="AB32" s="831"/>
      <c r="AC32" s="831"/>
      <c r="AI32" s="810"/>
      <c r="AJ32" s="810"/>
    </row>
    <row r="33" spans="1:36" ht="15" customHeight="1">
      <c r="A33" s="1233"/>
      <c r="B33" s="891"/>
      <c r="C33" s="891"/>
      <c r="D33" s="891"/>
      <c r="E33" s="891"/>
      <c r="F33" s="891"/>
      <c r="G33" s="896"/>
      <c r="H33" s="883"/>
      <c r="I33" s="883"/>
      <c r="J33" s="880"/>
      <c r="K33" s="890"/>
      <c r="L33" s="690"/>
      <c r="M33" s="735" t="s">
        <v>19</v>
      </c>
      <c r="N33" s="767"/>
      <c r="O33" s="767"/>
      <c r="P33" s="767"/>
      <c r="Q33" s="767"/>
      <c r="R33" s="767"/>
      <c r="S33" s="767"/>
      <c r="T33" s="767"/>
      <c r="U33" s="766"/>
      <c r="V33" s="767"/>
      <c r="W33" s="667"/>
      <c r="Y33" s="831"/>
      <c r="Z33" s="831" t="str">
        <f t="shared" si="0"/>
        <v>Добавить территорию действия тарифа</v>
      </c>
      <c r="AA33" s="831"/>
      <c r="AB33" s="831"/>
      <c r="AC33" s="831"/>
      <c r="AI33" s="810"/>
      <c r="AJ33" s="810"/>
    </row>
    <row r="34" spans="1:36" s="744" customFormat="1" ht="15" customHeight="1">
      <c r="A34" s="879"/>
      <c r="B34" s="879"/>
      <c r="C34" s="879"/>
      <c r="D34" s="879"/>
      <c r="E34" s="879"/>
      <c r="F34" s="879"/>
      <c r="G34" s="879"/>
      <c r="H34" s="879"/>
      <c r="I34" s="879"/>
      <c r="J34" s="879"/>
      <c r="K34" s="879"/>
      <c r="L34" s="494"/>
      <c r="M34" s="738" t="s">
        <v>309</v>
      </c>
      <c r="N34" s="767"/>
      <c r="O34" s="767"/>
      <c r="P34" s="767"/>
      <c r="Q34" s="767"/>
      <c r="R34" s="767"/>
      <c r="S34" s="767"/>
      <c r="T34" s="767"/>
      <c r="U34" s="766"/>
      <c r="V34" s="767"/>
      <c r="W34" s="667"/>
      <c r="X34" s="723"/>
      <c r="Y34" s="723"/>
      <c r="Z34" s="723"/>
      <c r="AA34" s="723"/>
      <c r="AB34" s="723"/>
      <c r="AC34" s="723"/>
      <c r="AD34" s="723"/>
      <c r="AE34" s="723"/>
      <c r="AF34" s="723"/>
      <c r="AG34" s="723"/>
      <c r="AH34" s="723"/>
    </row>
    <row r="35" spans="1:36" ht="11.25">
      <c r="A35" s="801"/>
      <c r="B35" s="801"/>
      <c r="C35" s="801"/>
      <c r="D35" s="801"/>
      <c r="E35" s="801"/>
      <c r="F35" s="801"/>
      <c r="G35" s="801"/>
      <c r="H35" s="801"/>
      <c r="I35" s="801"/>
      <c r="J35" s="801"/>
      <c r="K35" s="801"/>
      <c r="X35" s="801"/>
      <c r="Y35" s="801"/>
      <c r="Z35" s="801"/>
      <c r="AA35" s="801"/>
      <c r="AB35" s="801"/>
      <c r="AC35" s="801"/>
      <c r="AD35" s="801"/>
      <c r="AE35" s="801"/>
      <c r="AF35" s="801"/>
      <c r="AG35" s="801"/>
      <c r="AH35" s="801"/>
    </row>
    <row r="36" spans="1:36" ht="105.75" customHeight="1">
      <c r="L36" s="1">
        <v>1</v>
      </c>
      <c r="M36" s="1197" t="s">
        <v>632</v>
      </c>
      <c r="N36" s="1197"/>
      <c r="O36" s="1197"/>
      <c r="P36" s="1197"/>
      <c r="Q36" s="1197"/>
      <c r="R36" s="1197"/>
      <c r="S36" s="1197"/>
      <c r="T36" s="1197"/>
      <c r="U36" s="1197"/>
      <c r="V36" s="1197"/>
      <c r="W36" s="1197"/>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10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1000-000001000000}"/>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S26" xr:uid="{00000000-0002-0000-10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xr:uid="{00000000-0002-0000-1000-000003000000}"/>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00000000-0002-0000-10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10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10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10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10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1000-000009000000}">
      <formula1>kind_of_cons</formula1>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184</v>
      </c>
    </row>
    <row r="2" spans="1:20" ht="22.5">
      <c r="F2" s="1198" t="s">
        <v>491</v>
      </c>
      <c r="G2" s="1199"/>
      <c r="H2" s="1200"/>
      <c r="I2" s="642"/>
    </row>
    <row r="3" spans="1:20" ht="3" customHeight="1"/>
    <row r="4" spans="1:20" s="572" customFormat="1" ht="11.25">
      <c r="A4" s="592"/>
      <c r="B4" s="592"/>
      <c r="C4" s="592"/>
      <c r="D4" s="592"/>
      <c r="F4" s="1159" t="s">
        <v>454</v>
      </c>
      <c r="G4" s="1159"/>
      <c r="H4" s="1159"/>
      <c r="I4" s="1201"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1"/>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29.11.2022</v>
      </c>
      <c r="I7" s="583" t="s">
        <v>493</v>
      </c>
      <c r="J7" s="617"/>
      <c r="K7" s="592"/>
      <c r="L7" s="592"/>
      <c r="M7" s="592"/>
      <c r="N7" s="592"/>
      <c r="O7" s="592"/>
      <c r="P7" s="592"/>
      <c r="Q7" s="592"/>
      <c r="R7" s="592"/>
      <c r="S7" s="592"/>
      <c r="T7" s="592"/>
    </row>
    <row r="8" spans="1:20" s="572" customFormat="1" ht="45">
      <c r="A8" s="1202">
        <v>1</v>
      </c>
      <c r="B8" s="592"/>
      <c r="C8" s="592"/>
      <c r="D8" s="592"/>
      <c r="F8" s="618" t="str">
        <f>"2." &amp;mergeValue(A8)</f>
        <v>2.1</v>
      </c>
      <c r="G8" s="634" t="s">
        <v>494</v>
      </c>
      <c r="H8" s="606"/>
      <c r="I8" s="583" t="s">
        <v>590</v>
      </c>
      <c r="J8" s="617"/>
      <c r="K8" s="592"/>
      <c r="L8" s="592"/>
      <c r="M8" s="592"/>
      <c r="N8" s="592"/>
      <c r="O8" s="592"/>
      <c r="P8" s="592"/>
      <c r="Q8" s="592"/>
      <c r="R8" s="592"/>
      <c r="S8" s="592"/>
      <c r="T8" s="592"/>
    </row>
    <row r="9" spans="1:20" s="572" customFormat="1" ht="22.5">
      <c r="A9" s="1202"/>
      <c r="B9" s="592"/>
      <c r="C9" s="592"/>
      <c r="D9" s="592"/>
      <c r="F9" s="618" t="str">
        <f>"3." &amp;mergeValue(A9)</f>
        <v>3.1</v>
      </c>
      <c r="G9" s="634" t="s">
        <v>495</v>
      </c>
      <c r="H9" s="606"/>
      <c r="I9" s="583" t="s">
        <v>588</v>
      </c>
      <c r="J9" s="617"/>
      <c r="K9" s="592"/>
      <c r="L9" s="592"/>
      <c r="M9" s="592"/>
      <c r="N9" s="592"/>
      <c r="O9" s="592"/>
      <c r="P9" s="592"/>
      <c r="Q9" s="592"/>
      <c r="R9" s="592"/>
      <c r="S9" s="592"/>
      <c r="T9" s="592"/>
    </row>
    <row r="10" spans="1:20" s="572" customFormat="1" ht="22.5">
      <c r="A10" s="1202"/>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2"/>
      <c r="B11" s="1202">
        <v>1</v>
      </c>
      <c r="C11" s="625"/>
      <c r="D11" s="625"/>
      <c r="F11" s="618" t="str">
        <f>"4."&amp;mergeValue(A11) &amp;"."&amp;mergeValue(B11)</f>
        <v>4.1.1</v>
      </c>
      <c r="G11" s="613" t="s">
        <v>592</v>
      </c>
      <c r="H11" s="606" t="str">
        <f>IF(region_name="","",region_name)</f>
        <v>Орловская область</v>
      </c>
      <c r="I11" s="583" t="s">
        <v>499</v>
      </c>
      <c r="J11" s="617"/>
      <c r="K11" s="592"/>
      <c r="L11" s="592"/>
      <c r="M11" s="592"/>
      <c r="N11" s="592"/>
      <c r="O11" s="592"/>
      <c r="P11" s="592"/>
      <c r="Q11" s="592"/>
      <c r="R11" s="592"/>
      <c r="S11" s="592"/>
      <c r="T11" s="592"/>
    </row>
    <row r="12" spans="1:20" s="572" customFormat="1" ht="22.5">
      <c r="A12" s="1202"/>
      <c r="B12" s="1202"/>
      <c r="C12" s="1202">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2"/>
      <c r="B13" s="1202"/>
      <c r="C13" s="1202"/>
      <c r="D13" s="625">
        <v>1</v>
      </c>
      <c r="F13" s="618" t="str">
        <f>"4."&amp;mergeValue(A13) &amp;"."&amp;mergeValue(B13)&amp;"."&amp;mergeValue(C13)&amp;"."&amp;mergeValue(D13)</f>
        <v>4.1.1.1.1</v>
      </c>
      <c r="G13" s="635" t="s">
        <v>498</v>
      </c>
      <c r="H13" s="606"/>
      <c r="I13" s="1203" t="s">
        <v>591</v>
      </c>
      <c r="J13" s="617"/>
      <c r="K13" s="592"/>
      <c r="L13" s="592"/>
      <c r="M13" s="592"/>
      <c r="N13" s="592"/>
      <c r="O13" s="592"/>
      <c r="P13" s="592"/>
      <c r="Q13" s="592"/>
      <c r="R13" s="592"/>
      <c r="S13" s="592"/>
      <c r="T13" s="592"/>
    </row>
    <row r="14" spans="1:20" s="572" customFormat="1" ht="18.75">
      <c r="A14" s="1202"/>
      <c r="B14" s="1202"/>
      <c r="C14" s="1202"/>
      <c r="D14" s="625"/>
      <c r="F14" s="621"/>
      <c r="G14" s="552" t="s">
        <v>4</v>
      </c>
      <c r="H14" s="626"/>
      <c r="I14" s="1203"/>
      <c r="J14" s="617"/>
      <c r="K14" s="592"/>
      <c r="L14" s="592"/>
      <c r="M14" s="592"/>
      <c r="N14" s="592"/>
      <c r="O14" s="592"/>
      <c r="P14" s="592"/>
      <c r="Q14" s="592"/>
      <c r="R14" s="592"/>
      <c r="S14" s="592"/>
      <c r="T14" s="592"/>
    </row>
    <row r="15" spans="1:20" s="572" customFormat="1" ht="18.75">
      <c r="A15" s="1202"/>
      <c r="B15" s="1202"/>
      <c r="C15" s="625"/>
      <c r="D15" s="625"/>
      <c r="F15" s="636"/>
      <c r="G15" s="579" t="s">
        <v>403</v>
      </c>
      <c r="H15" s="637"/>
      <c r="I15" s="638"/>
      <c r="J15" s="617"/>
      <c r="K15" s="592"/>
      <c r="L15" s="592"/>
      <c r="M15" s="592"/>
      <c r="N15" s="592"/>
      <c r="O15" s="592"/>
      <c r="P15" s="592"/>
      <c r="Q15" s="592"/>
      <c r="R15" s="592"/>
      <c r="S15" s="592"/>
      <c r="T15" s="592"/>
    </row>
    <row r="16" spans="1:20" s="572" customFormat="1" ht="18.75">
      <c r="A16" s="1202"/>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7" t="s">
        <v>593</v>
      </c>
      <c r="H19" s="1197"/>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100-000000000000}">
      <formula1>900</formula1>
    </dataValidation>
  </dataValidation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86" hidden="1" customWidth="1"/>
    <col min="7" max="8" width="9.140625" style="512"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15" width="23.7109375" style="478" customWidth="1"/>
    <col min="16" max="17" width="1.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3" width="10.5703125" style="502"/>
    <col min="34" max="256" width="10.5703125" style="478"/>
    <col min="257" max="264" width="0" style="478" hidden="1" customWidth="1"/>
    <col min="265" max="267" width="3.7109375" style="478" customWidth="1"/>
    <col min="268" max="268" width="12.7109375" style="478" customWidth="1"/>
    <col min="269" max="269" width="51.140625" style="478" customWidth="1"/>
    <col min="270" max="270" width="0" style="478" hidden="1" customWidth="1"/>
    <col min="271" max="271" width="18.7109375" style="478" customWidth="1"/>
    <col min="272"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51.140625" style="478" customWidth="1"/>
    <col min="526" max="526" width="0" style="478" hidden="1" customWidth="1"/>
    <col min="527" max="527" width="18.7109375" style="478" customWidth="1"/>
    <col min="528"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51.140625" style="478" customWidth="1"/>
    <col min="782" max="782" width="0" style="478" hidden="1" customWidth="1"/>
    <col min="783" max="783" width="18.7109375" style="478" customWidth="1"/>
    <col min="784"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51.140625" style="478" customWidth="1"/>
    <col min="1038" max="1038" width="0" style="478" hidden="1" customWidth="1"/>
    <col min="1039" max="1039" width="18.7109375" style="478" customWidth="1"/>
    <col min="1040"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51.140625" style="478" customWidth="1"/>
    <col min="1294" max="1294" width="0" style="478" hidden="1" customWidth="1"/>
    <col min="1295" max="1295" width="18.7109375" style="478" customWidth="1"/>
    <col min="1296"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51.140625" style="478" customWidth="1"/>
    <col min="1550" max="1550" width="0" style="478" hidden="1" customWidth="1"/>
    <col min="1551" max="1551" width="18.7109375" style="478" customWidth="1"/>
    <col min="1552"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51.140625" style="478" customWidth="1"/>
    <col min="1806" max="1806" width="0" style="478" hidden="1" customWidth="1"/>
    <col min="1807" max="1807" width="18.7109375" style="478" customWidth="1"/>
    <col min="1808"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51.140625" style="478" customWidth="1"/>
    <col min="2062" max="2062" width="0" style="478" hidden="1" customWidth="1"/>
    <col min="2063" max="2063" width="18.7109375" style="478" customWidth="1"/>
    <col min="2064"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51.140625" style="478" customWidth="1"/>
    <col min="2318" max="2318" width="0" style="478" hidden="1" customWidth="1"/>
    <col min="2319" max="2319" width="18.7109375" style="478" customWidth="1"/>
    <col min="2320"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51.140625" style="478" customWidth="1"/>
    <col min="2574" max="2574" width="0" style="478" hidden="1" customWidth="1"/>
    <col min="2575" max="2575" width="18.7109375" style="478" customWidth="1"/>
    <col min="2576"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51.140625" style="478" customWidth="1"/>
    <col min="2830" max="2830" width="0" style="478" hidden="1" customWidth="1"/>
    <col min="2831" max="2831" width="18.7109375" style="478" customWidth="1"/>
    <col min="2832"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51.140625" style="478" customWidth="1"/>
    <col min="3086" max="3086" width="0" style="478" hidden="1" customWidth="1"/>
    <col min="3087" max="3087" width="18.7109375" style="478" customWidth="1"/>
    <col min="3088"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51.140625" style="478" customWidth="1"/>
    <col min="3342" max="3342" width="0" style="478" hidden="1" customWidth="1"/>
    <col min="3343" max="3343" width="18.7109375" style="478" customWidth="1"/>
    <col min="3344"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51.140625" style="478" customWidth="1"/>
    <col min="3598" max="3598" width="0" style="478" hidden="1" customWidth="1"/>
    <col min="3599" max="3599" width="18.7109375" style="478" customWidth="1"/>
    <col min="3600"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51.140625" style="478" customWidth="1"/>
    <col min="3854" max="3854" width="0" style="478" hidden="1" customWidth="1"/>
    <col min="3855" max="3855" width="18.7109375" style="478" customWidth="1"/>
    <col min="3856"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51.140625" style="478" customWidth="1"/>
    <col min="4110" max="4110" width="0" style="478" hidden="1" customWidth="1"/>
    <col min="4111" max="4111" width="18.7109375" style="478" customWidth="1"/>
    <col min="4112"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51.140625" style="478" customWidth="1"/>
    <col min="4366" max="4366" width="0" style="478" hidden="1" customWidth="1"/>
    <col min="4367" max="4367" width="18.7109375" style="478" customWidth="1"/>
    <col min="4368"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51.140625" style="478" customWidth="1"/>
    <col min="4622" max="4622" width="0" style="478" hidden="1" customWidth="1"/>
    <col min="4623" max="4623" width="18.7109375" style="478" customWidth="1"/>
    <col min="4624"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51.140625" style="478" customWidth="1"/>
    <col min="4878" max="4878" width="0" style="478" hidden="1" customWidth="1"/>
    <col min="4879" max="4879" width="18.7109375" style="478" customWidth="1"/>
    <col min="4880"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51.140625" style="478" customWidth="1"/>
    <col min="5134" max="5134" width="0" style="478" hidden="1" customWidth="1"/>
    <col min="5135" max="5135" width="18.7109375" style="478" customWidth="1"/>
    <col min="5136"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51.140625" style="478" customWidth="1"/>
    <col min="5390" max="5390" width="0" style="478" hidden="1" customWidth="1"/>
    <col min="5391" max="5391" width="18.7109375" style="478" customWidth="1"/>
    <col min="5392"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51.140625" style="478" customWidth="1"/>
    <col min="5646" max="5646" width="0" style="478" hidden="1" customWidth="1"/>
    <col min="5647" max="5647" width="18.7109375" style="478" customWidth="1"/>
    <col min="5648"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51.140625" style="478" customWidth="1"/>
    <col min="5902" max="5902" width="0" style="478" hidden="1" customWidth="1"/>
    <col min="5903" max="5903" width="18.7109375" style="478" customWidth="1"/>
    <col min="5904"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51.140625" style="478" customWidth="1"/>
    <col min="6158" max="6158" width="0" style="478" hidden="1" customWidth="1"/>
    <col min="6159" max="6159" width="18.7109375" style="478" customWidth="1"/>
    <col min="6160"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51.140625" style="478" customWidth="1"/>
    <col min="6414" max="6414" width="0" style="478" hidden="1" customWidth="1"/>
    <col min="6415" max="6415" width="18.7109375" style="478" customWidth="1"/>
    <col min="6416"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51.140625" style="478" customWidth="1"/>
    <col min="6670" max="6670" width="0" style="478" hidden="1" customWidth="1"/>
    <col min="6671" max="6671" width="18.7109375" style="478" customWidth="1"/>
    <col min="6672"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51.140625" style="478" customWidth="1"/>
    <col min="6926" max="6926" width="0" style="478" hidden="1" customWidth="1"/>
    <col min="6927" max="6927" width="18.7109375" style="478" customWidth="1"/>
    <col min="6928"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51.140625" style="478" customWidth="1"/>
    <col min="7182" max="7182" width="0" style="478" hidden="1" customWidth="1"/>
    <col min="7183" max="7183" width="18.7109375" style="478" customWidth="1"/>
    <col min="7184"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51.140625" style="478" customWidth="1"/>
    <col min="7438" max="7438" width="0" style="478" hidden="1" customWidth="1"/>
    <col min="7439" max="7439" width="18.7109375" style="478" customWidth="1"/>
    <col min="7440"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51.140625" style="478" customWidth="1"/>
    <col min="7694" max="7694" width="0" style="478" hidden="1" customWidth="1"/>
    <col min="7695" max="7695" width="18.7109375" style="478" customWidth="1"/>
    <col min="7696"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51.140625" style="478" customWidth="1"/>
    <col min="7950" max="7950" width="0" style="478" hidden="1" customWidth="1"/>
    <col min="7951" max="7951" width="18.7109375" style="478" customWidth="1"/>
    <col min="7952"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51.140625" style="478" customWidth="1"/>
    <col min="8206" max="8206" width="0" style="478" hidden="1" customWidth="1"/>
    <col min="8207" max="8207" width="18.7109375" style="478" customWidth="1"/>
    <col min="8208"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51.140625" style="478" customWidth="1"/>
    <col min="8462" max="8462" width="0" style="478" hidden="1" customWidth="1"/>
    <col min="8463" max="8463" width="18.7109375" style="478" customWidth="1"/>
    <col min="8464"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51.140625" style="478" customWidth="1"/>
    <col min="8718" max="8718" width="0" style="478" hidden="1" customWidth="1"/>
    <col min="8719" max="8719" width="18.7109375" style="478" customWidth="1"/>
    <col min="8720"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51.140625" style="478" customWidth="1"/>
    <col min="8974" max="8974" width="0" style="478" hidden="1" customWidth="1"/>
    <col min="8975" max="8975" width="18.7109375" style="478" customWidth="1"/>
    <col min="8976"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51.140625" style="478" customWidth="1"/>
    <col min="9230" max="9230" width="0" style="478" hidden="1" customWidth="1"/>
    <col min="9231" max="9231" width="18.7109375" style="478" customWidth="1"/>
    <col min="9232"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51.140625" style="478" customWidth="1"/>
    <col min="9486" max="9486" width="0" style="478" hidden="1" customWidth="1"/>
    <col min="9487" max="9487" width="18.7109375" style="478" customWidth="1"/>
    <col min="9488"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51.140625" style="478" customWidth="1"/>
    <col min="9742" max="9742" width="0" style="478" hidden="1" customWidth="1"/>
    <col min="9743" max="9743" width="18.7109375" style="478" customWidth="1"/>
    <col min="9744"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51.140625" style="478" customWidth="1"/>
    <col min="9998" max="9998" width="0" style="478" hidden="1" customWidth="1"/>
    <col min="9999" max="9999" width="18.7109375" style="478" customWidth="1"/>
    <col min="10000"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51.140625" style="478" customWidth="1"/>
    <col min="10254" max="10254" width="0" style="478" hidden="1" customWidth="1"/>
    <col min="10255" max="10255" width="18.7109375" style="478" customWidth="1"/>
    <col min="10256"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51.140625" style="478" customWidth="1"/>
    <col min="10510" max="10510" width="0" style="478" hidden="1" customWidth="1"/>
    <col min="10511" max="10511" width="18.7109375" style="478" customWidth="1"/>
    <col min="10512"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51.140625" style="478" customWidth="1"/>
    <col min="10766" max="10766" width="0" style="478" hidden="1" customWidth="1"/>
    <col min="10767" max="10767" width="18.7109375" style="478" customWidth="1"/>
    <col min="10768"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51.140625" style="478" customWidth="1"/>
    <col min="11022" max="11022" width="0" style="478" hidden="1" customWidth="1"/>
    <col min="11023" max="11023" width="18.7109375" style="478" customWidth="1"/>
    <col min="11024"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51.140625" style="478" customWidth="1"/>
    <col min="11278" max="11278" width="0" style="478" hidden="1" customWidth="1"/>
    <col min="11279" max="11279" width="18.7109375" style="478" customWidth="1"/>
    <col min="11280"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51.140625" style="478" customWidth="1"/>
    <col min="11534" max="11534" width="0" style="478" hidden="1" customWidth="1"/>
    <col min="11535" max="11535" width="18.7109375" style="478" customWidth="1"/>
    <col min="11536"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51.140625" style="478" customWidth="1"/>
    <col min="11790" max="11790" width="0" style="478" hidden="1" customWidth="1"/>
    <col min="11791" max="11791" width="18.7109375" style="478" customWidth="1"/>
    <col min="11792"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51.140625" style="478" customWidth="1"/>
    <col min="12046" max="12046" width="0" style="478" hidden="1" customWidth="1"/>
    <col min="12047" max="12047" width="18.7109375" style="478" customWidth="1"/>
    <col min="12048"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51.140625" style="478" customWidth="1"/>
    <col min="12302" max="12302" width="0" style="478" hidden="1" customWidth="1"/>
    <col min="12303" max="12303" width="18.7109375" style="478" customWidth="1"/>
    <col min="12304"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51.140625" style="478" customWidth="1"/>
    <col min="12558" max="12558" width="0" style="478" hidden="1" customWidth="1"/>
    <col min="12559" max="12559" width="18.7109375" style="478" customWidth="1"/>
    <col min="12560"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51.140625" style="478" customWidth="1"/>
    <col min="12814" max="12814" width="0" style="478" hidden="1" customWidth="1"/>
    <col min="12815" max="12815" width="18.7109375" style="478" customWidth="1"/>
    <col min="12816"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51.140625" style="478" customWidth="1"/>
    <col min="13070" max="13070" width="0" style="478" hidden="1" customWidth="1"/>
    <col min="13071" max="13071" width="18.7109375" style="478" customWidth="1"/>
    <col min="13072"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51.140625" style="478" customWidth="1"/>
    <col min="13326" max="13326" width="0" style="478" hidden="1" customWidth="1"/>
    <col min="13327" max="13327" width="18.7109375" style="478" customWidth="1"/>
    <col min="13328"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51.140625" style="478" customWidth="1"/>
    <col min="13582" max="13582" width="0" style="478" hidden="1" customWidth="1"/>
    <col min="13583" max="13583" width="18.7109375" style="478" customWidth="1"/>
    <col min="13584"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51.140625" style="478" customWidth="1"/>
    <col min="13838" max="13838" width="0" style="478" hidden="1" customWidth="1"/>
    <col min="13839" max="13839" width="18.7109375" style="478" customWidth="1"/>
    <col min="13840"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51.140625" style="478" customWidth="1"/>
    <col min="14094" max="14094" width="0" style="478" hidden="1" customWidth="1"/>
    <col min="14095" max="14095" width="18.7109375" style="478" customWidth="1"/>
    <col min="14096"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51.140625" style="478" customWidth="1"/>
    <col min="14350" max="14350" width="0" style="478" hidden="1" customWidth="1"/>
    <col min="14351" max="14351" width="18.7109375" style="478" customWidth="1"/>
    <col min="14352"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51.140625" style="478" customWidth="1"/>
    <col min="14606" max="14606" width="0" style="478" hidden="1" customWidth="1"/>
    <col min="14607" max="14607" width="18.7109375" style="478" customWidth="1"/>
    <col min="14608"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51.140625" style="478" customWidth="1"/>
    <col min="14862" max="14862" width="0" style="478" hidden="1" customWidth="1"/>
    <col min="14863" max="14863" width="18.7109375" style="478" customWidth="1"/>
    <col min="14864"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51.140625" style="478" customWidth="1"/>
    <col min="15118" max="15118" width="0" style="478" hidden="1" customWidth="1"/>
    <col min="15119" max="15119" width="18.7109375" style="478" customWidth="1"/>
    <col min="15120"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51.140625" style="478" customWidth="1"/>
    <col min="15374" max="15374" width="0" style="478" hidden="1" customWidth="1"/>
    <col min="15375" max="15375" width="18.7109375" style="478" customWidth="1"/>
    <col min="15376"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51.140625" style="478" customWidth="1"/>
    <col min="15630" max="15630" width="0" style="478" hidden="1" customWidth="1"/>
    <col min="15631" max="15631" width="18.7109375" style="478" customWidth="1"/>
    <col min="15632"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51.140625" style="478" customWidth="1"/>
    <col min="15886" max="15886" width="0" style="478" hidden="1" customWidth="1"/>
    <col min="15887" max="15887" width="18.7109375" style="478" customWidth="1"/>
    <col min="15888"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51.140625" style="478" customWidth="1"/>
    <col min="16142" max="16142" width="0" style="478" hidden="1" customWidth="1"/>
    <col min="16143" max="16143" width="18.7109375" style="478" customWidth="1"/>
    <col min="16144"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79"/>
    </row>
    <row r="5" spans="1:33" ht="22.5" customHeight="1">
      <c r="J5" s="483"/>
      <c r="K5" s="483"/>
      <c r="L5" s="1230" t="s">
        <v>631</v>
      </c>
      <c r="M5" s="1230"/>
      <c r="N5" s="1230"/>
      <c r="O5" s="1230"/>
      <c r="P5" s="1230"/>
      <c r="Q5" s="1230"/>
      <c r="R5" s="1230"/>
      <c r="S5" s="1230"/>
      <c r="T5" s="1230"/>
      <c r="U5" s="499"/>
    </row>
    <row r="6" spans="1:33" ht="3" customHeight="1">
      <c r="J6" s="483"/>
      <c r="K6" s="483"/>
      <c r="L6" s="479"/>
      <c r="M6" s="479"/>
      <c r="N6" s="479"/>
      <c r="O6" s="482"/>
      <c r="P6" s="482"/>
      <c r="Q6" s="482"/>
      <c r="R6" s="482"/>
      <c r="S6" s="482"/>
      <c r="T6" s="482"/>
      <c r="U6" s="479"/>
    </row>
    <row r="7" spans="1:33" s="493" customFormat="1" ht="22.5">
      <c r="A7" s="513"/>
      <c r="B7" s="513"/>
      <c r="C7" s="513"/>
      <c r="D7" s="513"/>
      <c r="E7" s="513"/>
      <c r="F7" s="513"/>
      <c r="G7" s="513"/>
      <c r="H7" s="513"/>
      <c r="L7" s="501"/>
      <c r="M7" s="619" t="s">
        <v>502</v>
      </c>
      <c r="N7" s="668"/>
      <c r="O7" s="1207" t="str">
        <f>IF(NameOrPr_ch="",IF(NameOrPr="","",NameOrPr),NameOrPr_ch)</f>
        <v>Управление по тарифам и ценовой политике Орловской области</v>
      </c>
      <c r="P7" s="1207"/>
      <c r="Q7" s="1207"/>
      <c r="R7" s="1207"/>
      <c r="S7" s="1207"/>
      <c r="T7" s="1207"/>
      <c r="U7" s="584"/>
      <c r="V7" s="584"/>
      <c r="W7" s="521"/>
      <c r="X7" s="507"/>
      <c r="Y7" s="507"/>
      <c r="Z7" s="507"/>
      <c r="AA7" s="507"/>
      <c r="AB7" s="507"/>
      <c r="AC7" s="507"/>
      <c r="AD7" s="507"/>
      <c r="AE7" s="507"/>
      <c r="AF7" s="507"/>
      <c r="AG7" s="507"/>
    </row>
    <row r="8" spans="1:33" s="493" customFormat="1" ht="18.75">
      <c r="A8" s="513"/>
      <c r="B8" s="513"/>
      <c r="C8" s="513"/>
      <c r="D8" s="513"/>
      <c r="E8" s="513"/>
      <c r="F8" s="513"/>
      <c r="G8" s="513"/>
      <c r="H8" s="513"/>
      <c r="L8" s="501"/>
      <c r="M8" s="619" t="s">
        <v>596</v>
      </c>
      <c r="N8" s="668"/>
      <c r="O8" s="1207" t="str">
        <f>IF(datePr_ch="",IF(datePr="","",datePr),datePr_ch)</f>
        <v>23.11.2022</v>
      </c>
      <c r="P8" s="1207"/>
      <c r="Q8" s="1207"/>
      <c r="R8" s="1207"/>
      <c r="S8" s="1207"/>
      <c r="T8" s="1207"/>
      <c r="U8" s="584"/>
      <c r="V8" s="584"/>
      <c r="W8" s="521"/>
      <c r="X8" s="507"/>
      <c r="Y8" s="507"/>
      <c r="Z8" s="507"/>
      <c r="AA8" s="507"/>
      <c r="AB8" s="507"/>
      <c r="AC8" s="507"/>
      <c r="AD8" s="507"/>
      <c r="AE8" s="507"/>
      <c r="AF8" s="507"/>
      <c r="AG8" s="507"/>
    </row>
    <row r="9" spans="1:33" s="493" customFormat="1" ht="18.75">
      <c r="A9" s="513"/>
      <c r="B9" s="513"/>
      <c r="C9" s="513"/>
      <c r="D9" s="513"/>
      <c r="E9" s="513"/>
      <c r="F9" s="513"/>
      <c r="G9" s="513"/>
      <c r="H9" s="513"/>
      <c r="L9" s="152"/>
      <c r="M9" s="619" t="s">
        <v>595</v>
      </c>
      <c r="N9" s="668"/>
      <c r="O9" s="1207" t="str">
        <f>IF(numberPr_ch="",IF(numberPr="","",numberPr),numberPr_ch)</f>
        <v>№ 485-т</v>
      </c>
      <c r="P9" s="1207"/>
      <c r="Q9" s="1207"/>
      <c r="R9" s="1207"/>
      <c r="S9" s="1207"/>
      <c r="T9" s="1207"/>
      <c r="U9" s="584"/>
      <c r="V9" s="584"/>
      <c r="W9" s="521"/>
      <c r="X9" s="507"/>
      <c r="Y9" s="507"/>
      <c r="Z9" s="507"/>
      <c r="AA9" s="507"/>
      <c r="AB9" s="507"/>
      <c r="AC9" s="507"/>
      <c r="AD9" s="507"/>
      <c r="AE9" s="507"/>
      <c r="AF9" s="507"/>
      <c r="AG9" s="507"/>
    </row>
    <row r="10" spans="1:33" s="493" customFormat="1" ht="18.75">
      <c r="A10" s="513"/>
      <c r="B10" s="513"/>
      <c r="C10" s="513"/>
      <c r="D10" s="513"/>
      <c r="E10" s="513"/>
      <c r="F10" s="513"/>
      <c r="G10" s="513"/>
      <c r="H10" s="513"/>
      <c r="L10" s="152"/>
      <c r="M10" s="619" t="s">
        <v>501</v>
      </c>
      <c r="N10" s="668"/>
      <c r="O10" s="1207" t="str">
        <f>IF(IstPub_ch="",IF(IstPub="","",IstPub),IstPub_ch)</f>
        <v>https://orel-region.ru/</v>
      </c>
      <c r="P10" s="1207"/>
      <c r="Q10" s="1207"/>
      <c r="R10" s="1207"/>
      <c r="S10" s="1207"/>
      <c r="T10" s="1207"/>
      <c r="U10" s="584"/>
      <c r="V10" s="584"/>
      <c r="W10" s="521"/>
      <c r="X10" s="507"/>
      <c r="Y10" s="507"/>
      <c r="Z10" s="507"/>
      <c r="AA10" s="507"/>
      <c r="AB10" s="507"/>
      <c r="AC10" s="507"/>
      <c r="AD10" s="507"/>
      <c r="AE10" s="507"/>
      <c r="AF10" s="507"/>
      <c r="AG10" s="507"/>
    </row>
    <row r="11" spans="1:33" s="493" customFormat="1" ht="11.25" hidden="1">
      <c r="A11" s="513"/>
      <c r="B11" s="513"/>
      <c r="C11" s="513"/>
      <c r="D11" s="513"/>
      <c r="E11" s="513"/>
      <c r="F11" s="513"/>
      <c r="G11" s="513"/>
      <c r="H11" s="513"/>
      <c r="L11" s="152"/>
      <c r="M11" s="152"/>
      <c r="N11" s="490"/>
      <c r="O11" s="500"/>
      <c r="P11" s="500"/>
      <c r="Q11" s="500"/>
      <c r="R11" s="500"/>
      <c r="S11" s="500"/>
      <c r="T11" s="500"/>
      <c r="U11" s="505" t="s">
        <v>373</v>
      </c>
      <c r="X11" s="507"/>
      <c r="Y11" s="507"/>
      <c r="Z11" s="507"/>
      <c r="AA11" s="507"/>
      <c r="AB11" s="507"/>
      <c r="AC11" s="507"/>
      <c r="AD11" s="507"/>
      <c r="AE11" s="507"/>
      <c r="AF11" s="507"/>
      <c r="AG11" s="507"/>
    </row>
    <row r="12" spans="1:33" ht="15" customHeight="1">
      <c r="H12" s="512" t="s">
        <v>93</v>
      </c>
      <c r="J12" s="483"/>
      <c r="K12" s="483"/>
      <c r="L12" s="479"/>
      <c r="M12" s="479"/>
      <c r="N12" s="479"/>
      <c r="O12" s="1247"/>
      <c r="P12" s="1247"/>
      <c r="Q12" s="1247"/>
      <c r="R12" s="1247"/>
      <c r="S12" s="1247"/>
      <c r="T12" s="1247"/>
      <c r="U12" s="1247"/>
    </row>
    <row r="13" spans="1:33">
      <c r="J13" s="483"/>
      <c r="K13" s="483"/>
      <c r="L13" s="1159" t="s">
        <v>454</v>
      </c>
      <c r="M13" s="1159"/>
      <c r="N13" s="1159"/>
      <c r="O13" s="1159"/>
      <c r="P13" s="1159"/>
      <c r="Q13" s="1159"/>
      <c r="R13" s="1159"/>
      <c r="S13" s="1159"/>
      <c r="T13" s="1159"/>
      <c r="U13" s="1159"/>
      <c r="V13" s="1159"/>
      <c r="W13" s="1159" t="s">
        <v>455</v>
      </c>
    </row>
    <row r="14" spans="1:33" ht="14.25" customHeight="1">
      <c r="J14" s="483"/>
      <c r="K14" s="483"/>
      <c r="L14" s="1214" t="s">
        <v>92</v>
      </c>
      <c r="M14" s="1214" t="s">
        <v>639</v>
      </c>
      <c r="N14" s="476"/>
      <c r="O14" s="1215" t="s">
        <v>641</v>
      </c>
      <c r="P14" s="1216"/>
      <c r="Q14" s="1216"/>
      <c r="R14" s="1216"/>
      <c r="S14" s="1216"/>
      <c r="T14" s="1217"/>
      <c r="U14" s="1225" t="s">
        <v>341</v>
      </c>
      <c r="V14" s="1246" t="s">
        <v>275</v>
      </c>
      <c r="W14" s="1159"/>
    </row>
    <row r="15" spans="1:33" ht="14.25" customHeight="1">
      <c r="J15" s="483"/>
      <c r="K15" s="483"/>
      <c r="L15" s="1214"/>
      <c r="M15" s="1214"/>
      <c r="N15" s="475"/>
      <c r="O15" s="1220" t="s">
        <v>640</v>
      </c>
      <c r="P15" s="657"/>
      <c r="Q15" s="657"/>
      <c r="R15" s="1223" t="s">
        <v>654</v>
      </c>
      <c r="S15" s="1223"/>
      <c r="T15" s="1224"/>
      <c r="U15" s="1226"/>
      <c r="V15" s="1246"/>
      <c r="W15" s="1159"/>
    </row>
    <row r="16" spans="1:33" ht="30.75" customHeight="1">
      <c r="J16" s="483"/>
      <c r="K16" s="483"/>
      <c r="L16" s="1214"/>
      <c r="M16" s="1214"/>
      <c r="N16" s="474"/>
      <c r="O16" s="1221"/>
      <c r="P16" s="655"/>
      <c r="Q16" s="656"/>
      <c r="R16" s="538" t="s">
        <v>274</v>
      </c>
      <c r="S16" s="1209" t="s">
        <v>273</v>
      </c>
      <c r="T16" s="1210"/>
      <c r="U16" s="1227"/>
      <c r="V16" s="1246"/>
      <c r="W16" s="1159"/>
    </row>
    <row r="17" spans="1:33">
      <c r="J17" s="483"/>
      <c r="K17" s="491">
        <v>1</v>
      </c>
      <c r="L17" s="639" t="s">
        <v>93</v>
      </c>
      <c r="M17" s="639" t="s">
        <v>49</v>
      </c>
      <c r="N17" s="511" t="s">
        <v>49</v>
      </c>
      <c r="O17" s="640">
        <f ca="1">OFFSET(O17,0,-1)+1</f>
        <v>3</v>
      </c>
      <c r="P17" s="641">
        <f ca="1">OFFSET(P17,0,-1)</f>
        <v>3</v>
      </c>
      <c r="Q17" s="641">
        <f ca="1">OFFSET(Q17,0,-1)</f>
        <v>3</v>
      </c>
      <c r="R17" s="640">
        <f ca="1">OFFSET(R17,0,-1)+1</f>
        <v>4</v>
      </c>
      <c r="S17" s="1244">
        <f ca="1">OFFSET(S17,0,-1)+1</f>
        <v>5</v>
      </c>
      <c r="T17" s="1244"/>
      <c r="U17" s="640">
        <f ca="1">OFFSET(U17,0,-2)+1</f>
        <v>6</v>
      </c>
      <c r="V17" s="641">
        <f ca="1">OFFSET(V17,0,-1)</f>
        <v>6</v>
      </c>
      <c r="W17" s="640">
        <f ca="1">OFFSET(W17,0,-1)+1</f>
        <v>7</v>
      </c>
    </row>
    <row r="18" spans="1:33" ht="22.5">
      <c r="A18" s="1233">
        <v>1</v>
      </c>
      <c r="B18" s="903"/>
      <c r="C18" s="903"/>
      <c r="D18" s="903"/>
      <c r="E18" s="904"/>
      <c r="F18" s="905"/>
      <c r="G18" s="905"/>
      <c r="H18" s="905"/>
      <c r="I18" s="906"/>
      <c r="J18" s="901"/>
      <c r="K18" s="908"/>
      <c r="L18" s="595">
        <f>mergeValue(A18)</f>
        <v>1</v>
      </c>
      <c r="M18" s="643" t="s">
        <v>20</v>
      </c>
      <c r="N18" s="582"/>
      <c r="O18" s="1245"/>
      <c r="P18" s="1245"/>
      <c r="Q18" s="1245"/>
      <c r="R18" s="1245"/>
      <c r="S18" s="1245"/>
      <c r="T18" s="1245"/>
      <c r="U18" s="1245"/>
      <c r="V18" s="1245"/>
      <c r="W18" s="632" t="s">
        <v>476</v>
      </c>
    </row>
    <row r="19" spans="1:33" ht="22.5">
      <c r="A19" s="1233"/>
      <c r="B19" s="1233">
        <v>1</v>
      </c>
      <c r="C19" s="903"/>
      <c r="D19" s="903"/>
      <c r="E19" s="905"/>
      <c r="F19" s="905"/>
      <c r="G19" s="905"/>
      <c r="H19" s="905"/>
      <c r="I19" s="900"/>
      <c r="J19" s="899"/>
      <c r="K19" s="902"/>
      <c r="L19" s="595" t="str">
        <f>mergeValue(A19) &amp;"."&amp; mergeValue(B19)</f>
        <v>1.1</v>
      </c>
      <c r="M19" s="548" t="s">
        <v>16</v>
      </c>
      <c r="N19" s="582"/>
      <c r="O19" s="1245"/>
      <c r="P19" s="1245"/>
      <c r="Q19" s="1245"/>
      <c r="R19" s="1245"/>
      <c r="S19" s="1245"/>
      <c r="T19" s="1245"/>
      <c r="U19" s="1245"/>
      <c r="V19" s="1245"/>
      <c r="W19" s="632" t="s">
        <v>477</v>
      </c>
    </row>
    <row r="20" spans="1:33" ht="22.5">
      <c r="A20" s="1233"/>
      <c r="B20" s="1233"/>
      <c r="C20" s="1233">
        <v>1</v>
      </c>
      <c r="D20" s="903"/>
      <c r="E20" s="905"/>
      <c r="F20" s="905"/>
      <c r="G20" s="905"/>
      <c r="H20" s="905"/>
      <c r="I20" s="907"/>
      <c r="J20" s="899"/>
      <c r="K20" s="902"/>
      <c r="L20" s="595" t="str">
        <f>mergeValue(A20) &amp;"."&amp; mergeValue(B20)&amp;"."&amp; mergeValue(C20)</f>
        <v>1.1.1</v>
      </c>
      <c r="M20" s="549" t="s">
        <v>7</v>
      </c>
      <c r="N20" s="582"/>
      <c r="O20" s="1245"/>
      <c r="P20" s="1245"/>
      <c r="Q20" s="1245"/>
      <c r="R20" s="1245"/>
      <c r="S20" s="1245"/>
      <c r="T20" s="1245"/>
      <c r="U20" s="1245"/>
      <c r="V20" s="1245"/>
      <c r="W20" s="632" t="s">
        <v>633</v>
      </c>
    </row>
    <row r="21" spans="1:33" ht="22.5">
      <c r="A21" s="1233"/>
      <c r="B21" s="1233"/>
      <c r="C21" s="1233"/>
      <c r="D21" s="1233">
        <v>1</v>
      </c>
      <c r="E21" s="905"/>
      <c r="F21" s="905"/>
      <c r="G21" s="905"/>
      <c r="H21" s="905"/>
      <c r="I21" s="907"/>
      <c r="J21" s="899"/>
      <c r="K21" s="902"/>
      <c r="L21" s="595" t="str">
        <f>mergeValue(A21) &amp;"."&amp; mergeValue(B21)&amp;"."&amp; mergeValue(C21)&amp;"."&amp; mergeValue(D21)</f>
        <v>1.1.1.1</v>
      </c>
      <c r="M21" s="550" t="s">
        <v>22</v>
      </c>
      <c r="N21" s="582"/>
      <c r="O21" s="1245"/>
      <c r="P21" s="1245"/>
      <c r="Q21" s="1245"/>
      <c r="R21" s="1245"/>
      <c r="S21" s="1245"/>
      <c r="T21" s="1245"/>
      <c r="U21" s="1245"/>
      <c r="V21" s="1245"/>
      <c r="W21" s="632" t="s">
        <v>634</v>
      </c>
    </row>
    <row r="22" spans="1:33" ht="101.25">
      <c r="A22" s="1233"/>
      <c r="B22" s="1233"/>
      <c r="C22" s="1233"/>
      <c r="D22" s="1233"/>
      <c r="E22" s="1233">
        <v>1</v>
      </c>
      <c r="F22" s="905"/>
      <c r="G22" s="905"/>
      <c r="H22" s="903">
        <v>1</v>
      </c>
      <c r="I22" s="1233">
        <v>1</v>
      </c>
      <c r="J22" s="905"/>
      <c r="K22" s="910"/>
      <c r="L22" s="595" t="str">
        <f>mergeValue(A22) &amp;"."&amp; mergeValue(B22)&amp;"."&amp; mergeValue(C22)&amp;"."&amp; mergeValue(D22)&amp;"."&amp; mergeValue(E22)</f>
        <v>1.1.1.1.1</v>
      </c>
      <c r="M22" s="556" t="s">
        <v>9</v>
      </c>
      <c r="N22" s="583"/>
      <c r="O22" s="1235"/>
      <c r="P22" s="1235"/>
      <c r="Q22" s="1235"/>
      <c r="R22" s="1235"/>
      <c r="S22" s="1235"/>
      <c r="T22" s="1235"/>
      <c r="U22" s="1235"/>
      <c r="V22" s="1235"/>
      <c r="W22" s="632" t="s">
        <v>638</v>
      </c>
    </row>
    <row r="23" spans="1:33" ht="90">
      <c r="A23" s="1233"/>
      <c r="B23" s="1233"/>
      <c r="C23" s="1233"/>
      <c r="D23" s="1233"/>
      <c r="E23" s="1233"/>
      <c r="F23" s="1233">
        <v>1</v>
      </c>
      <c r="G23" s="903"/>
      <c r="H23" s="903"/>
      <c r="I23" s="1233"/>
      <c r="J23" s="1233">
        <v>1</v>
      </c>
      <c r="K23" s="911"/>
      <c r="L23" s="595" t="str">
        <f>mergeValue(A23) &amp;"."&amp; mergeValue(B23)&amp;"."&amp; mergeValue(C23)&amp;"."&amp; mergeValue(D23)&amp;"."&amp; mergeValue(E23)&amp;"."&amp; mergeValue(F23)</f>
        <v>1.1.1.1.1.1</v>
      </c>
      <c r="M23" s="557" t="s">
        <v>10</v>
      </c>
      <c r="N23" s="583"/>
      <c r="O23" s="1236"/>
      <c r="P23" s="1237"/>
      <c r="Q23" s="1237"/>
      <c r="R23" s="1237"/>
      <c r="S23" s="1237"/>
      <c r="T23" s="1237"/>
      <c r="U23" s="1237"/>
      <c r="V23" s="1238"/>
      <c r="W23" s="632" t="s">
        <v>636</v>
      </c>
      <c r="Y23" s="506" t="str">
        <f>strCheckUnique(Z23:Z26)</f>
        <v/>
      </c>
      <c r="AA23" s="506" t="str">
        <f>IF(O23="","",O23 &amp; ":_")</f>
        <v/>
      </c>
    </row>
    <row r="24" spans="1:33" ht="189" customHeight="1">
      <c r="A24" s="1233"/>
      <c r="B24" s="1233"/>
      <c r="C24" s="1233"/>
      <c r="D24" s="1233"/>
      <c r="E24" s="1233"/>
      <c r="F24" s="1233"/>
      <c r="G24" s="903">
        <v>1</v>
      </c>
      <c r="H24" s="903"/>
      <c r="I24" s="1233"/>
      <c r="J24" s="1233"/>
      <c r="K24" s="911">
        <v>1</v>
      </c>
      <c r="L24" s="595" t="str">
        <f>mergeValue(A24) &amp;"."&amp; mergeValue(B24)&amp;"."&amp; mergeValue(C24)&amp;"."&amp; mergeValue(D24)&amp;"."&amp; mergeValue(E24)&amp;"."&amp; mergeValue(F24)&amp;"."&amp; mergeValue(G24)</f>
        <v>1.1.1.1.1.1.1</v>
      </c>
      <c r="M24" s="1071"/>
      <c r="N24" s="588"/>
      <c r="O24" s="1080"/>
      <c r="P24" s="564"/>
      <c r="Q24" s="564"/>
      <c r="R24" s="1243"/>
      <c r="S24" s="1229" t="s">
        <v>84</v>
      </c>
      <c r="T24" s="1243"/>
      <c r="U24" s="1229" t="s">
        <v>85</v>
      </c>
      <c r="V24" s="580"/>
      <c r="W24" s="1204" t="s">
        <v>656</v>
      </c>
      <c r="X24" s="502" t="str">
        <f>strCheckDate(O25:V25)</f>
        <v/>
      </c>
      <c r="Y24" s="506"/>
      <c r="Z24" s="506" t="str">
        <f>IF(M24="","",M24 )</f>
        <v/>
      </c>
      <c r="AA24" s="506"/>
      <c r="AB24" s="506"/>
      <c r="AC24" s="506"/>
    </row>
    <row r="25" spans="1:33" ht="11.25" hidden="1">
      <c r="A25" s="1233"/>
      <c r="B25" s="1233"/>
      <c r="C25" s="1233"/>
      <c r="D25" s="1233"/>
      <c r="E25" s="1233"/>
      <c r="F25" s="1233"/>
      <c r="G25" s="903"/>
      <c r="H25" s="903"/>
      <c r="I25" s="1233"/>
      <c r="J25" s="1233"/>
      <c r="K25" s="911"/>
      <c r="L25" s="602"/>
      <c r="M25" s="648"/>
      <c r="N25" s="588"/>
      <c r="O25" s="586"/>
      <c r="P25" s="564"/>
      <c r="Q25" s="586" t="str">
        <f>R24 &amp; "-" &amp; T24</f>
        <v>-</v>
      </c>
      <c r="R25" s="1228"/>
      <c r="S25" s="1229"/>
      <c r="T25" s="1228"/>
      <c r="U25" s="1229"/>
      <c r="V25" s="580"/>
      <c r="W25" s="1205"/>
    </row>
    <row r="26" spans="1:33" s="477" customFormat="1" ht="15" customHeight="1">
      <c r="A26" s="1233"/>
      <c r="B26" s="1233"/>
      <c r="C26" s="1233"/>
      <c r="D26" s="1233"/>
      <c r="E26" s="1233"/>
      <c r="F26" s="1233"/>
      <c r="G26" s="905"/>
      <c r="H26" s="903"/>
      <c r="I26" s="1233"/>
      <c r="J26" s="1233"/>
      <c r="K26" s="910"/>
      <c r="L26" s="540"/>
      <c r="M26" s="559" t="s">
        <v>25</v>
      </c>
      <c r="N26" s="553"/>
      <c r="O26" s="547"/>
      <c r="P26" s="547"/>
      <c r="Q26" s="547"/>
      <c r="R26" s="575"/>
      <c r="S26" s="566"/>
      <c r="T26" s="565"/>
      <c r="U26" s="553"/>
      <c r="V26" s="562"/>
      <c r="W26" s="1206"/>
      <c r="X26" s="503"/>
      <c r="Y26" s="503"/>
      <c r="Z26" s="503"/>
      <c r="AA26" s="503"/>
      <c r="AB26" s="503"/>
      <c r="AC26" s="503"/>
      <c r="AD26" s="503"/>
      <c r="AE26" s="503"/>
      <c r="AF26" s="503"/>
      <c r="AG26" s="503"/>
    </row>
    <row r="27" spans="1:33" s="477" customFormat="1" ht="15" customHeight="1">
      <c r="A27" s="1233"/>
      <c r="B27" s="1233"/>
      <c r="C27" s="1233"/>
      <c r="D27" s="1233"/>
      <c r="E27" s="1233"/>
      <c r="F27" s="905"/>
      <c r="G27" s="905"/>
      <c r="H27" s="903"/>
      <c r="I27" s="1233"/>
      <c r="J27" s="905"/>
      <c r="K27" s="910"/>
      <c r="L27" s="540"/>
      <c r="M27" s="558" t="s">
        <v>11</v>
      </c>
      <c r="N27" s="552"/>
      <c r="O27" s="547"/>
      <c r="P27" s="547"/>
      <c r="Q27" s="547"/>
      <c r="R27" s="575"/>
      <c r="S27" s="566"/>
      <c r="T27" s="565"/>
      <c r="U27" s="552"/>
      <c r="V27" s="566"/>
      <c r="W27" s="562"/>
      <c r="X27" s="503"/>
      <c r="Y27" s="503"/>
      <c r="Z27" s="503"/>
      <c r="AA27" s="503"/>
      <c r="AB27" s="503"/>
      <c r="AC27" s="503"/>
      <c r="AD27" s="503"/>
      <c r="AE27" s="503"/>
      <c r="AF27" s="503"/>
      <c r="AG27" s="503"/>
    </row>
    <row r="28" spans="1:33" s="477" customFormat="1" ht="15" customHeight="1">
      <c r="A28" s="1233"/>
      <c r="B28" s="1233"/>
      <c r="C28" s="1233"/>
      <c r="D28" s="1233"/>
      <c r="E28" s="909"/>
      <c r="F28" s="905"/>
      <c r="G28" s="905"/>
      <c r="H28" s="905"/>
      <c r="I28" s="901"/>
      <c r="J28" s="898"/>
      <c r="K28" s="908"/>
      <c r="L28" s="540"/>
      <c r="M28" s="553" t="s">
        <v>12</v>
      </c>
      <c r="N28" s="551"/>
      <c r="O28" s="547"/>
      <c r="P28" s="547"/>
      <c r="Q28" s="547"/>
      <c r="R28" s="575"/>
      <c r="S28" s="566"/>
      <c r="T28" s="565"/>
      <c r="U28" s="551"/>
      <c r="V28" s="566"/>
      <c r="W28" s="562"/>
      <c r="X28" s="503"/>
      <c r="Y28" s="503"/>
      <c r="Z28" s="503"/>
      <c r="AA28" s="503"/>
      <c r="AB28" s="503"/>
      <c r="AC28" s="503"/>
      <c r="AD28" s="503"/>
      <c r="AE28" s="503"/>
      <c r="AF28" s="503"/>
      <c r="AG28" s="503"/>
    </row>
    <row r="29" spans="1:33" s="477" customFormat="1" ht="15" customHeight="1">
      <c r="A29" s="1233"/>
      <c r="B29" s="1233"/>
      <c r="C29" s="1233"/>
      <c r="D29" s="909"/>
      <c r="E29" s="909"/>
      <c r="F29" s="905"/>
      <c r="G29" s="905"/>
      <c r="H29" s="905"/>
      <c r="I29" s="901"/>
      <c r="J29" s="898"/>
      <c r="K29" s="908"/>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row>
    <row r="30" spans="1:33" s="477" customFormat="1" ht="15" customHeight="1">
      <c r="A30" s="1233"/>
      <c r="B30" s="1233"/>
      <c r="C30" s="909"/>
      <c r="D30" s="909"/>
      <c r="E30" s="909"/>
      <c r="F30" s="909"/>
      <c r="G30" s="914"/>
      <c r="H30" s="901"/>
      <c r="I30" s="912"/>
      <c r="J30" s="898"/>
      <c r="K30" s="913"/>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row>
    <row r="31" spans="1:33" s="477" customFormat="1" ht="15" customHeight="1">
      <c r="A31" s="1233"/>
      <c r="B31" s="909"/>
      <c r="C31" s="909"/>
      <c r="D31" s="909"/>
      <c r="E31" s="909"/>
      <c r="F31" s="909"/>
      <c r="G31" s="914"/>
      <c r="H31" s="901"/>
      <c r="I31" s="901"/>
      <c r="J31" s="898"/>
      <c r="K31" s="908"/>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row>
    <row r="32" spans="1:33" s="477" customFormat="1" ht="15" customHeight="1">
      <c r="A32" s="897"/>
      <c r="B32" s="897"/>
      <c r="C32" s="897"/>
      <c r="D32" s="897"/>
      <c r="E32" s="897"/>
      <c r="F32" s="897"/>
      <c r="G32" s="897"/>
      <c r="H32" s="897"/>
      <c r="I32" s="897"/>
      <c r="J32" s="897"/>
      <c r="K32" s="897"/>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row>
    <row r="33" spans="12:23" ht="3" customHeight="1">
      <c r="L33" s="487"/>
      <c r="M33" s="487"/>
      <c r="N33" s="487"/>
      <c r="O33" s="487"/>
      <c r="P33" s="487"/>
      <c r="Q33" s="487"/>
      <c r="R33" s="487"/>
      <c r="S33" s="487"/>
      <c r="T33" s="487"/>
      <c r="U33" s="487"/>
    </row>
    <row r="34" spans="12:23" ht="133.5" customHeight="1">
      <c r="L34" s="1">
        <v>1</v>
      </c>
      <c r="M34" s="1197" t="s">
        <v>632</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2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2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2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200-000003000000}">
      <formula1>kind_of_cons</formula1>
    </dataValidation>
    <dataValidation type="list" allowBlank="1" showInputMessage="1" errorTitle="Ошибка" error="Выберите значение из списка" prompt="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JI24" xr:uid="{00000000-0002-0000-1200-000004000000}">
      <formula1>kind_of_heat_transfer</formula1>
    </dataValidation>
    <dataValidation type="decimal" allowBlank="1" showErrorMessage="1" errorTitle="Ошибка" error="Допускается ввод только неотрицательных чисел!" sqref="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JK24" xr:uid="{00000000-0002-0000-12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200-000006000000}"/>
    <dataValidation allowBlank="1" showInputMessage="1" showErrorMessage="1" prompt="Для выбора выполните двойной щелчок левой клавиши мыши по соответствующей ячейке." sqref="TM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JQ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2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200-000008000000}"/>
    <dataValidation type="list" allowBlank="1" showInputMessage="1" showErrorMessage="1" errorTitle="Ошибка" error="Выберите значение из списка" prompt="Выберите значение из списка" sqref="O23:V23" xr:uid="{00000000-0002-0000-12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2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CAD19-AEF7-4B15-9732-D8E119936006}">
  <sheetPr codeName="modList02">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51</v>
      </c>
    </row>
    <row r="2" spans="1:20" ht="22.5">
      <c r="F2" s="1198" t="s">
        <v>491</v>
      </c>
      <c r="G2" s="1199"/>
      <c r="H2" s="1200"/>
      <c r="I2" s="642"/>
    </row>
    <row r="3" spans="1:20" ht="3" customHeight="1"/>
    <row r="4" spans="1:20" s="572" customFormat="1" ht="11.25">
      <c r="A4" s="592"/>
      <c r="B4" s="592"/>
      <c r="C4" s="592"/>
      <c r="D4" s="592"/>
      <c r="F4" s="1159" t="s">
        <v>454</v>
      </c>
      <c r="G4" s="1159"/>
      <c r="H4" s="1159"/>
      <c r="I4" s="1201"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1"/>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29.11.2022</v>
      </c>
      <c r="I7" s="583" t="s">
        <v>493</v>
      </c>
      <c r="J7" s="617"/>
      <c r="K7" s="592"/>
      <c r="L7" s="592"/>
      <c r="M7" s="592"/>
      <c r="N7" s="592"/>
      <c r="O7" s="592"/>
      <c r="P7" s="592"/>
      <c r="Q7" s="592"/>
      <c r="R7" s="592"/>
      <c r="S7" s="592"/>
      <c r="T7" s="592"/>
    </row>
    <row r="8" spans="1:20" s="572" customFormat="1" ht="45">
      <c r="A8" s="1202">
        <v>1</v>
      </c>
      <c r="B8" s="592"/>
      <c r="C8" s="592"/>
      <c r="D8" s="592"/>
      <c r="F8" s="618" t="str">
        <f>"2." &amp;mergeValue(A8)</f>
        <v>2.1</v>
      </c>
      <c r="G8" s="634" t="s">
        <v>494</v>
      </c>
      <c r="H8" s="606"/>
      <c r="I8" s="583" t="s">
        <v>590</v>
      </c>
      <c r="J8" s="617"/>
      <c r="K8" s="592"/>
      <c r="L8" s="592"/>
      <c r="M8" s="592"/>
      <c r="N8" s="592"/>
      <c r="O8" s="592"/>
      <c r="P8" s="592"/>
      <c r="Q8" s="592"/>
      <c r="R8" s="592"/>
      <c r="S8" s="592"/>
      <c r="T8" s="592"/>
    </row>
    <row r="9" spans="1:20" s="572" customFormat="1" ht="22.5">
      <c r="A9" s="1202"/>
      <c r="B9" s="592"/>
      <c r="C9" s="592"/>
      <c r="D9" s="592"/>
      <c r="F9" s="618" t="str">
        <f>"3." &amp;mergeValue(A9)</f>
        <v>3.1</v>
      </c>
      <c r="G9" s="634" t="s">
        <v>495</v>
      </c>
      <c r="H9" s="606"/>
      <c r="I9" s="583" t="s">
        <v>588</v>
      </c>
      <c r="J9" s="617"/>
      <c r="K9" s="592"/>
      <c r="L9" s="592"/>
      <c r="M9" s="592"/>
      <c r="N9" s="592"/>
      <c r="O9" s="592"/>
      <c r="P9" s="592"/>
      <c r="Q9" s="592"/>
      <c r="R9" s="592"/>
      <c r="S9" s="592"/>
      <c r="T9" s="592"/>
    </row>
    <row r="10" spans="1:20" s="572" customFormat="1" ht="22.5">
      <c r="A10" s="1202"/>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2"/>
      <c r="B11" s="1202">
        <v>1</v>
      </c>
      <c r="C11" s="625"/>
      <c r="D11" s="625"/>
      <c r="F11" s="618" t="str">
        <f>"4."&amp;mergeValue(A11) &amp;"."&amp;mergeValue(B11)</f>
        <v>4.1.1</v>
      </c>
      <c r="G11" s="613" t="s">
        <v>592</v>
      </c>
      <c r="H11" s="606" t="str">
        <f>IF(region_name="","",region_name)</f>
        <v>Орловская область</v>
      </c>
      <c r="I11" s="583" t="s">
        <v>499</v>
      </c>
      <c r="J11" s="617"/>
      <c r="K11" s="592"/>
      <c r="L11" s="592"/>
      <c r="M11" s="592"/>
      <c r="N11" s="592"/>
      <c r="O11" s="592"/>
      <c r="P11" s="592"/>
      <c r="Q11" s="592"/>
      <c r="R11" s="592"/>
      <c r="S11" s="592"/>
      <c r="T11" s="592"/>
    </row>
    <row r="12" spans="1:20" s="572" customFormat="1" ht="22.5">
      <c r="A12" s="1202"/>
      <c r="B12" s="1202"/>
      <c r="C12" s="1202">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2"/>
      <c r="B13" s="1202"/>
      <c r="C13" s="1202"/>
      <c r="D13" s="625">
        <v>1</v>
      </c>
      <c r="F13" s="618" t="str">
        <f>"4."&amp;mergeValue(A13) &amp;"."&amp;mergeValue(B13)&amp;"."&amp;mergeValue(C13)&amp;"."&amp;mergeValue(D13)</f>
        <v>4.1.1.1.1</v>
      </c>
      <c r="G13" s="635" t="s">
        <v>498</v>
      </c>
      <c r="H13" s="606"/>
      <c r="I13" s="1203" t="s">
        <v>591</v>
      </c>
      <c r="J13" s="617"/>
      <c r="K13" s="592"/>
      <c r="L13" s="592"/>
      <c r="M13" s="592"/>
      <c r="N13" s="592"/>
      <c r="O13" s="592"/>
      <c r="P13" s="592"/>
      <c r="Q13" s="592"/>
      <c r="R13" s="592"/>
      <c r="S13" s="592"/>
      <c r="T13" s="592"/>
    </row>
    <row r="14" spans="1:20" s="572" customFormat="1" ht="18.75">
      <c r="A14" s="1202"/>
      <c r="B14" s="1202"/>
      <c r="C14" s="1202"/>
      <c r="D14" s="625"/>
      <c r="F14" s="621"/>
      <c r="G14" s="552" t="s">
        <v>4</v>
      </c>
      <c r="H14" s="626"/>
      <c r="I14" s="1203"/>
      <c r="J14" s="617"/>
      <c r="K14" s="592"/>
      <c r="L14" s="592"/>
      <c r="M14" s="592"/>
      <c r="N14" s="592"/>
      <c r="O14" s="592"/>
      <c r="P14" s="592"/>
      <c r="Q14" s="592"/>
      <c r="R14" s="592"/>
      <c r="S14" s="592"/>
      <c r="T14" s="592"/>
    </row>
    <row r="15" spans="1:20" s="572" customFormat="1" ht="18.75">
      <c r="A15" s="1202"/>
      <c r="B15" s="1202"/>
      <c r="C15" s="625"/>
      <c r="D15" s="625"/>
      <c r="F15" s="636"/>
      <c r="G15" s="579" t="s">
        <v>403</v>
      </c>
      <c r="H15" s="637"/>
      <c r="I15" s="638"/>
      <c r="J15" s="617"/>
      <c r="K15" s="592"/>
      <c r="L15" s="592"/>
      <c r="M15" s="592"/>
      <c r="N15" s="592"/>
      <c r="O15" s="592"/>
      <c r="P15" s="592"/>
      <c r="Q15" s="592"/>
      <c r="R15" s="592"/>
      <c r="S15" s="592"/>
      <c r="T15" s="592"/>
    </row>
    <row r="16" spans="1:20" s="572" customFormat="1" ht="18.75">
      <c r="A16" s="1202"/>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7" t="s">
        <v>593</v>
      </c>
      <c r="H19" s="1197"/>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300-000000000000}">
      <formula1>900</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3.7109375" style="525" customWidth="1"/>
    <col min="16" max="17" width="1.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35" width="10.5703125" style="587"/>
    <col min="36" max="256" width="10.5703125" style="525"/>
    <col min="257" max="264" width="0" style="525" hidden="1" customWidth="1"/>
    <col min="265" max="267" width="3.7109375" style="525" customWidth="1"/>
    <col min="268" max="268" width="12.7109375" style="525" customWidth="1"/>
    <col min="269" max="269" width="47.42578125" style="525" customWidth="1"/>
    <col min="270" max="273" width="0" style="525" hidden="1" customWidth="1"/>
    <col min="274" max="274" width="11.7109375" style="525" customWidth="1"/>
    <col min="275" max="275" width="6.42578125" style="525" bestFit="1" customWidth="1"/>
    <col min="276" max="276" width="11.7109375" style="525" customWidth="1"/>
    <col min="277" max="277" width="0" style="525" hidden="1" customWidth="1"/>
    <col min="278" max="278" width="3.7109375" style="525" customWidth="1"/>
    <col min="279" max="279" width="11.140625" style="525" bestFit="1" customWidth="1"/>
    <col min="280" max="512" width="10.5703125" style="525"/>
    <col min="513" max="520" width="0" style="525" hidden="1" customWidth="1"/>
    <col min="521" max="523" width="3.7109375" style="525" customWidth="1"/>
    <col min="524" max="524" width="12.7109375" style="525" customWidth="1"/>
    <col min="525" max="525" width="47.42578125" style="525" customWidth="1"/>
    <col min="526" max="529" width="0" style="525" hidden="1" customWidth="1"/>
    <col min="530" max="530" width="11.7109375" style="525" customWidth="1"/>
    <col min="531" max="531" width="6.42578125" style="525" bestFit="1" customWidth="1"/>
    <col min="532" max="532" width="11.7109375" style="525" customWidth="1"/>
    <col min="533" max="533" width="0" style="525" hidden="1" customWidth="1"/>
    <col min="534" max="534" width="3.7109375" style="525" customWidth="1"/>
    <col min="535" max="535" width="11.140625" style="525" bestFit="1" customWidth="1"/>
    <col min="536" max="768" width="10.5703125" style="525"/>
    <col min="769" max="776" width="0" style="525" hidden="1" customWidth="1"/>
    <col min="777" max="779" width="3.7109375" style="525" customWidth="1"/>
    <col min="780" max="780" width="12.7109375" style="525" customWidth="1"/>
    <col min="781" max="781" width="47.42578125" style="525" customWidth="1"/>
    <col min="782" max="785" width="0" style="525" hidden="1" customWidth="1"/>
    <col min="786" max="786" width="11.7109375" style="525" customWidth="1"/>
    <col min="787" max="787" width="6.42578125" style="525" bestFit="1" customWidth="1"/>
    <col min="788" max="788" width="11.7109375" style="525" customWidth="1"/>
    <col min="789" max="789" width="0" style="525" hidden="1" customWidth="1"/>
    <col min="790" max="790" width="3.7109375" style="525" customWidth="1"/>
    <col min="791" max="791" width="11.140625" style="525" bestFit="1" customWidth="1"/>
    <col min="792" max="1024" width="10.5703125" style="525"/>
    <col min="1025" max="1032" width="0" style="525" hidden="1" customWidth="1"/>
    <col min="1033" max="1035" width="3.7109375" style="525" customWidth="1"/>
    <col min="1036" max="1036" width="12.7109375" style="525" customWidth="1"/>
    <col min="1037" max="1037" width="47.42578125" style="525" customWidth="1"/>
    <col min="1038" max="1041" width="0" style="525" hidden="1" customWidth="1"/>
    <col min="1042" max="1042" width="11.7109375" style="525" customWidth="1"/>
    <col min="1043" max="1043" width="6.42578125" style="525" bestFit="1" customWidth="1"/>
    <col min="1044" max="1044" width="11.7109375" style="525" customWidth="1"/>
    <col min="1045" max="1045" width="0" style="525" hidden="1" customWidth="1"/>
    <col min="1046" max="1046" width="3.7109375" style="525" customWidth="1"/>
    <col min="1047" max="1047" width="11.140625" style="525" bestFit="1" customWidth="1"/>
    <col min="1048" max="1280" width="10.5703125" style="525"/>
    <col min="1281" max="1288" width="0" style="525" hidden="1" customWidth="1"/>
    <col min="1289" max="1291" width="3.7109375" style="525" customWidth="1"/>
    <col min="1292" max="1292" width="12.7109375" style="525" customWidth="1"/>
    <col min="1293" max="1293" width="47.42578125" style="525" customWidth="1"/>
    <col min="1294" max="1297" width="0" style="525" hidden="1" customWidth="1"/>
    <col min="1298" max="1298" width="11.7109375" style="525" customWidth="1"/>
    <col min="1299" max="1299" width="6.42578125" style="525" bestFit="1" customWidth="1"/>
    <col min="1300" max="1300" width="11.7109375" style="525" customWidth="1"/>
    <col min="1301" max="1301" width="0" style="525" hidden="1" customWidth="1"/>
    <col min="1302" max="1302" width="3.7109375" style="525" customWidth="1"/>
    <col min="1303" max="1303" width="11.140625" style="525" bestFit="1" customWidth="1"/>
    <col min="1304" max="1536" width="10.5703125" style="525"/>
    <col min="1537" max="1544" width="0" style="525" hidden="1" customWidth="1"/>
    <col min="1545" max="1547" width="3.7109375" style="525" customWidth="1"/>
    <col min="1548" max="1548" width="12.7109375" style="525" customWidth="1"/>
    <col min="1549" max="1549" width="47.42578125" style="525" customWidth="1"/>
    <col min="1550" max="1553" width="0" style="525" hidden="1" customWidth="1"/>
    <col min="1554" max="1554" width="11.7109375" style="525" customWidth="1"/>
    <col min="1555" max="1555" width="6.42578125" style="525" bestFit="1" customWidth="1"/>
    <col min="1556" max="1556" width="11.7109375" style="525" customWidth="1"/>
    <col min="1557" max="1557" width="0" style="525" hidden="1" customWidth="1"/>
    <col min="1558" max="1558" width="3.7109375" style="525" customWidth="1"/>
    <col min="1559" max="1559" width="11.140625" style="525" bestFit="1" customWidth="1"/>
    <col min="1560" max="1792" width="10.5703125" style="525"/>
    <col min="1793" max="1800" width="0" style="525" hidden="1" customWidth="1"/>
    <col min="1801" max="1803" width="3.7109375" style="525" customWidth="1"/>
    <col min="1804" max="1804" width="12.7109375" style="525" customWidth="1"/>
    <col min="1805" max="1805" width="47.42578125" style="525" customWidth="1"/>
    <col min="1806" max="1809" width="0" style="525" hidden="1" customWidth="1"/>
    <col min="1810" max="1810" width="11.7109375" style="525" customWidth="1"/>
    <col min="1811" max="1811" width="6.42578125" style="525" bestFit="1" customWidth="1"/>
    <col min="1812" max="1812" width="11.7109375" style="525" customWidth="1"/>
    <col min="1813" max="1813" width="0" style="525" hidden="1" customWidth="1"/>
    <col min="1814" max="1814" width="3.7109375" style="525" customWidth="1"/>
    <col min="1815" max="1815" width="11.140625" style="525" bestFit="1" customWidth="1"/>
    <col min="1816" max="2048" width="10.5703125" style="525"/>
    <col min="2049" max="2056" width="0" style="525" hidden="1" customWidth="1"/>
    <col min="2057" max="2059" width="3.7109375" style="525" customWidth="1"/>
    <col min="2060" max="2060" width="12.7109375" style="525" customWidth="1"/>
    <col min="2061" max="2061" width="47.42578125" style="525" customWidth="1"/>
    <col min="2062" max="2065" width="0" style="525" hidden="1" customWidth="1"/>
    <col min="2066" max="2066" width="11.7109375" style="525" customWidth="1"/>
    <col min="2067" max="2067" width="6.42578125" style="525" bestFit="1" customWidth="1"/>
    <col min="2068" max="2068" width="11.7109375" style="525" customWidth="1"/>
    <col min="2069" max="2069" width="0" style="525" hidden="1" customWidth="1"/>
    <col min="2070" max="2070" width="3.7109375" style="525" customWidth="1"/>
    <col min="2071" max="2071" width="11.140625" style="525" bestFit="1" customWidth="1"/>
    <col min="2072" max="2304" width="10.5703125" style="525"/>
    <col min="2305" max="2312" width="0" style="525" hidden="1" customWidth="1"/>
    <col min="2313" max="2315" width="3.7109375" style="525" customWidth="1"/>
    <col min="2316" max="2316" width="12.7109375" style="525" customWidth="1"/>
    <col min="2317" max="2317" width="47.42578125" style="525" customWidth="1"/>
    <col min="2318" max="2321" width="0" style="525" hidden="1" customWidth="1"/>
    <col min="2322" max="2322" width="11.7109375" style="525" customWidth="1"/>
    <col min="2323" max="2323" width="6.42578125" style="525" bestFit="1" customWidth="1"/>
    <col min="2324" max="2324" width="11.7109375" style="525" customWidth="1"/>
    <col min="2325" max="2325" width="0" style="525" hidden="1" customWidth="1"/>
    <col min="2326" max="2326" width="3.7109375" style="525" customWidth="1"/>
    <col min="2327" max="2327" width="11.140625" style="525" bestFit="1" customWidth="1"/>
    <col min="2328" max="2560" width="10.5703125" style="525"/>
    <col min="2561" max="2568" width="0" style="525" hidden="1" customWidth="1"/>
    <col min="2569" max="2571" width="3.7109375" style="525" customWidth="1"/>
    <col min="2572" max="2572" width="12.7109375" style="525" customWidth="1"/>
    <col min="2573" max="2573" width="47.42578125" style="525" customWidth="1"/>
    <col min="2574" max="2577" width="0" style="525" hidden="1" customWidth="1"/>
    <col min="2578" max="2578" width="11.7109375" style="525" customWidth="1"/>
    <col min="2579" max="2579" width="6.42578125" style="525" bestFit="1" customWidth="1"/>
    <col min="2580" max="2580" width="11.7109375" style="525" customWidth="1"/>
    <col min="2581" max="2581" width="0" style="525" hidden="1" customWidth="1"/>
    <col min="2582" max="2582" width="3.7109375" style="525" customWidth="1"/>
    <col min="2583" max="2583" width="11.140625" style="525" bestFit="1" customWidth="1"/>
    <col min="2584" max="2816" width="10.5703125" style="525"/>
    <col min="2817" max="2824" width="0" style="525" hidden="1" customWidth="1"/>
    <col min="2825" max="2827" width="3.7109375" style="525" customWidth="1"/>
    <col min="2828" max="2828" width="12.7109375" style="525" customWidth="1"/>
    <col min="2829" max="2829" width="47.42578125" style="525" customWidth="1"/>
    <col min="2830" max="2833" width="0" style="525" hidden="1" customWidth="1"/>
    <col min="2834" max="2834" width="11.7109375" style="525" customWidth="1"/>
    <col min="2835" max="2835" width="6.42578125" style="525" bestFit="1" customWidth="1"/>
    <col min="2836" max="2836" width="11.7109375" style="525" customWidth="1"/>
    <col min="2837" max="2837" width="0" style="525" hidden="1" customWidth="1"/>
    <col min="2838" max="2838" width="3.7109375" style="525" customWidth="1"/>
    <col min="2839" max="2839" width="11.140625" style="525" bestFit="1" customWidth="1"/>
    <col min="2840" max="3072" width="10.5703125" style="525"/>
    <col min="3073" max="3080" width="0" style="525" hidden="1" customWidth="1"/>
    <col min="3081" max="3083" width="3.7109375" style="525" customWidth="1"/>
    <col min="3084" max="3084" width="12.7109375" style="525" customWidth="1"/>
    <col min="3085" max="3085" width="47.42578125" style="525" customWidth="1"/>
    <col min="3086" max="3089" width="0" style="525" hidden="1" customWidth="1"/>
    <col min="3090" max="3090" width="11.7109375" style="525" customWidth="1"/>
    <col min="3091" max="3091" width="6.42578125" style="525" bestFit="1" customWidth="1"/>
    <col min="3092" max="3092" width="11.7109375" style="525" customWidth="1"/>
    <col min="3093" max="3093" width="0" style="525" hidden="1" customWidth="1"/>
    <col min="3094" max="3094" width="3.7109375" style="525" customWidth="1"/>
    <col min="3095" max="3095" width="11.140625" style="525" bestFit="1" customWidth="1"/>
    <col min="3096" max="3328" width="10.5703125" style="525"/>
    <col min="3329" max="3336" width="0" style="525" hidden="1" customWidth="1"/>
    <col min="3337" max="3339" width="3.7109375" style="525" customWidth="1"/>
    <col min="3340" max="3340" width="12.7109375" style="525" customWidth="1"/>
    <col min="3341" max="3341" width="47.42578125" style="525" customWidth="1"/>
    <col min="3342" max="3345" width="0" style="525" hidden="1" customWidth="1"/>
    <col min="3346" max="3346" width="11.7109375" style="525" customWidth="1"/>
    <col min="3347" max="3347" width="6.42578125" style="525" bestFit="1" customWidth="1"/>
    <col min="3348" max="3348" width="11.7109375" style="525" customWidth="1"/>
    <col min="3349" max="3349" width="0" style="525" hidden="1" customWidth="1"/>
    <col min="3350" max="3350" width="3.7109375" style="525" customWidth="1"/>
    <col min="3351" max="3351" width="11.140625" style="525" bestFit="1" customWidth="1"/>
    <col min="3352" max="3584" width="10.5703125" style="525"/>
    <col min="3585" max="3592" width="0" style="525" hidden="1" customWidth="1"/>
    <col min="3593" max="3595" width="3.7109375" style="525" customWidth="1"/>
    <col min="3596" max="3596" width="12.7109375" style="525" customWidth="1"/>
    <col min="3597" max="3597" width="47.42578125" style="525" customWidth="1"/>
    <col min="3598" max="3601" width="0" style="525" hidden="1" customWidth="1"/>
    <col min="3602" max="3602" width="11.7109375" style="525" customWidth="1"/>
    <col min="3603" max="3603" width="6.42578125" style="525" bestFit="1" customWidth="1"/>
    <col min="3604" max="3604" width="11.7109375" style="525" customWidth="1"/>
    <col min="3605" max="3605" width="0" style="525" hidden="1" customWidth="1"/>
    <col min="3606" max="3606" width="3.7109375" style="525" customWidth="1"/>
    <col min="3607" max="3607" width="11.140625" style="525" bestFit="1" customWidth="1"/>
    <col min="3608" max="3840" width="10.5703125" style="525"/>
    <col min="3841" max="3848" width="0" style="525" hidden="1" customWidth="1"/>
    <col min="3849" max="3851" width="3.7109375" style="525" customWidth="1"/>
    <col min="3852" max="3852" width="12.7109375" style="525" customWidth="1"/>
    <col min="3853" max="3853" width="47.42578125" style="525" customWidth="1"/>
    <col min="3854" max="3857" width="0" style="525" hidden="1" customWidth="1"/>
    <col min="3858" max="3858" width="11.7109375" style="525" customWidth="1"/>
    <col min="3859" max="3859" width="6.42578125" style="525" bestFit="1" customWidth="1"/>
    <col min="3860" max="3860" width="11.7109375" style="525" customWidth="1"/>
    <col min="3861" max="3861" width="0" style="525" hidden="1" customWidth="1"/>
    <col min="3862" max="3862" width="3.7109375" style="525" customWidth="1"/>
    <col min="3863" max="3863" width="11.140625" style="525" bestFit="1" customWidth="1"/>
    <col min="3864" max="4096" width="10.5703125" style="525"/>
    <col min="4097" max="4104" width="0" style="525" hidden="1" customWidth="1"/>
    <col min="4105" max="4107" width="3.7109375" style="525" customWidth="1"/>
    <col min="4108" max="4108" width="12.7109375" style="525" customWidth="1"/>
    <col min="4109" max="4109" width="47.42578125" style="525" customWidth="1"/>
    <col min="4110" max="4113" width="0" style="525" hidden="1" customWidth="1"/>
    <col min="4114" max="4114" width="11.7109375" style="525" customWidth="1"/>
    <col min="4115" max="4115" width="6.42578125" style="525" bestFit="1" customWidth="1"/>
    <col min="4116" max="4116" width="11.7109375" style="525" customWidth="1"/>
    <col min="4117" max="4117" width="0" style="525" hidden="1" customWidth="1"/>
    <col min="4118" max="4118" width="3.7109375" style="525" customWidth="1"/>
    <col min="4119" max="4119" width="11.140625" style="525" bestFit="1" customWidth="1"/>
    <col min="4120" max="4352" width="10.5703125" style="525"/>
    <col min="4353" max="4360" width="0" style="525" hidden="1" customWidth="1"/>
    <col min="4361" max="4363" width="3.7109375" style="525" customWidth="1"/>
    <col min="4364" max="4364" width="12.7109375" style="525" customWidth="1"/>
    <col min="4365" max="4365" width="47.42578125" style="525" customWidth="1"/>
    <col min="4366" max="4369" width="0" style="525" hidden="1" customWidth="1"/>
    <col min="4370" max="4370" width="11.7109375" style="525" customWidth="1"/>
    <col min="4371" max="4371" width="6.42578125" style="525" bestFit="1" customWidth="1"/>
    <col min="4372" max="4372" width="11.7109375" style="525" customWidth="1"/>
    <col min="4373" max="4373" width="0" style="525" hidden="1" customWidth="1"/>
    <col min="4374" max="4374" width="3.7109375" style="525" customWidth="1"/>
    <col min="4375" max="4375" width="11.140625" style="525" bestFit="1" customWidth="1"/>
    <col min="4376" max="4608" width="10.5703125" style="525"/>
    <col min="4609" max="4616" width="0" style="525" hidden="1" customWidth="1"/>
    <col min="4617" max="4619" width="3.7109375" style="525" customWidth="1"/>
    <col min="4620" max="4620" width="12.7109375" style="525" customWidth="1"/>
    <col min="4621" max="4621" width="47.42578125" style="525" customWidth="1"/>
    <col min="4622" max="4625" width="0" style="525" hidden="1" customWidth="1"/>
    <col min="4626" max="4626" width="11.7109375" style="525" customWidth="1"/>
    <col min="4627" max="4627" width="6.42578125" style="525" bestFit="1" customWidth="1"/>
    <col min="4628" max="4628" width="11.7109375" style="525" customWidth="1"/>
    <col min="4629" max="4629" width="0" style="525" hidden="1" customWidth="1"/>
    <col min="4630" max="4630" width="3.7109375" style="525" customWidth="1"/>
    <col min="4631" max="4631" width="11.140625" style="525" bestFit="1" customWidth="1"/>
    <col min="4632" max="4864" width="10.5703125" style="525"/>
    <col min="4865" max="4872" width="0" style="525" hidden="1" customWidth="1"/>
    <col min="4873" max="4875" width="3.7109375" style="525" customWidth="1"/>
    <col min="4876" max="4876" width="12.7109375" style="525" customWidth="1"/>
    <col min="4877" max="4877" width="47.42578125" style="525" customWidth="1"/>
    <col min="4878" max="4881" width="0" style="525" hidden="1" customWidth="1"/>
    <col min="4882" max="4882" width="11.7109375" style="525" customWidth="1"/>
    <col min="4883" max="4883" width="6.42578125" style="525" bestFit="1" customWidth="1"/>
    <col min="4884" max="4884" width="11.7109375" style="525" customWidth="1"/>
    <col min="4885" max="4885" width="0" style="525" hidden="1" customWidth="1"/>
    <col min="4886" max="4886" width="3.7109375" style="525" customWidth="1"/>
    <col min="4887" max="4887" width="11.140625" style="525" bestFit="1" customWidth="1"/>
    <col min="4888" max="5120" width="10.5703125" style="525"/>
    <col min="5121" max="5128" width="0" style="525" hidden="1" customWidth="1"/>
    <col min="5129" max="5131" width="3.7109375" style="525" customWidth="1"/>
    <col min="5132" max="5132" width="12.7109375" style="525" customWidth="1"/>
    <col min="5133" max="5133" width="47.42578125" style="525" customWidth="1"/>
    <col min="5134" max="5137" width="0" style="525" hidden="1" customWidth="1"/>
    <col min="5138" max="5138" width="11.7109375" style="525" customWidth="1"/>
    <col min="5139" max="5139" width="6.42578125" style="525" bestFit="1" customWidth="1"/>
    <col min="5140" max="5140" width="11.7109375" style="525" customWidth="1"/>
    <col min="5141" max="5141" width="0" style="525" hidden="1" customWidth="1"/>
    <col min="5142" max="5142" width="3.7109375" style="525" customWidth="1"/>
    <col min="5143" max="5143" width="11.140625" style="525" bestFit="1" customWidth="1"/>
    <col min="5144" max="5376" width="10.5703125" style="525"/>
    <col min="5377" max="5384" width="0" style="525" hidden="1" customWidth="1"/>
    <col min="5385" max="5387" width="3.7109375" style="525" customWidth="1"/>
    <col min="5388" max="5388" width="12.7109375" style="525" customWidth="1"/>
    <col min="5389" max="5389" width="47.42578125" style="525" customWidth="1"/>
    <col min="5390" max="5393" width="0" style="525" hidden="1" customWidth="1"/>
    <col min="5394" max="5394" width="11.7109375" style="525" customWidth="1"/>
    <col min="5395" max="5395" width="6.42578125" style="525" bestFit="1" customWidth="1"/>
    <col min="5396" max="5396" width="11.7109375" style="525" customWidth="1"/>
    <col min="5397" max="5397" width="0" style="525" hidden="1" customWidth="1"/>
    <col min="5398" max="5398" width="3.7109375" style="525" customWidth="1"/>
    <col min="5399" max="5399" width="11.140625" style="525" bestFit="1" customWidth="1"/>
    <col min="5400" max="5632" width="10.5703125" style="525"/>
    <col min="5633" max="5640" width="0" style="525" hidden="1" customWidth="1"/>
    <col min="5641" max="5643" width="3.7109375" style="525" customWidth="1"/>
    <col min="5644" max="5644" width="12.7109375" style="525" customWidth="1"/>
    <col min="5645" max="5645" width="47.42578125" style="525" customWidth="1"/>
    <col min="5646" max="5649" width="0" style="525" hidden="1" customWidth="1"/>
    <col min="5650" max="5650" width="11.7109375" style="525" customWidth="1"/>
    <col min="5651" max="5651" width="6.42578125" style="525" bestFit="1" customWidth="1"/>
    <col min="5652" max="5652" width="11.7109375" style="525" customWidth="1"/>
    <col min="5653" max="5653" width="0" style="525" hidden="1" customWidth="1"/>
    <col min="5654" max="5654" width="3.7109375" style="525" customWidth="1"/>
    <col min="5655" max="5655" width="11.140625" style="525" bestFit="1" customWidth="1"/>
    <col min="5656" max="5888" width="10.5703125" style="525"/>
    <col min="5889" max="5896" width="0" style="525" hidden="1" customWidth="1"/>
    <col min="5897" max="5899" width="3.7109375" style="525" customWidth="1"/>
    <col min="5900" max="5900" width="12.7109375" style="525" customWidth="1"/>
    <col min="5901" max="5901" width="47.42578125" style="525" customWidth="1"/>
    <col min="5902" max="5905" width="0" style="525" hidden="1" customWidth="1"/>
    <col min="5906" max="5906" width="11.7109375" style="525" customWidth="1"/>
    <col min="5907" max="5907" width="6.42578125" style="525" bestFit="1" customWidth="1"/>
    <col min="5908" max="5908" width="11.7109375" style="525" customWidth="1"/>
    <col min="5909" max="5909" width="0" style="525" hidden="1" customWidth="1"/>
    <col min="5910" max="5910" width="3.7109375" style="525" customWidth="1"/>
    <col min="5911" max="5911" width="11.140625" style="525" bestFit="1" customWidth="1"/>
    <col min="5912" max="6144" width="10.5703125" style="525"/>
    <col min="6145" max="6152" width="0" style="525" hidden="1" customWidth="1"/>
    <col min="6153" max="6155" width="3.7109375" style="525" customWidth="1"/>
    <col min="6156" max="6156" width="12.7109375" style="525" customWidth="1"/>
    <col min="6157" max="6157" width="47.42578125" style="525" customWidth="1"/>
    <col min="6158" max="6161" width="0" style="525" hidden="1" customWidth="1"/>
    <col min="6162" max="6162" width="11.7109375" style="525" customWidth="1"/>
    <col min="6163" max="6163" width="6.42578125" style="525" bestFit="1" customWidth="1"/>
    <col min="6164" max="6164" width="11.7109375" style="525" customWidth="1"/>
    <col min="6165" max="6165" width="0" style="525" hidden="1" customWidth="1"/>
    <col min="6166" max="6166" width="3.7109375" style="525" customWidth="1"/>
    <col min="6167" max="6167" width="11.140625" style="525" bestFit="1" customWidth="1"/>
    <col min="6168" max="6400" width="10.5703125" style="525"/>
    <col min="6401" max="6408" width="0" style="525" hidden="1" customWidth="1"/>
    <col min="6409" max="6411" width="3.7109375" style="525" customWidth="1"/>
    <col min="6412" max="6412" width="12.7109375" style="525" customWidth="1"/>
    <col min="6413" max="6413" width="47.42578125" style="525" customWidth="1"/>
    <col min="6414" max="6417" width="0" style="525" hidden="1" customWidth="1"/>
    <col min="6418" max="6418" width="11.7109375" style="525" customWidth="1"/>
    <col min="6419" max="6419" width="6.42578125" style="525" bestFit="1" customWidth="1"/>
    <col min="6420" max="6420" width="11.7109375" style="525" customWidth="1"/>
    <col min="6421" max="6421" width="0" style="525" hidden="1" customWidth="1"/>
    <col min="6422" max="6422" width="3.7109375" style="525" customWidth="1"/>
    <col min="6423" max="6423" width="11.140625" style="525" bestFit="1" customWidth="1"/>
    <col min="6424" max="6656" width="10.5703125" style="525"/>
    <col min="6657" max="6664" width="0" style="525" hidden="1" customWidth="1"/>
    <col min="6665" max="6667" width="3.7109375" style="525" customWidth="1"/>
    <col min="6668" max="6668" width="12.7109375" style="525" customWidth="1"/>
    <col min="6669" max="6669" width="47.42578125" style="525" customWidth="1"/>
    <col min="6670" max="6673" width="0" style="525" hidden="1" customWidth="1"/>
    <col min="6674" max="6674" width="11.7109375" style="525" customWidth="1"/>
    <col min="6675" max="6675" width="6.42578125" style="525" bestFit="1" customWidth="1"/>
    <col min="6676" max="6676" width="11.7109375" style="525" customWidth="1"/>
    <col min="6677" max="6677" width="0" style="525" hidden="1" customWidth="1"/>
    <col min="6678" max="6678" width="3.7109375" style="525" customWidth="1"/>
    <col min="6679" max="6679" width="11.140625" style="525" bestFit="1" customWidth="1"/>
    <col min="6680" max="6912" width="10.5703125" style="525"/>
    <col min="6913" max="6920" width="0" style="525" hidden="1" customWidth="1"/>
    <col min="6921" max="6923" width="3.7109375" style="525" customWidth="1"/>
    <col min="6924" max="6924" width="12.7109375" style="525" customWidth="1"/>
    <col min="6925" max="6925" width="47.42578125" style="525" customWidth="1"/>
    <col min="6926" max="6929" width="0" style="525" hidden="1" customWidth="1"/>
    <col min="6930" max="6930" width="11.7109375" style="525" customWidth="1"/>
    <col min="6931" max="6931" width="6.42578125" style="525" bestFit="1" customWidth="1"/>
    <col min="6932" max="6932" width="11.7109375" style="525" customWidth="1"/>
    <col min="6933" max="6933" width="0" style="525" hidden="1" customWidth="1"/>
    <col min="6934" max="6934" width="3.7109375" style="525" customWidth="1"/>
    <col min="6935" max="6935" width="11.140625" style="525" bestFit="1" customWidth="1"/>
    <col min="6936" max="7168" width="10.5703125" style="525"/>
    <col min="7169" max="7176" width="0" style="525" hidden="1" customWidth="1"/>
    <col min="7177" max="7179" width="3.7109375" style="525" customWidth="1"/>
    <col min="7180" max="7180" width="12.7109375" style="525" customWidth="1"/>
    <col min="7181" max="7181" width="47.42578125" style="525" customWidth="1"/>
    <col min="7182" max="7185" width="0" style="525" hidden="1" customWidth="1"/>
    <col min="7186" max="7186" width="11.7109375" style="525" customWidth="1"/>
    <col min="7187" max="7187" width="6.42578125" style="525" bestFit="1" customWidth="1"/>
    <col min="7188" max="7188" width="11.7109375" style="525" customWidth="1"/>
    <col min="7189" max="7189" width="0" style="525" hidden="1" customWidth="1"/>
    <col min="7190" max="7190" width="3.7109375" style="525" customWidth="1"/>
    <col min="7191" max="7191" width="11.140625" style="525" bestFit="1" customWidth="1"/>
    <col min="7192" max="7424" width="10.5703125" style="525"/>
    <col min="7425" max="7432" width="0" style="525" hidden="1" customWidth="1"/>
    <col min="7433" max="7435" width="3.7109375" style="525" customWidth="1"/>
    <col min="7436" max="7436" width="12.7109375" style="525" customWidth="1"/>
    <col min="7437" max="7437" width="47.42578125" style="525" customWidth="1"/>
    <col min="7438" max="7441" width="0" style="525" hidden="1" customWidth="1"/>
    <col min="7442" max="7442" width="11.7109375" style="525" customWidth="1"/>
    <col min="7443" max="7443" width="6.42578125" style="525" bestFit="1" customWidth="1"/>
    <col min="7444" max="7444" width="11.7109375" style="525" customWidth="1"/>
    <col min="7445" max="7445" width="0" style="525" hidden="1" customWidth="1"/>
    <col min="7446" max="7446" width="3.7109375" style="525" customWidth="1"/>
    <col min="7447" max="7447" width="11.140625" style="525" bestFit="1" customWidth="1"/>
    <col min="7448" max="7680" width="10.5703125" style="525"/>
    <col min="7681" max="7688" width="0" style="525" hidden="1" customWidth="1"/>
    <col min="7689" max="7691" width="3.7109375" style="525" customWidth="1"/>
    <col min="7692" max="7692" width="12.7109375" style="525" customWidth="1"/>
    <col min="7693" max="7693" width="47.42578125" style="525" customWidth="1"/>
    <col min="7694" max="7697" width="0" style="525" hidden="1" customWidth="1"/>
    <col min="7698" max="7698" width="11.7109375" style="525" customWidth="1"/>
    <col min="7699" max="7699" width="6.42578125" style="525" bestFit="1" customWidth="1"/>
    <col min="7700" max="7700" width="11.7109375" style="525" customWidth="1"/>
    <col min="7701" max="7701" width="0" style="525" hidden="1" customWidth="1"/>
    <col min="7702" max="7702" width="3.7109375" style="525" customWidth="1"/>
    <col min="7703" max="7703" width="11.140625" style="525" bestFit="1" customWidth="1"/>
    <col min="7704" max="7936" width="10.5703125" style="525"/>
    <col min="7937" max="7944" width="0" style="525" hidden="1" customWidth="1"/>
    <col min="7945" max="7947" width="3.7109375" style="525" customWidth="1"/>
    <col min="7948" max="7948" width="12.7109375" style="525" customWidth="1"/>
    <col min="7949" max="7949" width="47.42578125" style="525" customWidth="1"/>
    <col min="7950" max="7953" width="0" style="525" hidden="1" customWidth="1"/>
    <col min="7954" max="7954" width="11.7109375" style="525" customWidth="1"/>
    <col min="7955" max="7955" width="6.42578125" style="525" bestFit="1" customWidth="1"/>
    <col min="7956" max="7956" width="11.7109375" style="525" customWidth="1"/>
    <col min="7957" max="7957" width="0" style="525" hidden="1" customWidth="1"/>
    <col min="7958" max="7958" width="3.7109375" style="525" customWidth="1"/>
    <col min="7959" max="7959" width="11.140625" style="525" bestFit="1" customWidth="1"/>
    <col min="7960" max="8192" width="10.5703125" style="525"/>
    <col min="8193" max="8200" width="0" style="525" hidden="1" customWidth="1"/>
    <col min="8201" max="8203" width="3.7109375" style="525" customWidth="1"/>
    <col min="8204" max="8204" width="12.7109375" style="525" customWidth="1"/>
    <col min="8205" max="8205" width="47.42578125" style="525" customWidth="1"/>
    <col min="8206" max="8209" width="0" style="525" hidden="1" customWidth="1"/>
    <col min="8210" max="8210" width="11.7109375" style="525" customWidth="1"/>
    <col min="8211" max="8211" width="6.42578125" style="525" bestFit="1" customWidth="1"/>
    <col min="8212" max="8212" width="11.7109375" style="525" customWidth="1"/>
    <col min="8213" max="8213" width="0" style="525" hidden="1" customWidth="1"/>
    <col min="8214" max="8214" width="3.7109375" style="525" customWidth="1"/>
    <col min="8215" max="8215" width="11.140625" style="525" bestFit="1" customWidth="1"/>
    <col min="8216" max="8448" width="10.5703125" style="525"/>
    <col min="8449" max="8456" width="0" style="525" hidden="1" customWidth="1"/>
    <col min="8457" max="8459" width="3.7109375" style="525" customWidth="1"/>
    <col min="8460" max="8460" width="12.7109375" style="525" customWidth="1"/>
    <col min="8461" max="8461" width="47.42578125" style="525" customWidth="1"/>
    <col min="8462" max="8465" width="0" style="525" hidden="1" customWidth="1"/>
    <col min="8466" max="8466" width="11.7109375" style="525" customWidth="1"/>
    <col min="8467" max="8467" width="6.42578125" style="525" bestFit="1" customWidth="1"/>
    <col min="8468" max="8468" width="11.7109375" style="525" customWidth="1"/>
    <col min="8469" max="8469" width="0" style="525" hidden="1" customWidth="1"/>
    <col min="8470" max="8470" width="3.7109375" style="525" customWidth="1"/>
    <col min="8471" max="8471" width="11.140625" style="525" bestFit="1" customWidth="1"/>
    <col min="8472" max="8704" width="10.5703125" style="525"/>
    <col min="8705" max="8712" width="0" style="525" hidden="1" customWidth="1"/>
    <col min="8713" max="8715" width="3.7109375" style="525" customWidth="1"/>
    <col min="8716" max="8716" width="12.7109375" style="525" customWidth="1"/>
    <col min="8717" max="8717" width="47.42578125" style="525" customWidth="1"/>
    <col min="8718" max="8721" width="0" style="525" hidden="1" customWidth="1"/>
    <col min="8722" max="8722" width="11.7109375" style="525" customWidth="1"/>
    <col min="8723" max="8723" width="6.42578125" style="525" bestFit="1" customWidth="1"/>
    <col min="8724" max="8724" width="11.7109375" style="525" customWidth="1"/>
    <col min="8725" max="8725" width="0" style="525" hidden="1" customWidth="1"/>
    <col min="8726" max="8726" width="3.7109375" style="525" customWidth="1"/>
    <col min="8727" max="8727" width="11.140625" style="525" bestFit="1" customWidth="1"/>
    <col min="8728" max="8960" width="10.5703125" style="525"/>
    <col min="8961" max="8968" width="0" style="525" hidden="1" customWidth="1"/>
    <col min="8969" max="8971" width="3.7109375" style="525" customWidth="1"/>
    <col min="8972" max="8972" width="12.7109375" style="525" customWidth="1"/>
    <col min="8973" max="8973" width="47.42578125" style="525" customWidth="1"/>
    <col min="8974" max="8977" width="0" style="525" hidden="1" customWidth="1"/>
    <col min="8978" max="8978" width="11.7109375" style="525" customWidth="1"/>
    <col min="8979" max="8979" width="6.42578125" style="525" bestFit="1" customWidth="1"/>
    <col min="8980" max="8980" width="11.7109375" style="525" customWidth="1"/>
    <col min="8981" max="8981" width="0" style="525" hidden="1" customWidth="1"/>
    <col min="8982" max="8982" width="3.7109375" style="525" customWidth="1"/>
    <col min="8983" max="8983" width="11.140625" style="525" bestFit="1" customWidth="1"/>
    <col min="8984" max="9216" width="10.5703125" style="525"/>
    <col min="9217" max="9224" width="0" style="525" hidden="1" customWidth="1"/>
    <col min="9225" max="9227" width="3.7109375" style="525" customWidth="1"/>
    <col min="9228" max="9228" width="12.7109375" style="525" customWidth="1"/>
    <col min="9229" max="9229" width="47.42578125" style="525" customWidth="1"/>
    <col min="9230" max="9233" width="0" style="525" hidden="1" customWidth="1"/>
    <col min="9234" max="9234" width="11.7109375" style="525" customWidth="1"/>
    <col min="9235" max="9235" width="6.42578125" style="525" bestFit="1" customWidth="1"/>
    <col min="9236" max="9236" width="11.7109375" style="525" customWidth="1"/>
    <col min="9237" max="9237" width="0" style="525" hidden="1" customWidth="1"/>
    <col min="9238" max="9238" width="3.7109375" style="525" customWidth="1"/>
    <col min="9239" max="9239" width="11.140625" style="525" bestFit="1" customWidth="1"/>
    <col min="9240" max="9472" width="10.5703125" style="525"/>
    <col min="9473" max="9480" width="0" style="525" hidden="1" customWidth="1"/>
    <col min="9481" max="9483" width="3.7109375" style="525" customWidth="1"/>
    <col min="9484" max="9484" width="12.7109375" style="525" customWidth="1"/>
    <col min="9485" max="9485" width="47.42578125" style="525" customWidth="1"/>
    <col min="9486" max="9489" width="0" style="525" hidden="1" customWidth="1"/>
    <col min="9490" max="9490" width="11.7109375" style="525" customWidth="1"/>
    <col min="9491" max="9491" width="6.42578125" style="525" bestFit="1" customWidth="1"/>
    <col min="9492" max="9492" width="11.7109375" style="525" customWidth="1"/>
    <col min="9493" max="9493" width="0" style="525" hidden="1" customWidth="1"/>
    <col min="9494" max="9494" width="3.7109375" style="525" customWidth="1"/>
    <col min="9495" max="9495" width="11.140625" style="525" bestFit="1" customWidth="1"/>
    <col min="9496" max="9728" width="10.5703125" style="525"/>
    <col min="9729" max="9736" width="0" style="525" hidden="1" customWidth="1"/>
    <col min="9737" max="9739" width="3.7109375" style="525" customWidth="1"/>
    <col min="9740" max="9740" width="12.7109375" style="525" customWidth="1"/>
    <col min="9741" max="9741" width="47.42578125" style="525" customWidth="1"/>
    <col min="9742" max="9745" width="0" style="525" hidden="1" customWidth="1"/>
    <col min="9746" max="9746" width="11.7109375" style="525" customWidth="1"/>
    <col min="9747" max="9747" width="6.42578125" style="525" bestFit="1" customWidth="1"/>
    <col min="9748" max="9748" width="11.7109375" style="525" customWidth="1"/>
    <col min="9749" max="9749" width="0" style="525" hidden="1" customWidth="1"/>
    <col min="9750" max="9750" width="3.7109375" style="525" customWidth="1"/>
    <col min="9751" max="9751" width="11.140625" style="525" bestFit="1" customWidth="1"/>
    <col min="9752" max="9984" width="10.5703125" style="525"/>
    <col min="9985" max="9992" width="0" style="525" hidden="1" customWidth="1"/>
    <col min="9993" max="9995" width="3.7109375" style="525" customWidth="1"/>
    <col min="9996" max="9996" width="12.7109375" style="525" customWidth="1"/>
    <col min="9997" max="9997" width="47.42578125" style="525" customWidth="1"/>
    <col min="9998" max="10001" width="0" style="525" hidden="1" customWidth="1"/>
    <col min="10002" max="10002" width="11.7109375" style="525" customWidth="1"/>
    <col min="10003" max="10003" width="6.42578125" style="525" bestFit="1" customWidth="1"/>
    <col min="10004" max="10004" width="11.7109375" style="525" customWidth="1"/>
    <col min="10005" max="10005" width="0" style="525" hidden="1" customWidth="1"/>
    <col min="10006" max="10006" width="3.7109375" style="525" customWidth="1"/>
    <col min="10007" max="10007" width="11.140625" style="525" bestFit="1" customWidth="1"/>
    <col min="10008" max="10240" width="10.5703125" style="525"/>
    <col min="10241" max="10248" width="0" style="525" hidden="1" customWidth="1"/>
    <col min="10249" max="10251" width="3.7109375" style="525" customWidth="1"/>
    <col min="10252" max="10252" width="12.7109375" style="525" customWidth="1"/>
    <col min="10253" max="10253" width="47.42578125" style="525" customWidth="1"/>
    <col min="10254" max="10257" width="0" style="525" hidden="1" customWidth="1"/>
    <col min="10258" max="10258" width="11.7109375" style="525" customWidth="1"/>
    <col min="10259" max="10259" width="6.42578125" style="525" bestFit="1" customWidth="1"/>
    <col min="10260" max="10260" width="11.7109375" style="525" customWidth="1"/>
    <col min="10261" max="10261" width="0" style="525" hidden="1" customWidth="1"/>
    <col min="10262" max="10262" width="3.7109375" style="525" customWidth="1"/>
    <col min="10263" max="10263" width="11.140625" style="525" bestFit="1" customWidth="1"/>
    <col min="10264" max="10496" width="10.5703125" style="525"/>
    <col min="10497" max="10504" width="0" style="525" hidden="1" customWidth="1"/>
    <col min="10505" max="10507" width="3.7109375" style="525" customWidth="1"/>
    <col min="10508" max="10508" width="12.7109375" style="525" customWidth="1"/>
    <col min="10509" max="10509" width="47.42578125" style="525" customWidth="1"/>
    <col min="10510" max="10513" width="0" style="525" hidden="1" customWidth="1"/>
    <col min="10514" max="10514" width="11.7109375" style="525" customWidth="1"/>
    <col min="10515" max="10515" width="6.42578125" style="525" bestFit="1" customWidth="1"/>
    <col min="10516" max="10516" width="11.7109375" style="525" customWidth="1"/>
    <col min="10517" max="10517" width="0" style="525" hidden="1" customWidth="1"/>
    <col min="10518" max="10518" width="3.7109375" style="525" customWidth="1"/>
    <col min="10519" max="10519" width="11.140625" style="525" bestFit="1" customWidth="1"/>
    <col min="10520" max="10752" width="10.5703125" style="525"/>
    <col min="10753" max="10760" width="0" style="525" hidden="1" customWidth="1"/>
    <col min="10761" max="10763" width="3.7109375" style="525" customWidth="1"/>
    <col min="10764" max="10764" width="12.7109375" style="525" customWidth="1"/>
    <col min="10765" max="10765" width="47.42578125" style="525" customWidth="1"/>
    <col min="10766" max="10769" width="0" style="525" hidden="1" customWidth="1"/>
    <col min="10770" max="10770" width="11.7109375" style="525" customWidth="1"/>
    <col min="10771" max="10771" width="6.42578125" style="525" bestFit="1" customWidth="1"/>
    <col min="10772" max="10772" width="11.7109375" style="525" customWidth="1"/>
    <col min="10773" max="10773" width="0" style="525" hidden="1" customWidth="1"/>
    <col min="10774" max="10774" width="3.7109375" style="525" customWidth="1"/>
    <col min="10775" max="10775" width="11.140625" style="525" bestFit="1" customWidth="1"/>
    <col min="10776" max="11008" width="10.5703125" style="525"/>
    <col min="11009" max="11016" width="0" style="525" hidden="1" customWidth="1"/>
    <col min="11017" max="11019" width="3.7109375" style="525" customWidth="1"/>
    <col min="11020" max="11020" width="12.7109375" style="525" customWidth="1"/>
    <col min="11021" max="11021" width="47.42578125" style="525" customWidth="1"/>
    <col min="11022" max="11025" width="0" style="525" hidden="1" customWidth="1"/>
    <col min="11026" max="11026" width="11.7109375" style="525" customWidth="1"/>
    <col min="11027" max="11027" width="6.42578125" style="525" bestFit="1" customWidth="1"/>
    <col min="11028" max="11028" width="11.7109375" style="525" customWidth="1"/>
    <col min="11029" max="11029" width="0" style="525" hidden="1" customWidth="1"/>
    <col min="11030" max="11030" width="3.7109375" style="525" customWidth="1"/>
    <col min="11031" max="11031" width="11.140625" style="525" bestFit="1" customWidth="1"/>
    <col min="11032" max="11264" width="10.5703125" style="525"/>
    <col min="11265" max="11272" width="0" style="525" hidden="1" customWidth="1"/>
    <col min="11273" max="11275" width="3.7109375" style="525" customWidth="1"/>
    <col min="11276" max="11276" width="12.7109375" style="525" customWidth="1"/>
    <col min="11277" max="11277" width="47.42578125" style="525" customWidth="1"/>
    <col min="11278" max="11281" width="0" style="525" hidden="1" customWidth="1"/>
    <col min="11282" max="11282" width="11.7109375" style="525" customWidth="1"/>
    <col min="11283" max="11283" width="6.42578125" style="525" bestFit="1" customWidth="1"/>
    <col min="11284" max="11284" width="11.7109375" style="525" customWidth="1"/>
    <col min="11285" max="11285" width="0" style="525" hidden="1" customWidth="1"/>
    <col min="11286" max="11286" width="3.7109375" style="525" customWidth="1"/>
    <col min="11287" max="11287" width="11.140625" style="525" bestFit="1" customWidth="1"/>
    <col min="11288" max="11520" width="10.5703125" style="525"/>
    <col min="11521" max="11528" width="0" style="525" hidden="1" customWidth="1"/>
    <col min="11529" max="11531" width="3.7109375" style="525" customWidth="1"/>
    <col min="11532" max="11532" width="12.7109375" style="525" customWidth="1"/>
    <col min="11533" max="11533" width="47.42578125" style="525" customWidth="1"/>
    <col min="11534" max="11537" width="0" style="525" hidden="1" customWidth="1"/>
    <col min="11538" max="11538" width="11.7109375" style="525" customWidth="1"/>
    <col min="11539" max="11539" width="6.42578125" style="525" bestFit="1" customWidth="1"/>
    <col min="11540" max="11540" width="11.7109375" style="525" customWidth="1"/>
    <col min="11541" max="11541" width="0" style="525" hidden="1" customWidth="1"/>
    <col min="11542" max="11542" width="3.7109375" style="525" customWidth="1"/>
    <col min="11543" max="11543" width="11.140625" style="525" bestFit="1" customWidth="1"/>
    <col min="11544" max="11776" width="10.5703125" style="525"/>
    <col min="11777" max="11784" width="0" style="525" hidden="1" customWidth="1"/>
    <col min="11785" max="11787" width="3.7109375" style="525" customWidth="1"/>
    <col min="11788" max="11788" width="12.7109375" style="525" customWidth="1"/>
    <col min="11789" max="11789" width="47.42578125" style="525" customWidth="1"/>
    <col min="11790" max="11793" width="0" style="525" hidden="1" customWidth="1"/>
    <col min="11794" max="11794" width="11.7109375" style="525" customWidth="1"/>
    <col min="11795" max="11795" width="6.42578125" style="525" bestFit="1" customWidth="1"/>
    <col min="11796" max="11796" width="11.7109375" style="525" customWidth="1"/>
    <col min="11797" max="11797" width="0" style="525" hidden="1" customWidth="1"/>
    <col min="11798" max="11798" width="3.7109375" style="525" customWidth="1"/>
    <col min="11799" max="11799" width="11.140625" style="525" bestFit="1" customWidth="1"/>
    <col min="11800" max="12032" width="10.5703125" style="525"/>
    <col min="12033" max="12040" width="0" style="525" hidden="1" customWidth="1"/>
    <col min="12041" max="12043" width="3.7109375" style="525" customWidth="1"/>
    <col min="12044" max="12044" width="12.7109375" style="525" customWidth="1"/>
    <col min="12045" max="12045" width="47.42578125" style="525" customWidth="1"/>
    <col min="12046" max="12049" width="0" style="525" hidden="1" customWidth="1"/>
    <col min="12050" max="12050" width="11.7109375" style="525" customWidth="1"/>
    <col min="12051" max="12051" width="6.42578125" style="525" bestFit="1" customWidth="1"/>
    <col min="12052" max="12052" width="11.7109375" style="525" customWidth="1"/>
    <col min="12053" max="12053" width="0" style="525" hidden="1" customWidth="1"/>
    <col min="12054" max="12054" width="3.7109375" style="525" customWidth="1"/>
    <col min="12055" max="12055" width="11.140625" style="525" bestFit="1" customWidth="1"/>
    <col min="12056" max="12288" width="10.5703125" style="525"/>
    <col min="12289" max="12296" width="0" style="525" hidden="1" customWidth="1"/>
    <col min="12297" max="12299" width="3.7109375" style="525" customWidth="1"/>
    <col min="12300" max="12300" width="12.7109375" style="525" customWidth="1"/>
    <col min="12301" max="12301" width="47.42578125" style="525" customWidth="1"/>
    <col min="12302" max="12305" width="0" style="525" hidden="1" customWidth="1"/>
    <col min="12306" max="12306" width="11.7109375" style="525" customWidth="1"/>
    <col min="12307" max="12307" width="6.42578125" style="525" bestFit="1" customWidth="1"/>
    <col min="12308" max="12308" width="11.7109375" style="525" customWidth="1"/>
    <col min="12309" max="12309" width="0" style="525" hidden="1" customWidth="1"/>
    <col min="12310" max="12310" width="3.7109375" style="525" customWidth="1"/>
    <col min="12311" max="12311" width="11.140625" style="525" bestFit="1" customWidth="1"/>
    <col min="12312" max="12544" width="10.5703125" style="525"/>
    <col min="12545" max="12552" width="0" style="525" hidden="1" customWidth="1"/>
    <col min="12553" max="12555" width="3.7109375" style="525" customWidth="1"/>
    <col min="12556" max="12556" width="12.7109375" style="525" customWidth="1"/>
    <col min="12557" max="12557" width="47.42578125" style="525" customWidth="1"/>
    <col min="12558" max="12561" width="0" style="525" hidden="1" customWidth="1"/>
    <col min="12562" max="12562" width="11.7109375" style="525" customWidth="1"/>
    <col min="12563" max="12563" width="6.42578125" style="525" bestFit="1" customWidth="1"/>
    <col min="12564" max="12564" width="11.7109375" style="525" customWidth="1"/>
    <col min="12565" max="12565" width="0" style="525" hidden="1" customWidth="1"/>
    <col min="12566" max="12566" width="3.7109375" style="525" customWidth="1"/>
    <col min="12567" max="12567" width="11.140625" style="525" bestFit="1" customWidth="1"/>
    <col min="12568" max="12800" width="10.5703125" style="525"/>
    <col min="12801" max="12808" width="0" style="525" hidden="1" customWidth="1"/>
    <col min="12809" max="12811" width="3.7109375" style="525" customWidth="1"/>
    <col min="12812" max="12812" width="12.7109375" style="525" customWidth="1"/>
    <col min="12813" max="12813" width="47.42578125" style="525" customWidth="1"/>
    <col min="12814" max="12817" width="0" style="525" hidden="1" customWidth="1"/>
    <col min="12818" max="12818" width="11.7109375" style="525" customWidth="1"/>
    <col min="12819" max="12819" width="6.42578125" style="525" bestFit="1" customWidth="1"/>
    <col min="12820" max="12820" width="11.7109375" style="525" customWidth="1"/>
    <col min="12821" max="12821" width="0" style="525" hidden="1" customWidth="1"/>
    <col min="12822" max="12822" width="3.7109375" style="525" customWidth="1"/>
    <col min="12823" max="12823" width="11.140625" style="525" bestFit="1" customWidth="1"/>
    <col min="12824" max="13056" width="10.5703125" style="525"/>
    <col min="13057" max="13064" width="0" style="525" hidden="1" customWidth="1"/>
    <col min="13065" max="13067" width="3.7109375" style="525" customWidth="1"/>
    <col min="13068" max="13068" width="12.7109375" style="525" customWidth="1"/>
    <col min="13069" max="13069" width="47.42578125" style="525" customWidth="1"/>
    <col min="13070" max="13073" width="0" style="525" hidden="1" customWidth="1"/>
    <col min="13074" max="13074" width="11.7109375" style="525" customWidth="1"/>
    <col min="13075" max="13075" width="6.42578125" style="525" bestFit="1" customWidth="1"/>
    <col min="13076" max="13076" width="11.7109375" style="525" customWidth="1"/>
    <col min="13077" max="13077" width="0" style="525" hidden="1" customWidth="1"/>
    <col min="13078" max="13078" width="3.7109375" style="525" customWidth="1"/>
    <col min="13079" max="13079" width="11.140625" style="525" bestFit="1" customWidth="1"/>
    <col min="13080" max="13312" width="10.5703125" style="525"/>
    <col min="13313" max="13320" width="0" style="525" hidden="1" customWidth="1"/>
    <col min="13321" max="13323" width="3.7109375" style="525" customWidth="1"/>
    <col min="13324" max="13324" width="12.7109375" style="525" customWidth="1"/>
    <col min="13325" max="13325" width="47.42578125" style="525" customWidth="1"/>
    <col min="13326" max="13329" width="0" style="525" hidden="1" customWidth="1"/>
    <col min="13330" max="13330" width="11.7109375" style="525" customWidth="1"/>
    <col min="13331" max="13331" width="6.42578125" style="525" bestFit="1" customWidth="1"/>
    <col min="13332" max="13332" width="11.7109375" style="525" customWidth="1"/>
    <col min="13333" max="13333" width="0" style="525" hidden="1" customWidth="1"/>
    <col min="13334" max="13334" width="3.7109375" style="525" customWidth="1"/>
    <col min="13335" max="13335" width="11.140625" style="525" bestFit="1" customWidth="1"/>
    <col min="13336" max="13568" width="10.5703125" style="525"/>
    <col min="13569" max="13576" width="0" style="525" hidden="1" customWidth="1"/>
    <col min="13577" max="13579" width="3.7109375" style="525" customWidth="1"/>
    <col min="13580" max="13580" width="12.7109375" style="525" customWidth="1"/>
    <col min="13581" max="13581" width="47.42578125" style="525" customWidth="1"/>
    <col min="13582" max="13585" width="0" style="525" hidden="1" customWidth="1"/>
    <col min="13586" max="13586" width="11.7109375" style="525" customWidth="1"/>
    <col min="13587" max="13587" width="6.42578125" style="525" bestFit="1" customWidth="1"/>
    <col min="13588" max="13588" width="11.7109375" style="525" customWidth="1"/>
    <col min="13589" max="13589" width="0" style="525" hidden="1" customWidth="1"/>
    <col min="13590" max="13590" width="3.7109375" style="525" customWidth="1"/>
    <col min="13591" max="13591" width="11.140625" style="525" bestFit="1" customWidth="1"/>
    <col min="13592" max="13824" width="10.5703125" style="525"/>
    <col min="13825" max="13832" width="0" style="525" hidden="1" customWidth="1"/>
    <col min="13833" max="13835" width="3.7109375" style="525" customWidth="1"/>
    <col min="13836" max="13836" width="12.7109375" style="525" customWidth="1"/>
    <col min="13837" max="13837" width="47.42578125" style="525" customWidth="1"/>
    <col min="13838" max="13841" width="0" style="525" hidden="1" customWidth="1"/>
    <col min="13842" max="13842" width="11.7109375" style="525" customWidth="1"/>
    <col min="13843" max="13843" width="6.42578125" style="525" bestFit="1" customWidth="1"/>
    <col min="13844" max="13844" width="11.7109375" style="525" customWidth="1"/>
    <col min="13845" max="13845" width="0" style="525" hidden="1" customWidth="1"/>
    <col min="13846" max="13846" width="3.7109375" style="525" customWidth="1"/>
    <col min="13847" max="13847" width="11.140625" style="525" bestFit="1" customWidth="1"/>
    <col min="13848" max="14080" width="10.5703125" style="525"/>
    <col min="14081" max="14088" width="0" style="525" hidden="1" customWidth="1"/>
    <col min="14089" max="14091" width="3.7109375" style="525" customWidth="1"/>
    <col min="14092" max="14092" width="12.7109375" style="525" customWidth="1"/>
    <col min="14093" max="14093" width="47.42578125" style="525" customWidth="1"/>
    <col min="14094" max="14097" width="0" style="525" hidden="1" customWidth="1"/>
    <col min="14098" max="14098" width="11.7109375" style="525" customWidth="1"/>
    <col min="14099" max="14099" width="6.42578125" style="525" bestFit="1" customWidth="1"/>
    <col min="14100" max="14100" width="11.7109375" style="525" customWidth="1"/>
    <col min="14101" max="14101" width="0" style="525" hidden="1" customWidth="1"/>
    <col min="14102" max="14102" width="3.7109375" style="525" customWidth="1"/>
    <col min="14103" max="14103" width="11.140625" style="525" bestFit="1" customWidth="1"/>
    <col min="14104" max="14336" width="10.5703125" style="525"/>
    <col min="14337" max="14344" width="0" style="525" hidden="1" customWidth="1"/>
    <col min="14345" max="14347" width="3.7109375" style="525" customWidth="1"/>
    <col min="14348" max="14348" width="12.7109375" style="525" customWidth="1"/>
    <col min="14349" max="14349" width="47.42578125" style="525" customWidth="1"/>
    <col min="14350" max="14353" width="0" style="525" hidden="1" customWidth="1"/>
    <col min="14354" max="14354" width="11.7109375" style="525" customWidth="1"/>
    <col min="14355" max="14355" width="6.42578125" style="525" bestFit="1" customWidth="1"/>
    <col min="14356" max="14356" width="11.7109375" style="525" customWidth="1"/>
    <col min="14357" max="14357" width="0" style="525" hidden="1" customWidth="1"/>
    <col min="14358" max="14358" width="3.7109375" style="525" customWidth="1"/>
    <col min="14359" max="14359" width="11.140625" style="525" bestFit="1" customWidth="1"/>
    <col min="14360" max="14592" width="10.5703125" style="525"/>
    <col min="14593" max="14600" width="0" style="525" hidden="1" customWidth="1"/>
    <col min="14601" max="14603" width="3.7109375" style="525" customWidth="1"/>
    <col min="14604" max="14604" width="12.7109375" style="525" customWidth="1"/>
    <col min="14605" max="14605" width="47.42578125" style="525" customWidth="1"/>
    <col min="14606" max="14609" width="0" style="525" hidden="1" customWidth="1"/>
    <col min="14610" max="14610" width="11.7109375" style="525" customWidth="1"/>
    <col min="14611" max="14611" width="6.42578125" style="525" bestFit="1" customWidth="1"/>
    <col min="14612" max="14612" width="11.7109375" style="525" customWidth="1"/>
    <col min="14613" max="14613" width="0" style="525" hidden="1" customWidth="1"/>
    <col min="14614" max="14614" width="3.7109375" style="525" customWidth="1"/>
    <col min="14615" max="14615" width="11.140625" style="525" bestFit="1" customWidth="1"/>
    <col min="14616" max="14848" width="10.5703125" style="525"/>
    <col min="14849" max="14856" width="0" style="525" hidden="1" customWidth="1"/>
    <col min="14857" max="14859" width="3.7109375" style="525" customWidth="1"/>
    <col min="14860" max="14860" width="12.7109375" style="525" customWidth="1"/>
    <col min="14861" max="14861" width="47.42578125" style="525" customWidth="1"/>
    <col min="14862" max="14865" width="0" style="525" hidden="1" customWidth="1"/>
    <col min="14866" max="14866" width="11.7109375" style="525" customWidth="1"/>
    <col min="14867" max="14867" width="6.42578125" style="525" bestFit="1" customWidth="1"/>
    <col min="14868" max="14868" width="11.7109375" style="525" customWidth="1"/>
    <col min="14869" max="14869" width="0" style="525" hidden="1" customWidth="1"/>
    <col min="14870" max="14870" width="3.7109375" style="525" customWidth="1"/>
    <col min="14871" max="14871" width="11.140625" style="525" bestFit="1" customWidth="1"/>
    <col min="14872" max="15104" width="10.5703125" style="525"/>
    <col min="15105" max="15112" width="0" style="525" hidden="1" customWidth="1"/>
    <col min="15113" max="15115" width="3.7109375" style="525" customWidth="1"/>
    <col min="15116" max="15116" width="12.7109375" style="525" customWidth="1"/>
    <col min="15117" max="15117" width="47.42578125" style="525" customWidth="1"/>
    <col min="15118" max="15121" width="0" style="525" hidden="1" customWidth="1"/>
    <col min="15122" max="15122" width="11.7109375" style="525" customWidth="1"/>
    <col min="15123" max="15123" width="6.42578125" style="525" bestFit="1" customWidth="1"/>
    <col min="15124" max="15124" width="11.7109375" style="525" customWidth="1"/>
    <col min="15125" max="15125" width="0" style="525" hidden="1" customWidth="1"/>
    <col min="15126" max="15126" width="3.7109375" style="525" customWidth="1"/>
    <col min="15127" max="15127" width="11.140625" style="525" bestFit="1" customWidth="1"/>
    <col min="15128" max="15360" width="10.5703125" style="525"/>
    <col min="15361" max="15368" width="0" style="525" hidden="1" customWidth="1"/>
    <col min="15369" max="15371" width="3.7109375" style="525" customWidth="1"/>
    <col min="15372" max="15372" width="12.7109375" style="525" customWidth="1"/>
    <col min="15373" max="15373" width="47.42578125" style="525" customWidth="1"/>
    <col min="15374" max="15377" width="0" style="525" hidden="1" customWidth="1"/>
    <col min="15378" max="15378" width="11.7109375" style="525" customWidth="1"/>
    <col min="15379" max="15379" width="6.42578125" style="525" bestFit="1" customWidth="1"/>
    <col min="15380" max="15380" width="11.7109375" style="525" customWidth="1"/>
    <col min="15381" max="15381" width="0" style="525" hidden="1" customWidth="1"/>
    <col min="15382" max="15382" width="3.7109375" style="525" customWidth="1"/>
    <col min="15383" max="15383" width="11.140625" style="525" bestFit="1" customWidth="1"/>
    <col min="15384" max="15616" width="10.5703125" style="525"/>
    <col min="15617" max="15624" width="0" style="525" hidden="1" customWidth="1"/>
    <col min="15625" max="15627" width="3.7109375" style="525" customWidth="1"/>
    <col min="15628" max="15628" width="12.7109375" style="525" customWidth="1"/>
    <col min="15629" max="15629" width="47.42578125" style="525" customWidth="1"/>
    <col min="15630" max="15633" width="0" style="525" hidden="1" customWidth="1"/>
    <col min="15634" max="15634" width="11.7109375" style="525" customWidth="1"/>
    <col min="15635" max="15635" width="6.42578125" style="525" bestFit="1" customWidth="1"/>
    <col min="15636" max="15636" width="11.7109375" style="525" customWidth="1"/>
    <col min="15637" max="15637" width="0" style="525" hidden="1" customWidth="1"/>
    <col min="15638" max="15638" width="3.7109375" style="525" customWidth="1"/>
    <col min="15639" max="15639" width="11.140625" style="525" bestFit="1" customWidth="1"/>
    <col min="15640" max="15872" width="10.5703125" style="525"/>
    <col min="15873" max="15880" width="0" style="525" hidden="1" customWidth="1"/>
    <col min="15881" max="15883" width="3.7109375" style="525" customWidth="1"/>
    <col min="15884" max="15884" width="12.7109375" style="525" customWidth="1"/>
    <col min="15885" max="15885" width="47.42578125" style="525" customWidth="1"/>
    <col min="15886" max="15889" width="0" style="525" hidden="1" customWidth="1"/>
    <col min="15890" max="15890" width="11.7109375" style="525" customWidth="1"/>
    <col min="15891" max="15891" width="6.42578125" style="525" bestFit="1" customWidth="1"/>
    <col min="15892" max="15892" width="11.7109375" style="525" customWidth="1"/>
    <col min="15893" max="15893" width="0" style="525" hidden="1" customWidth="1"/>
    <col min="15894" max="15894" width="3.7109375" style="525" customWidth="1"/>
    <col min="15895" max="15895" width="11.140625" style="525" bestFit="1" customWidth="1"/>
    <col min="15896" max="16128" width="10.5703125" style="525"/>
    <col min="16129" max="16136" width="0" style="525" hidden="1" customWidth="1"/>
    <col min="16137" max="16139" width="3.7109375" style="525" customWidth="1"/>
    <col min="16140" max="16140" width="12.7109375" style="525" customWidth="1"/>
    <col min="16141" max="16141" width="47.42578125" style="525" customWidth="1"/>
    <col min="16142" max="16145" width="0" style="525" hidden="1" customWidth="1"/>
    <col min="16146" max="16146" width="11.7109375" style="525" customWidth="1"/>
    <col min="16147" max="16147" width="6.42578125" style="525" bestFit="1" customWidth="1"/>
    <col min="16148" max="16148" width="11.7109375" style="525" customWidth="1"/>
    <col min="16149" max="16149" width="0" style="525" hidden="1" customWidth="1"/>
    <col min="16150" max="16150" width="3.7109375" style="525" customWidth="1"/>
    <col min="16151" max="16151" width="11.140625" style="525" bestFit="1" customWidth="1"/>
    <col min="16152" max="16384" width="10.5703125" style="525"/>
  </cols>
  <sheetData>
    <row r="1" spans="1:35" ht="14.25" hidden="1" customHeight="1"/>
    <row r="2" spans="1:35" ht="14.25" hidden="1" customHeight="1"/>
    <row r="3" spans="1:35" ht="14.25" hidden="1" customHeight="1"/>
    <row r="4" spans="1:35" ht="3" customHeight="1">
      <c r="J4" s="531"/>
      <c r="K4" s="531"/>
      <c r="L4" s="526"/>
      <c r="M4" s="526"/>
      <c r="N4" s="526"/>
      <c r="O4" s="534"/>
      <c r="P4" s="534"/>
      <c r="Q4" s="534"/>
      <c r="R4" s="534"/>
      <c r="S4" s="534"/>
      <c r="T4" s="534"/>
      <c r="U4" s="526"/>
    </row>
    <row r="5" spans="1:35" ht="22.5" customHeight="1">
      <c r="J5" s="531"/>
      <c r="K5" s="531"/>
      <c r="L5" s="1230" t="s">
        <v>657</v>
      </c>
      <c r="M5" s="1230"/>
      <c r="N5" s="1230"/>
      <c r="O5" s="1230"/>
      <c r="P5" s="1230"/>
      <c r="Q5" s="1230"/>
      <c r="R5" s="1230"/>
      <c r="S5" s="1230"/>
      <c r="T5" s="1230"/>
      <c r="U5" s="581"/>
    </row>
    <row r="6" spans="1:35" ht="3" customHeight="1">
      <c r="J6" s="531"/>
      <c r="K6" s="531"/>
      <c r="L6" s="526"/>
      <c r="M6" s="526"/>
      <c r="N6" s="526"/>
      <c r="O6" s="530"/>
      <c r="P6" s="530"/>
      <c r="Q6" s="530"/>
      <c r="R6" s="530"/>
      <c r="S6" s="530"/>
      <c r="T6" s="530"/>
      <c r="U6" s="526"/>
    </row>
    <row r="7" spans="1:35" s="572" customFormat="1" ht="22.5">
      <c r="A7" s="592"/>
      <c r="B7" s="592"/>
      <c r="C7" s="592"/>
      <c r="D7" s="592"/>
      <c r="E7" s="592"/>
      <c r="F7" s="592"/>
      <c r="G7" s="592"/>
      <c r="H7" s="592"/>
      <c r="L7" s="501"/>
      <c r="M7" s="619" t="s">
        <v>502</v>
      </c>
      <c r="N7" s="668"/>
      <c r="O7" s="1248" t="str">
        <f>IF(NameOrPr_ch="",IF(NameOrPr="","",NameOrPr),NameOrPr_ch)</f>
        <v>Управление по тарифам и ценовой политике Орловской области</v>
      </c>
      <c r="P7" s="1249"/>
      <c r="Q7" s="1249"/>
      <c r="R7" s="1249"/>
      <c r="S7" s="1249"/>
      <c r="T7" s="1250"/>
      <c r="U7" s="669"/>
      <c r="X7" s="592"/>
      <c r="Y7" s="592"/>
      <c r="Z7" s="592"/>
      <c r="AA7" s="592"/>
      <c r="AB7" s="592"/>
      <c r="AC7" s="592"/>
      <c r="AD7" s="592"/>
      <c r="AE7" s="592"/>
      <c r="AF7" s="592"/>
      <c r="AG7" s="592"/>
      <c r="AH7" s="592"/>
      <c r="AI7" s="592"/>
    </row>
    <row r="8" spans="1:35" s="572" customFormat="1" ht="18.75">
      <c r="A8" s="592"/>
      <c r="B8" s="592"/>
      <c r="C8" s="592"/>
      <c r="D8" s="592"/>
      <c r="E8" s="592"/>
      <c r="F8" s="592"/>
      <c r="G8" s="592"/>
      <c r="H8" s="592"/>
      <c r="L8" s="501"/>
      <c r="M8" s="619" t="s">
        <v>596</v>
      </c>
      <c r="N8" s="668"/>
      <c r="O8" s="1248" t="str">
        <f>IF(datePr_ch="",IF(datePr="","",datePr),datePr_ch)</f>
        <v>23.11.2022</v>
      </c>
      <c r="P8" s="1249"/>
      <c r="Q8" s="1249"/>
      <c r="R8" s="1249"/>
      <c r="S8" s="1249"/>
      <c r="T8" s="1250"/>
      <c r="U8" s="669"/>
      <c r="X8" s="592"/>
      <c r="Y8" s="592"/>
      <c r="Z8" s="592"/>
      <c r="AA8" s="592"/>
      <c r="AB8" s="592"/>
      <c r="AC8" s="592"/>
      <c r="AD8" s="592"/>
      <c r="AE8" s="592"/>
      <c r="AF8" s="592"/>
      <c r="AG8" s="592"/>
      <c r="AH8" s="592"/>
      <c r="AI8" s="592"/>
    </row>
    <row r="9" spans="1:35" s="572" customFormat="1" ht="18.75">
      <c r="A9" s="592"/>
      <c r="B9" s="592"/>
      <c r="C9" s="592"/>
      <c r="D9" s="592"/>
      <c r="E9" s="592"/>
      <c r="F9" s="592"/>
      <c r="G9" s="592"/>
      <c r="H9" s="592"/>
      <c r="L9" s="554"/>
      <c r="M9" s="619" t="s">
        <v>595</v>
      </c>
      <c r="N9" s="668"/>
      <c r="O9" s="1248" t="str">
        <f>IF(numberPr_ch="",IF(numberPr="","",numberPr),numberPr_ch)</f>
        <v>№ 485-т</v>
      </c>
      <c r="P9" s="1249"/>
      <c r="Q9" s="1249"/>
      <c r="R9" s="1249"/>
      <c r="S9" s="1249"/>
      <c r="T9" s="1250"/>
      <c r="U9" s="669"/>
      <c r="X9" s="592"/>
      <c r="Y9" s="592"/>
      <c r="Z9" s="592"/>
      <c r="AA9" s="592"/>
      <c r="AB9" s="592"/>
      <c r="AC9" s="592"/>
      <c r="AD9" s="592"/>
      <c r="AE9" s="592"/>
      <c r="AF9" s="592"/>
      <c r="AG9" s="592"/>
      <c r="AH9" s="592"/>
      <c r="AI9" s="592"/>
    </row>
    <row r="10" spans="1:35" s="572" customFormat="1" ht="18.75">
      <c r="A10" s="592"/>
      <c r="B10" s="592"/>
      <c r="C10" s="592"/>
      <c r="D10" s="592"/>
      <c r="E10" s="592"/>
      <c r="F10" s="592"/>
      <c r="G10" s="592"/>
      <c r="H10" s="592"/>
      <c r="L10" s="554"/>
      <c r="M10" s="619" t="s">
        <v>501</v>
      </c>
      <c r="N10" s="668"/>
      <c r="O10" s="1248" t="str">
        <f>IF(IstPub_ch="",IF(IstPub="","",IstPub),IstPub_ch)</f>
        <v>https://orel-region.ru/</v>
      </c>
      <c r="P10" s="1249"/>
      <c r="Q10" s="1249"/>
      <c r="R10" s="1249"/>
      <c r="S10" s="1249"/>
      <c r="T10" s="1250"/>
      <c r="U10" s="669"/>
      <c r="X10" s="592"/>
      <c r="Y10" s="592"/>
      <c r="Z10" s="592"/>
      <c r="AA10" s="592"/>
      <c r="AB10" s="592"/>
      <c r="AC10" s="592"/>
      <c r="AD10" s="592"/>
      <c r="AE10" s="592"/>
      <c r="AF10" s="592"/>
      <c r="AG10" s="592"/>
      <c r="AH10" s="592"/>
      <c r="AI10" s="592"/>
    </row>
    <row r="11" spans="1:35" s="572" customFormat="1" ht="11.25" hidden="1" customHeight="1">
      <c r="A11" s="592"/>
      <c r="B11" s="592"/>
      <c r="C11" s="592"/>
      <c r="D11" s="592"/>
      <c r="E11" s="592"/>
      <c r="F11" s="592"/>
      <c r="G11" s="592"/>
      <c r="H11" s="592"/>
      <c r="L11" s="1231"/>
      <c r="M11" s="1231"/>
      <c r="N11" s="568"/>
      <c r="O11" s="1251"/>
      <c r="P11" s="1251"/>
      <c r="Q11" s="1251"/>
      <c r="R11" s="1251"/>
      <c r="S11" s="1251"/>
      <c r="T11" s="1251"/>
      <c r="U11" s="590" t="s">
        <v>373</v>
      </c>
      <c r="X11" s="592"/>
      <c r="Y11" s="592"/>
      <c r="Z11" s="592"/>
      <c r="AA11" s="592"/>
      <c r="AB11" s="592"/>
      <c r="AC11" s="592"/>
      <c r="AD11" s="592"/>
      <c r="AE11" s="592"/>
      <c r="AF11" s="592"/>
      <c r="AG11" s="592"/>
      <c r="AH11" s="592"/>
      <c r="AI11" s="592"/>
    </row>
    <row r="12" spans="1:35">
      <c r="J12" s="531"/>
      <c r="K12" s="531"/>
      <c r="L12" s="526"/>
      <c r="M12" s="526"/>
      <c r="N12" s="526"/>
      <c r="O12" s="1252"/>
      <c r="P12" s="1252"/>
      <c r="Q12" s="1252"/>
      <c r="R12" s="1252"/>
      <c r="S12" s="1252"/>
      <c r="T12" s="1252"/>
      <c r="U12" s="1252"/>
    </row>
    <row r="13" spans="1:35" ht="14.25" customHeight="1">
      <c r="J13" s="531"/>
      <c r="K13" s="531"/>
      <c r="L13" s="1159" t="s">
        <v>454</v>
      </c>
      <c r="M13" s="1159"/>
      <c r="N13" s="1159"/>
      <c r="O13" s="1159"/>
      <c r="P13" s="1159"/>
      <c r="Q13" s="1159"/>
      <c r="R13" s="1159"/>
      <c r="S13" s="1159"/>
      <c r="T13" s="1159"/>
      <c r="U13" s="1159"/>
      <c r="V13" s="1159"/>
      <c r="W13" s="1159" t="s">
        <v>455</v>
      </c>
    </row>
    <row r="14" spans="1:35" ht="14.25" customHeight="1">
      <c r="J14" s="531"/>
      <c r="K14" s="531"/>
      <c r="L14" s="1214" t="s">
        <v>92</v>
      </c>
      <c r="M14" s="1214" t="s">
        <v>639</v>
      </c>
      <c r="N14" s="523"/>
      <c r="O14" s="1215" t="s">
        <v>641</v>
      </c>
      <c r="P14" s="1216"/>
      <c r="Q14" s="1216"/>
      <c r="R14" s="1216"/>
      <c r="S14" s="1216"/>
      <c r="T14" s="1217"/>
      <c r="U14" s="1225" t="s">
        <v>341</v>
      </c>
      <c r="V14" s="1211" t="s">
        <v>275</v>
      </c>
      <c r="W14" s="1159"/>
    </row>
    <row r="15" spans="1:35" ht="14.25" customHeight="1">
      <c r="J15" s="531"/>
      <c r="K15" s="531"/>
      <c r="L15" s="1214"/>
      <c r="M15" s="1214"/>
      <c r="N15" s="523"/>
      <c r="O15" s="1220" t="s">
        <v>621</v>
      </c>
      <c r="P15" s="1218"/>
      <c r="Q15" s="1219"/>
      <c r="R15" s="1223" t="s">
        <v>654</v>
      </c>
      <c r="S15" s="1223"/>
      <c r="T15" s="1224"/>
      <c r="U15" s="1226"/>
      <c r="V15" s="1212"/>
      <c r="W15" s="1159"/>
    </row>
    <row r="16" spans="1:35" ht="30" customHeight="1">
      <c r="J16" s="531"/>
      <c r="K16" s="531"/>
      <c r="L16" s="1214"/>
      <c r="M16" s="1214"/>
      <c r="N16" s="522"/>
      <c r="O16" s="1221"/>
      <c r="P16" s="537"/>
      <c r="Q16" s="537"/>
      <c r="R16" s="538" t="s">
        <v>274</v>
      </c>
      <c r="S16" s="1209" t="s">
        <v>273</v>
      </c>
      <c r="T16" s="1210"/>
      <c r="U16" s="1227"/>
      <c r="V16" s="1213"/>
      <c r="W16" s="1159"/>
    </row>
    <row r="17" spans="1:36">
      <c r="J17" s="531"/>
      <c r="K17" s="571">
        <v>1</v>
      </c>
      <c r="L17" s="649" t="s">
        <v>93</v>
      </c>
      <c r="M17" s="649" t="s">
        <v>49</v>
      </c>
      <c r="N17" s="670" t="s">
        <v>49</v>
      </c>
      <c r="O17" s="650">
        <f ca="1">OFFSET(O17,0,-1)+1</f>
        <v>3</v>
      </c>
      <c r="P17" s="651">
        <f ca="1">OFFSET(P17,0,-1)</f>
        <v>3</v>
      </c>
      <c r="Q17" s="651">
        <f ca="1">OFFSET(Q17,0,-1)</f>
        <v>3</v>
      </c>
      <c r="R17" s="650">
        <f ca="1">OFFSET(R17,0,-1)+1</f>
        <v>4</v>
      </c>
      <c r="S17" s="1232">
        <f ca="1">OFFSET(S17,0,-1)+1</f>
        <v>5</v>
      </c>
      <c r="T17" s="1232"/>
      <c r="U17" s="650">
        <f ca="1">OFFSET(U17,0,-2)+1</f>
        <v>6</v>
      </c>
      <c r="V17" s="651">
        <f ca="1">OFFSET(V17,0,-1)</f>
        <v>6</v>
      </c>
      <c r="W17" s="650">
        <f ca="1">OFFSET(W17,0,-1)+1</f>
        <v>7</v>
      </c>
    </row>
    <row r="18" spans="1:36" ht="22.5">
      <c r="A18" s="1233">
        <v>1</v>
      </c>
      <c r="B18" s="921"/>
      <c r="C18" s="921"/>
      <c r="D18" s="921"/>
      <c r="E18" s="922"/>
      <c r="F18" s="923"/>
      <c r="G18" s="921"/>
      <c r="H18" s="921"/>
      <c r="I18" s="924"/>
      <c r="J18" s="919"/>
      <c r="K18" s="928">
        <v>1</v>
      </c>
      <c r="L18" s="595">
        <f>mergeValue(A18)</f>
        <v>1</v>
      </c>
      <c r="M18" s="643" t="s">
        <v>20</v>
      </c>
      <c r="N18" s="582"/>
      <c r="O18" s="1245"/>
      <c r="P18" s="1245"/>
      <c r="Q18" s="1245"/>
      <c r="R18" s="1245"/>
      <c r="S18" s="1245"/>
      <c r="T18" s="1245"/>
      <c r="U18" s="1245"/>
      <c r="V18" s="1245"/>
      <c r="W18" s="632" t="s">
        <v>658</v>
      </c>
    </row>
    <row r="19" spans="1:36" ht="22.5">
      <c r="A19" s="1233"/>
      <c r="B19" s="1233">
        <v>1</v>
      </c>
      <c r="C19" s="921"/>
      <c r="D19" s="921"/>
      <c r="E19" s="923"/>
      <c r="F19" s="923"/>
      <c r="G19" s="921"/>
      <c r="H19" s="921"/>
      <c r="I19" s="918"/>
      <c r="J19" s="917"/>
      <c r="K19" s="928">
        <v>1</v>
      </c>
      <c r="L19" s="595" t="str">
        <f>mergeValue(A19) &amp;"."&amp; mergeValue(B19)</f>
        <v>1.1</v>
      </c>
      <c r="M19" s="548" t="s">
        <v>16</v>
      </c>
      <c r="N19" s="582"/>
      <c r="O19" s="1245"/>
      <c r="P19" s="1245"/>
      <c r="Q19" s="1245"/>
      <c r="R19" s="1245"/>
      <c r="S19" s="1245"/>
      <c r="T19" s="1245"/>
      <c r="U19" s="1245"/>
      <c r="V19" s="1245"/>
      <c r="W19" s="632" t="s">
        <v>477</v>
      </c>
    </row>
    <row r="20" spans="1:36" ht="22.5">
      <c r="A20" s="1233"/>
      <c r="B20" s="1233"/>
      <c r="C20" s="1233">
        <v>1</v>
      </c>
      <c r="D20" s="921"/>
      <c r="E20" s="923"/>
      <c r="F20" s="923"/>
      <c r="G20" s="921"/>
      <c r="H20" s="921"/>
      <c r="I20" s="925"/>
      <c r="J20" s="917"/>
      <c r="K20" s="928">
        <v>1</v>
      </c>
      <c r="L20" s="595" t="str">
        <f>mergeValue(A20) &amp;"."&amp; mergeValue(B20)&amp;"."&amp; mergeValue(C20)</f>
        <v>1.1.1</v>
      </c>
      <c r="M20" s="549" t="s">
        <v>7</v>
      </c>
      <c r="N20" s="582"/>
      <c r="O20" s="1245"/>
      <c r="P20" s="1245"/>
      <c r="Q20" s="1245"/>
      <c r="R20" s="1245"/>
      <c r="S20" s="1245"/>
      <c r="T20" s="1245"/>
      <c r="U20" s="1245"/>
      <c r="V20" s="1245"/>
      <c r="W20" s="632" t="s">
        <v>633</v>
      </c>
    </row>
    <row r="21" spans="1:36" ht="22.5">
      <c r="A21" s="1233"/>
      <c r="B21" s="1233"/>
      <c r="C21" s="1233"/>
      <c r="D21" s="1233">
        <v>1</v>
      </c>
      <c r="E21" s="923"/>
      <c r="F21" s="923"/>
      <c r="G21" s="921"/>
      <c r="H21" s="921"/>
      <c r="I21" s="1233">
        <v>1</v>
      </c>
      <c r="J21" s="917"/>
      <c r="K21" s="928">
        <v>1</v>
      </c>
      <c r="L21" s="595" t="str">
        <f>mergeValue(A21) &amp;"."&amp; mergeValue(B21)&amp;"."&amp; mergeValue(C21)&amp;"."&amp; mergeValue(D21)</f>
        <v>1.1.1.1</v>
      </c>
      <c r="M21" s="550" t="s">
        <v>22</v>
      </c>
      <c r="N21" s="582"/>
      <c r="O21" s="1245"/>
      <c r="P21" s="1245"/>
      <c r="Q21" s="1245"/>
      <c r="R21" s="1245"/>
      <c r="S21" s="1245"/>
      <c r="T21" s="1245"/>
      <c r="U21" s="1245"/>
      <c r="V21" s="1245"/>
      <c r="W21" s="632" t="s">
        <v>634</v>
      </c>
    </row>
    <row r="22" spans="1:36" ht="11.25" hidden="1" customHeight="1">
      <c r="A22" s="1233"/>
      <c r="B22" s="1233"/>
      <c r="C22" s="1233"/>
      <c r="D22" s="1233"/>
      <c r="E22" s="1233">
        <v>1</v>
      </c>
      <c r="F22" s="923"/>
      <c r="G22" s="921"/>
      <c r="H22" s="921"/>
      <c r="I22" s="1233"/>
      <c r="J22" s="923"/>
      <c r="K22" s="928">
        <v>1</v>
      </c>
      <c r="L22" s="595"/>
      <c r="M22" s="556"/>
      <c r="N22" s="583"/>
      <c r="O22" s="633"/>
      <c r="P22" s="633"/>
      <c r="Q22" s="633"/>
      <c r="R22" s="633"/>
      <c r="S22" s="633"/>
      <c r="T22" s="633"/>
      <c r="U22" s="595"/>
      <c r="V22" s="509"/>
      <c r="W22" s="561"/>
    </row>
    <row r="23" spans="1:36" ht="90">
      <c r="A23" s="1233"/>
      <c r="B23" s="1233"/>
      <c r="C23" s="1233"/>
      <c r="D23" s="1233"/>
      <c r="E23" s="1233"/>
      <c r="F23" s="1233">
        <v>1</v>
      </c>
      <c r="G23" s="921"/>
      <c r="H23" s="921"/>
      <c r="I23" s="1233"/>
      <c r="J23" s="1253"/>
      <c r="K23" s="928">
        <v>1</v>
      </c>
      <c r="L23" s="595" t="str">
        <f>mergeValue(A23) &amp;"."&amp; mergeValue(B23)&amp;"."&amp; mergeValue(C23)&amp;"."&amp; mergeValue(D23)&amp;"."&amp;  mergeValue(F23)</f>
        <v>1.1.1.1.1</v>
      </c>
      <c r="M23" s="556" t="s">
        <v>10</v>
      </c>
      <c r="N23" s="583"/>
      <c r="O23" s="1235"/>
      <c r="P23" s="1235"/>
      <c r="Q23" s="1235"/>
      <c r="R23" s="1235"/>
      <c r="S23" s="1235"/>
      <c r="T23" s="1235"/>
      <c r="U23" s="1235"/>
      <c r="V23" s="1235"/>
      <c r="W23" s="632" t="s">
        <v>635</v>
      </c>
      <c r="Y23" s="591" t="str">
        <f>strCheckUnique(Z23:Z26)</f>
        <v/>
      </c>
      <c r="AA23" s="591"/>
    </row>
    <row r="24" spans="1:36" ht="189" customHeight="1">
      <c r="A24" s="1233"/>
      <c r="B24" s="1233"/>
      <c r="C24" s="1233"/>
      <c r="D24" s="1233"/>
      <c r="E24" s="1233"/>
      <c r="F24" s="1233"/>
      <c r="G24" s="921">
        <v>1</v>
      </c>
      <c r="H24" s="921"/>
      <c r="I24" s="1233"/>
      <c r="J24" s="1253"/>
      <c r="K24" s="920"/>
      <c r="L24" s="595" t="str">
        <f>mergeValue(A24) &amp;"."&amp; mergeValue(B24)&amp;"."&amp; mergeValue(C24)&amp;"."&amp; mergeValue(D24)&amp;"."&amp;  mergeValue(F24)&amp;"."&amp;  mergeValue(G24)</f>
        <v>1.1.1.1.1.1</v>
      </c>
      <c r="M24" s="1071"/>
      <c r="N24" s="588"/>
      <c r="O24" s="564"/>
      <c r="P24" s="564"/>
      <c r="Q24" s="564"/>
      <c r="R24" s="1243"/>
      <c r="S24" s="1229" t="s">
        <v>84</v>
      </c>
      <c r="T24" s="1243"/>
      <c r="U24" s="1229" t="s">
        <v>85</v>
      </c>
      <c r="V24" s="539"/>
      <c r="W24" s="1204" t="s">
        <v>659</v>
      </c>
      <c r="X24" s="587" t="str">
        <f>strCheckDate(O25:V25)</f>
        <v/>
      </c>
      <c r="Y24" s="591"/>
      <c r="Z24" s="591" t="str">
        <f>IF(M24="","",M24 )</f>
        <v/>
      </c>
      <c r="AA24" s="591"/>
      <c r="AB24" s="591"/>
      <c r="AC24" s="591"/>
    </row>
    <row r="25" spans="1:36" ht="11.25" hidden="1" customHeight="1">
      <c r="A25" s="1233"/>
      <c r="B25" s="1233"/>
      <c r="C25" s="1233"/>
      <c r="D25" s="1233"/>
      <c r="E25" s="1233"/>
      <c r="F25" s="1233"/>
      <c r="G25" s="921"/>
      <c r="H25" s="921"/>
      <c r="I25" s="1233"/>
      <c r="J25" s="1253"/>
      <c r="K25" s="928">
        <v>1</v>
      </c>
      <c r="L25" s="602"/>
      <c r="M25" s="648"/>
      <c r="N25" s="588"/>
      <c r="O25" s="564"/>
      <c r="P25" s="564"/>
      <c r="Q25" s="586" t="str">
        <f>R24 &amp; "-" &amp; T24</f>
        <v>-</v>
      </c>
      <c r="R25" s="1243"/>
      <c r="S25" s="1229"/>
      <c r="T25" s="1243"/>
      <c r="U25" s="1229"/>
      <c r="V25" s="539"/>
      <c r="W25" s="1205"/>
      <c r="Y25" s="591"/>
      <c r="Z25" s="591"/>
      <c r="AA25" s="591"/>
      <c r="AB25" s="591"/>
      <c r="AC25" s="591"/>
    </row>
    <row r="26" spans="1:36" s="524" customFormat="1" ht="15" customHeight="1">
      <c r="A26" s="1233"/>
      <c r="B26" s="1233"/>
      <c r="C26" s="1233"/>
      <c r="D26" s="1233"/>
      <c r="E26" s="1233"/>
      <c r="F26" s="1233"/>
      <c r="G26" s="921"/>
      <c r="H26" s="921"/>
      <c r="I26" s="1233"/>
      <c r="J26" s="1253"/>
      <c r="K26" s="928">
        <v>1</v>
      </c>
      <c r="L26" s="540"/>
      <c r="M26" s="558" t="s">
        <v>25</v>
      </c>
      <c r="N26" s="553"/>
      <c r="O26" s="547"/>
      <c r="P26" s="547"/>
      <c r="Q26" s="547"/>
      <c r="R26" s="575"/>
      <c r="S26" s="566"/>
      <c r="T26" s="565"/>
      <c r="U26" s="553"/>
      <c r="V26" s="562"/>
      <c r="W26" s="1206"/>
      <c r="X26" s="589"/>
      <c r="Y26" s="589"/>
      <c r="Z26" s="589"/>
      <c r="AA26" s="589"/>
      <c r="AB26" s="589"/>
      <c r="AC26" s="589"/>
      <c r="AD26" s="589"/>
      <c r="AE26" s="589"/>
      <c r="AF26" s="589"/>
      <c r="AG26" s="589"/>
      <c r="AH26" s="589"/>
      <c r="AI26" s="589"/>
    </row>
    <row r="27" spans="1:36" s="524" customFormat="1" ht="15" customHeight="1">
      <c r="A27" s="1233"/>
      <c r="B27" s="1233"/>
      <c r="C27" s="1233"/>
      <c r="D27" s="1233"/>
      <c r="E27" s="1233"/>
      <c r="F27" s="923"/>
      <c r="G27" s="923"/>
      <c r="H27" s="921"/>
      <c r="I27" s="1233"/>
      <c r="J27" s="923"/>
      <c r="K27" s="927"/>
      <c r="L27" s="540"/>
      <c r="M27" s="553" t="s">
        <v>11</v>
      </c>
      <c r="N27" s="558"/>
      <c r="O27" s="558"/>
      <c r="P27" s="558"/>
      <c r="Q27" s="558"/>
      <c r="R27" s="558"/>
      <c r="S27" s="558"/>
      <c r="T27" s="558"/>
      <c r="U27" s="558"/>
      <c r="V27" s="558"/>
      <c r="W27" s="562"/>
      <c r="X27" s="589"/>
      <c r="Y27" s="589"/>
      <c r="Z27" s="589"/>
      <c r="AA27" s="589"/>
      <c r="AB27" s="589"/>
      <c r="AC27" s="589"/>
      <c r="AD27" s="589"/>
      <c r="AE27" s="589"/>
      <c r="AF27" s="589"/>
      <c r="AG27" s="589"/>
      <c r="AH27" s="589"/>
      <c r="AI27" s="589"/>
      <c r="AJ27" s="589"/>
    </row>
    <row r="28" spans="1:36" s="524" customFormat="1" ht="15" hidden="1" customHeight="1">
      <c r="A28" s="1233"/>
      <c r="B28" s="1233"/>
      <c r="C28" s="1233"/>
      <c r="D28" s="1233"/>
      <c r="E28" s="923"/>
      <c r="F28" s="923"/>
      <c r="G28" s="923"/>
      <c r="H28" s="921"/>
      <c r="I28" s="1233"/>
      <c r="J28" s="923"/>
      <c r="K28" s="927"/>
      <c r="L28" s="540"/>
      <c r="M28" s="553"/>
      <c r="N28" s="558"/>
      <c r="O28" s="558"/>
      <c r="P28" s="558"/>
      <c r="Q28" s="558"/>
      <c r="R28" s="558"/>
      <c r="S28" s="558"/>
      <c r="T28" s="558"/>
      <c r="U28" s="558"/>
      <c r="V28" s="558"/>
      <c r="W28" s="562"/>
      <c r="X28" s="589"/>
      <c r="Y28" s="589"/>
      <c r="Z28" s="589"/>
      <c r="AA28" s="589"/>
      <c r="AB28" s="589"/>
      <c r="AC28" s="589"/>
      <c r="AD28" s="589"/>
      <c r="AE28" s="589"/>
      <c r="AF28" s="589"/>
      <c r="AG28" s="589"/>
      <c r="AH28" s="589"/>
      <c r="AI28" s="589"/>
      <c r="AJ28" s="589"/>
    </row>
    <row r="29" spans="1:36" s="524" customFormat="1" ht="15" customHeight="1">
      <c r="A29" s="1233"/>
      <c r="B29" s="1233"/>
      <c r="C29" s="1233"/>
      <c r="D29" s="926"/>
      <c r="E29" s="926"/>
      <c r="F29" s="923"/>
      <c r="G29" s="921"/>
      <c r="H29" s="921"/>
      <c r="I29" s="919"/>
      <c r="J29" s="916"/>
      <c r="K29" s="928">
        <v>1</v>
      </c>
      <c r="L29" s="540"/>
      <c r="M29" s="552" t="s">
        <v>17</v>
      </c>
      <c r="N29" s="551"/>
      <c r="O29" s="547"/>
      <c r="P29" s="547"/>
      <c r="Q29" s="547"/>
      <c r="R29" s="575"/>
      <c r="S29" s="566"/>
      <c r="T29" s="565"/>
      <c r="U29" s="551"/>
      <c r="V29" s="566"/>
      <c r="W29" s="562"/>
      <c r="X29" s="589"/>
      <c r="Y29" s="589"/>
      <c r="Z29" s="589"/>
      <c r="AA29" s="589"/>
      <c r="AB29" s="589"/>
      <c r="AC29" s="589"/>
      <c r="AD29" s="589"/>
      <c r="AE29" s="589"/>
      <c r="AF29" s="589"/>
      <c r="AG29" s="589"/>
      <c r="AH29" s="589"/>
      <c r="AI29" s="589"/>
    </row>
    <row r="30" spans="1:36" s="524" customFormat="1" ht="15" customHeight="1">
      <c r="A30" s="1233"/>
      <c r="B30" s="1233"/>
      <c r="C30" s="926"/>
      <c r="D30" s="926"/>
      <c r="E30" s="926"/>
      <c r="F30" s="926"/>
      <c r="G30" s="921"/>
      <c r="H30" s="921"/>
      <c r="I30" s="929"/>
      <c r="J30" s="916"/>
      <c r="K30" s="928">
        <v>1</v>
      </c>
      <c r="L30" s="540"/>
      <c r="M30" s="551" t="s">
        <v>18</v>
      </c>
      <c r="N30" s="551"/>
      <c r="O30" s="547"/>
      <c r="P30" s="547"/>
      <c r="Q30" s="547"/>
      <c r="R30" s="575"/>
      <c r="S30" s="566"/>
      <c r="T30" s="565"/>
      <c r="U30" s="551"/>
      <c r="V30" s="566"/>
      <c r="W30" s="562"/>
      <c r="X30" s="589"/>
      <c r="Y30" s="589"/>
      <c r="Z30" s="589"/>
      <c r="AA30" s="589"/>
      <c r="AB30" s="589"/>
      <c r="AC30" s="589"/>
      <c r="AD30" s="589"/>
      <c r="AE30" s="589"/>
      <c r="AF30" s="589"/>
      <c r="AG30" s="589"/>
      <c r="AH30" s="589"/>
      <c r="AI30" s="589"/>
    </row>
    <row r="31" spans="1:36" s="524" customFormat="1" ht="15" customHeight="1">
      <c r="A31" s="1233"/>
      <c r="B31" s="926"/>
      <c r="C31" s="926"/>
      <c r="D31" s="926"/>
      <c r="E31" s="926"/>
      <c r="F31" s="926"/>
      <c r="G31" s="921"/>
      <c r="H31" s="921"/>
      <c r="I31" s="919"/>
      <c r="J31" s="916"/>
      <c r="K31" s="928">
        <v>1</v>
      </c>
      <c r="L31" s="540"/>
      <c r="M31" s="560" t="s">
        <v>19</v>
      </c>
      <c r="N31" s="551"/>
      <c r="O31" s="547"/>
      <c r="P31" s="547"/>
      <c r="Q31" s="547"/>
      <c r="R31" s="575"/>
      <c r="S31" s="566"/>
      <c r="T31" s="565"/>
      <c r="U31" s="551"/>
      <c r="V31" s="566"/>
      <c r="W31" s="562"/>
      <c r="X31" s="589"/>
      <c r="Y31" s="589"/>
      <c r="Z31" s="589"/>
      <c r="AA31" s="589"/>
      <c r="AB31" s="589"/>
      <c r="AC31" s="589"/>
      <c r="AD31" s="589"/>
      <c r="AE31" s="589"/>
      <c r="AF31" s="589"/>
      <c r="AG31" s="589"/>
      <c r="AH31" s="589"/>
      <c r="AI31" s="589"/>
    </row>
    <row r="32" spans="1:36" s="524" customFormat="1" ht="15" customHeight="1">
      <c r="A32" s="915"/>
      <c r="B32" s="915"/>
      <c r="C32" s="915"/>
      <c r="D32" s="915"/>
      <c r="E32" s="915"/>
      <c r="F32" s="915"/>
      <c r="G32" s="915"/>
      <c r="H32" s="915"/>
      <c r="I32" s="915"/>
      <c r="J32" s="915"/>
      <c r="K32" s="915"/>
      <c r="L32" s="494"/>
      <c r="M32" s="567" t="s">
        <v>309</v>
      </c>
      <c r="N32" s="551"/>
      <c r="O32" s="547"/>
      <c r="P32" s="547"/>
      <c r="Q32" s="547"/>
      <c r="R32" s="575"/>
      <c r="S32" s="566"/>
      <c r="T32" s="565"/>
      <c r="U32" s="551"/>
      <c r="V32" s="566"/>
      <c r="W32" s="562"/>
      <c r="X32" s="589"/>
      <c r="Y32" s="589"/>
      <c r="Z32" s="589"/>
      <c r="AA32" s="589"/>
      <c r="AB32" s="589"/>
      <c r="AC32" s="589"/>
      <c r="AD32" s="589"/>
      <c r="AE32" s="589"/>
      <c r="AF32" s="589"/>
      <c r="AG32" s="589"/>
      <c r="AH32" s="589"/>
      <c r="AI32" s="589"/>
    </row>
    <row r="33" spans="12:23" ht="3" customHeight="1">
      <c r="L33" s="487"/>
      <c r="M33" s="487"/>
      <c r="N33" s="487"/>
      <c r="O33" s="487"/>
      <c r="P33" s="487"/>
      <c r="Q33" s="487"/>
      <c r="R33" s="487"/>
      <c r="S33" s="487"/>
      <c r="T33" s="487"/>
      <c r="U33" s="487"/>
    </row>
    <row r="34" spans="12:23" ht="106.5" customHeight="1">
      <c r="L34" s="1">
        <v>1</v>
      </c>
      <c r="M34" s="1197" t="s">
        <v>660</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4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4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4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400-000003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4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4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262168:U262169" xr:uid="{00000000-0002-0000-14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400-000007000000}"/>
    <dataValidation type="list" allowBlank="1" showInputMessage="1" showErrorMessage="1" errorTitle="Ошибка" error="Выберите значение из списка" prompt="Выберите значение из списка" sqref="O23:V23" xr:uid="{00000000-0002-0000-14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69</v>
      </c>
    </row>
    <row r="2" spans="1:20" ht="22.5">
      <c r="F2" s="1198" t="s">
        <v>491</v>
      </c>
      <c r="G2" s="1199"/>
      <c r="H2" s="1200"/>
      <c r="I2" s="642"/>
    </row>
    <row r="3" spans="1:20" ht="3" customHeight="1"/>
    <row r="4" spans="1:20" s="572" customFormat="1" ht="11.25">
      <c r="A4" s="592"/>
      <c r="B4" s="592"/>
      <c r="C4" s="592"/>
      <c r="D4" s="592"/>
      <c r="F4" s="1159" t="s">
        <v>454</v>
      </c>
      <c r="G4" s="1159"/>
      <c r="H4" s="1159"/>
      <c r="I4" s="1201"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1"/>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29.11.2022</v>
      </c>
      <c r="I7" s="583" t="s">
        <v>493</v>
      </c>
      <c r="J7" s="617"/>
      <c r="K7" s="592"/>
      <c r="L7" s="592"/>
      <c r="M7" s="592"/>
      <c r="N7" s="592"/>
      <c r="O7" s="592"/>
      <c r="P7" s="592"/>
      <c r="Q7" s="592"/>
      <c r="R7" s="592"/>
      <c r="S7" s="592"/>
      <c r="T7" s="592"/>
    </row>
    <row r="8" spans="1:20" s="572" customFormat="1" ht="45">
      <c r="A8" s="1202">
        <v>1</v>
      </c>
      <c r="B8" s="592"/>
      <c r="C8" s="592"/>
      <c r="D8" s="592"/>
      <c r="F8" s="618" t="str">
        <f>"2." &amp;mergeValue(A8)</f>
        <v>2.1</v>
      </c>
      <c r="G8" s="634" t="s">
        <v>494</v>
      </c>
      <c r="H8" s="606"/>
      <c r="I8" s="583" t="s">
        <v>590</v>
      </c>
      <c r="J8" s="617"/>
      <c r="K8" s="592"/>
      <c r="L8" s="592"/>
      <c r="M8" s="592"/>
      <c r="N8" s="592"/>
      <c r="O8" s="592"/>
      <c r="P8" s="592"/>
      <c r="Q8" s="592"/>
      <c r="R8" s="592"/>
      <c r="S8" s="592"/>
      <c r="T8" s="592"/>
    </row>
    <row r="9" spans="1:20" s="572" customFormat="1" ht="22.5">
      <c r="A9" s="1202"/>
      <c r="B9" s="592"/>
      <c r="C9" s="592"/>
      <c r="D9" s="592"/>
      <c r="F9" s="618" t="str">
        <f>"3." &amp;mergeValue(A9)</f>
        <v>3.1</v>
      </c>
      <c r="G9" s="634" t="s">
        <v>495</v>
      </c>
      <c r="H9" s="606"/>
      <c r="I9" s="583" t="s">
        <v>588</v>
      </c>
      <c r="J9" s="617"/>
      <c r="K9" s="592"/>
      <c r="L9" s="592"/>
      <c r="M9" s="592"/>
      <c r="N9" s="592"/>
      <c r="O9" s="592"/>
      <c r="P9" s="592"/>
      <c r="Q9" s="592"/>
      <c r="R9" s="592"/>
      <c r="S9" s="592"/>
      <c r="T9" s="592"/>
    </row>
    <row r="10" spans="1:20" s="572" customFormat="1" ht="22.5">
      <c r="A10" s="1202"/>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2"/>
      <c r="B11" s="1202">
        <v>1</v>
      </c>
      <c r="C11" s="625"/>
      <c r="D11" s="625"/>
      <c r="F11" s="618" t="str">
        <f>"4."&amp;mergeValue(A11) &amp;"."&amp;mergeValue(B11)</f>
        <v>4.1.1</v>
      </c>
      <c r="G11" s="613" t="s">
        <v>592</v>
      </c>
      <c r="H11" s="606" t="str">
        <f>IF(region_name="","",region_name)</f>
        <v>Орловская область</v>
      </c>
      <c r="I11" s="583" t="s">
        <v>499</v>
      </c>
      <c r="J11" s="617"/>
      <c r="K11" s="592"/>
      <c r="L11" s="592"/>
      <c r="M11" s="592"/>
      <c r="N11" s="592"/>
      <c r="O11" s="592"/>
      <c r="P11" s="592"/>
      <c r="Q11" s="592"/>
      <c r="R11" s="592"/>
      <c r="S11" s="592"/>
      <c r="T11" s="592"/>
    </row>
    <row r="12" spans="1:20" s="572" customFormat="1" ht="22.5">
      <c r="A12" s="1202"/>
      <c r="B12" s="1202"/>
      <c r="C12" s="1202">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2"/>
      <c r="B13" s="1202"/>
      <c r="C13" s="1202"/>
      <c r="D13" s="625">
        <v>1</v>
      </c>
      <c r="F13" s="618" t="str">
        <f>"4."&amp;mergeValue(A13) &amp;"."&amp;mergeValue(B13)&amp;"."&amp;mergeValue(C13)&amp;"."&amp;mergeValue(D13)</f>
        <v>4.1.1.1.1</v>
      </c>
      <c r="G13" s="635" t="s">
        <v>498</v>
      </c>
      <c r="H13" s="606"/>
      <c r="I13" s="1203" t="s">
        <v>591</v>
      </c>
      <c r="J13" s="617"/>
      <c r="K13" s="592"/>
      <c r="L13" s="592"/>
      <c r="M13" s="592"/>
      <c r="N13" s="592"/>
      <c r="O13" s="592"/>
      <c r="P13" s="592"/>
      <c r="Q13" s="592"/>
      <c r="R13" s="592"/>
      <c r="S13" s="592"/>
      <c r="T13" s="592"/>
    </row>
    <row r="14" spans="1:20" s="572" customFormat="1" ht="18.75">
      <c r="A14" s="1202"/>
      <c r="B14" s="1202"/>
      <c r="C14" s="1202"/>
      <c r="D14" s="625"/>
      <c r="F14" s="621"/>
      <c r="G14" s="552" t="s">
        <v>4</v>
      </c>
      <c r="H14" s="626"/>
      <c r="I14" s="1203"/>
      <c r="J14" s="617"/>
      <c r="K14" s="592"/>
      <c r="L14" s="592"/>
      <c r="M14" s="592"/>
      <c r="N14" s="592"/>
      <c r="O14" s="592"/>
      <c r="P14" s="592"/>
      <c r="Q14" s="592"/>
      <c r="R14" s="592"/>
      <c r="S14" s="592"/>
      <c r="T14" s="592"/>
    </row>
    <row r="15" spans="1:20" s="572" customFormat="1" ht="18.75">
      <c r="A15" s="1202"/>
      <c r="B15" s="1202"/>
      <c r="C15" s="625"/>
      <c r="D15" s="625"/>
      <c r="F15" s="636"/>
      <c r="G15" s="579" t="s">
        <v>403</v>
      </c>
      <c r="H15" s="637"/>
      <c r="I15" s="638"/>
      <c r="J15" s="617"/>
      <c r="K15" s="592"/>
      <c r="L15" s="592"/>
      <c r="M15" s="592"/>
      <c r="N15" s="592"/>
      <c r="O15" s="592"/>
      <c r="P15" s="592"/>
      <c r="Q15" s="592"/>
      <c r="R15" s="592"/>
      <c r="S15" s="592"/>
      <c r="T15" s="592"/>
    </row>
    <row r="16" spans="1:20" s="572" customFormat="1" ht="18.75">
      <c r="A16" s="1202"/>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7" t="s">
        <v>593</v>
      </c>
      <c r="H19" s="1197"/>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500-000000000000}">
      <formula1>900</formula1>
    </dataValidation>
  </dataValidation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78" hidden="1" customWidth="1"/>
    <col min="7" max="8" width="9.140625" style="485" hidden="1" customWidth="1"/>
    <col min="9" max="9" width="3.7109375" style="485" customWidth="1"/>
    <col min="10" max="11" width="3.7109375" style="484" customWidth="1"/>
    <col min="12" max="12" width="12.7109375" style="478" customWidth="1"/>
    <col min="13" max="13" width="44.7109375" style="478" customWidth="1"/>
    <col min="14" max="14" width="2.140625"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26" width="10.5703125" style="502"/>
    <col min="27" max="27" width="10.140625" style="502" customWidth="1"/>
    <col min="28"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2" width="10.5703125" style="478"/>
    <col min="283" max="283" width="10.140625" style="478" customWidth="1"/>
    <col min="284"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8" width="10.5703125" style="478"/>
    <col min="539" max="539" width="10.140625" style="478" customWidth="1"/>
    <col min="540"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4" width="10.5703125" style="478"/>
    <col min="795" max="795" width="10.140625" style="478" customWidth="1"/>
    <col min="796"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50" width="10.5703125" style="478"/>
    <col min="1051" max="1051" width="10.140625" style="478" customWidth="1"/>
    <col min="1052"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6" width="10.5703125" style="478"/>
    <col min="1307" max="1307" width="10.140625" style="478" customWidth="1"/>
    <col min="1308"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2" width="10.5703125" style="478"/>
    <col min="1563" max="1563" width="10.140625" style="478" customWidth="1"/>
    <col min="1564"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8" width="10.5703125" style="478"/>
    <col min="1819" max="1819" width="10.140625" style="478" customWidth="1"/>
    <col min="1820"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4" width="10.5703125" style="478"/>
    <col min="2075" max="2075" width="10.140625" style="478" customWidth="1"/>
    <col min="2076"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30" width="10.5703125" style="478"/>
    <col min="2331" max="2331" width="10.140625" style="478" customWidth="1"/>
    <col min="2332"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6" width="10.5703125" style="478"/>
    <col min="2587" max="2587" width="10.140625" style="478" customWidth="1"/>
    <col min="2588"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2" width="10.5703125" style="478"/>
    <col min="2843" max="2843" width="10.140625" style="478" customWidth="1"/>
    <col min="2844"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8" width="10.5703125" style="478"/>
    <col min="3099" max="3099" width="10.140625" style="478" customWidth="1"/>
    <col min="3100"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4" width="10.5703125" style="478"/>
    <col min="3355" max="3355" width="10.140625" style="478" customWidth="1"/>
    <col min="3356"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10" width="10.5703125" style="478"/>
    <col min="3611" max="3611" width="10.140625" style="478" customWidth="1"/>
    <col min="3612"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6" width="10.5703125" style="478"/>
    <col min="3867" max="3867" width="10.140625" style="478" customWidth="1"/>
    <col min="3868"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2" width="10.5703125" style="478"/>
    <col min="4123" max="4123" width="10.140625" style="478" customWidth="1"/>
    <col min="4124"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8" width="10.5703125" style="478"/>
    <col min="4379" max="4379" width="10.140625" style="478" customWidth="1"/>
    <col min="4380"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4" width="10.5703125" style="478"/>
    <col min="4635" max="4635" width="10.140625" style="478" customWidth="1"/>
    <col min="4636"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90" width="10.5703125" style="478"/>
    <col min="4891" max="4891" width="10.140625" style="478" customWidth="1"/>
    <col min="4892"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6" width="10.5703125" style="478"/>
    <col min="5147" max="5147" width="10.140625" style="478" customWidth="1"/>
    <col min="5148"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2" width="10.5703125" style="478"/>
    <col min="5403" max="5403" width="10.140625" style="478" customWidth="1"/>
    <col min="5404"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8" width="10.5703125" style="478"/>
    <col min="5659" max="5659" width="10.140625" style="478" customWidth="1"/>
    <col min="5660"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4" width="10.5703125" style="478"/>
    <col min="5915" max="5915" width="10.140625" style="478" customWidth="1"/>
    <col min="5916"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70" width="10.5703125" style="478"/>
    <col min="6171" max="6171" width="10.140625" style="478" customWidth="1"/>
    <col min="6172"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6" width="10.5703125" style="478"/>
    <col min="6427" max="6427" width="10.140625" style="478" customWidth="1"/>
    <col min="6428"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2" width="10.5703125" style="478"/>
    <col min="6683" max="6683" width="10.140625" style="478" customWidth="1"/>
    <col min="6684"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8" width="10.5703125" style="478"/>
    <col min="6939" max="6939" width="10.140625" style="478" customWidth="1"/>
    <col min="6940"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4" width="10.5703125" style="478"/>
    <col min="7195" max="7195" width="10.140625" style="478" customWidth="1"/>
    <col min="7196"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50" width="10.5703125" style="478"/>
    <col min="7451" max="7451" width="10.140625" style="478" customWidth="1"/>
    <col min="7452"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6" width="10.5703125" style="478"/>
    <col min="7707" max="7707" width="10.140625" style="478" customWidth="1"/>
    <col min="7708"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2" width="10.5703125" style="478"/>
    <col min="7963" max="7963" width="10.140625" style="478" customWidth="1"/>
    <col min="7964"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8" width="10.5703125" style="478"/>
    <col min="8219" max="8219" width="10.140625" style="478" customWidth="1"/>
    <col min="8220"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4" width="10.5703125" style="478"/>
    <col min="8475" max="8475" width="10.140625" style="478" customWidth="1"/>
    <col min="8476"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30" width="10.5703125" style="478"/>
    <col min="8731" max="8731" width="10.140625" style="478" customWidth="1"/>
    <col min="8732"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6" width="10.5703125" style="478"/>
    <col min="8987" max="8987" width="10.140625" style="478" customWidth="1"/>
    <col min="8988"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2" width="10.5703125" style="478"/>
    <col min="9243" max="9243" width="10.140625" style="478" customWidth="1"/>
    <col min="9244"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8" width="10.5703125" style="478"/>
    <col min="9499" max="9499" width="10.140625" style="478" customWidth="1"/>
    <col min="9500"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4" width="10.5703125" style="478"/>
    <col min="9755" max="9755" width="10.140625" style="478" customWidth="1"/>
    <col min="9756"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10" width="10.5703125" style="478"/>
    <col min="10011" max="10011" width="10.140625" style="478" customWidth="1"/>
    <col min="10012"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6" width="10.5703125" style="478"/>
    <col min="10267" max="10267" width="10.140625" style="478" customWidth="1"/>
    <col min="10268"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2" width="10.5703125" style="478"/>
    <col min="10523" max="10523" width="10.140625" style="478" customWidth="1"/>
    <col min="10524"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8" width="10.5703125" style="478"/>
    <col min="10779" max="10779" width="10.140625" style="478" customWidth="1"/>
    <col min="10780"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4" width="10.5703125" style="478"/>
    <col min="11035" max="11035" width="10.140625" style="478" customWidth="1"/>
    <col min="11036"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90" width="10.5703125" style="478"/>
    <col min="11291" max="11291" width="10.140625" style="478" customWidth="1"/>
    <col min="11292"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6" width="10.5703125" style="478"/>
    <col min="11547" max="11547" width="10.140625" style="478" customWidth="1"/>
    <col min="11548"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2" width="10.5703125" style="478"/>
    <col min="11803" max="11803" width="10.140625" style="478" customWidth="1"/>
    <col min="11804"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8" width="10.5703125" style="478"/>
    <col min="12059" max="12059" width="10.140625" style="478" customWidth="1"/>
    <col min="12060"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4" width="10.5703125" style="478"/>
    <col min="12315" max="12315" width="10.140625" style="478" customWidth="1"/>
    <col min="12316"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70" width="10.5703125" style="478"/>
    <col min="12571" max="12571" width="10.140625" style="478" customWidth="1"/>
    <col min="12572"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6" width="10.5703125" style="478"/>
    <col min="12827" max="12827" width="10.140625" style="478" customWidth="1"/>
    <col min="12828"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2" width="10.5703125" style="478"/>
    <col min="13083" max="13083" width="10.140625" style="478" customWidth="1"/>
    <col min="13084"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8" width="10.5703125" style="478"/>
    <col min="13339" max="13339" width="10.140625" style="478" customWidth="1"/>
    <col min="13340"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4" width="10.5703125" style="478"/>
    <col min="13595" max="13595" width="10.140625" style="478" customWidth="1"/>
    <col min="13596"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50" width="10.5703125" style="478"/>
    <col min="13851" max="13851" width="10.140625" style="478" customWidth="1"/>
    <col min="13852"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6" width="10.5703125" style="478"/>
    <col min="14107" max="14107" width="10.140625" style="478" customWidth="1"/>
    <col min="14108"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2" width="10.5703125" style="478"/>
    <col min="14363" max="14363" width="10.140625" style="478" customWidth="1"/>
    <col min="14364"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8" width="10.5703125" style="478"/>
    <col min="14619" max="14619" width="10.140625" style="478" customWidth="1"/>
    <col min="14620"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4" width="10.5703125" style="478"/>
    <col min="14875" max="14875" width="10.140625" style="478" customWidth="1"/>
    <col min="14876"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30" width="10.5703125" style="478"/>
    <col min="15131" max="15131" width="10.140625" style="478" customWidth="1"/>
    <col min="15132"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6" width="10.5703125" style="478"/>
    <col min="15387" max="15387" width="10.140625" style="478" customWidth="1"/>
    <col min="15388"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2" width="10.5703125" style="478"/>
    <col min="15643" max="15643" width="10.140625" style="478" customWidth="1"/>
    <col min="15644"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8" width="10.5703125" style="478"/>
    <col min="15899" max="15899" width="10.140625" style="478" customWidth="1"/>
    <col min="15900"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4" width="10.5703125" style="478"/>
    <col min="16155" max="16155" width="10.140625" style="478" customWidth="1"/>
    <col min="16156" max="16384" width="10.5703125" style="478"/>
  </cols>
  <sheetData>
    <row r="1" spans="7:34" hidden="1"/>
    <row r="2" spans="7:34" hidden="1"/>
    <row r="3" spans="7:34" hidden="1"/>
    <row r="4" spans="7:34" ht="3" customHeight="1">
      <c r="J4" s="483"/>
      <c r="K4" s="483"/>
      <c r="L4" s="479"/>
      <c r="M4" s="479"/>
      <c r="N4" s="479"/>
      <c r="O4" s="486"/>
      <c r="P4" s="486"/>
      <c r="Q4" s="486"/>
      <c r="R4" s="486"/>
      <c r="S4" s="486"/>
      <c r="T4" s="486"/>
      <c r="U4" s="479"/>
    </row>
    <row r="5" spans="7:34" ht="22.5" customHeight="1">
      <c r="J5" s="483"/>
      <c r="K5" s="483"/>
      <c r="L5" s="1230" t="s">
        <v>657</v>
      </c>
      <c r="M5" s="1230"/>
      <c r="N5" s="1230"/>
      <c r="O5" s="1230"/>
      <c r="P5" s="1230"/>
      <c r="Q5" s="1230"/>
      <c r="R5" s="1230"/>
      <c r="S5" s="1230"/>
      <c r="T5" s="1230"/>
      <c r="U5" s="499"/>
    </row>
    <row r="6" spans="7:34" ht="3" customHeight="1">
      <c r="J6" s="483"/>
      <c r="K6" s="483"/>
      <c r="L6" s="479"/>
      <c r="M6" s="479"/>
      <c r="N6" s="479"/>
      <c r="O6" s="482"/>
      <c r="P6" s="482"/>
      <c r="Q6" s="482"/>
      <c r="R6" s="482"/>
      <c r="S6" s="482"/>
      <c r="T6" s="482"/>
      <c r="U6" s="479"/>
    </row>
    <row r="7" spans="7:34" s="525" customFormat="1" ht="22.5">
      <c r="G7" s="533"/>
      <c r="H7" s="533"/>
      <c r="I7" s="533"/>
      <c r="J7" s="531"/>
      <c r="K7" s="531"/>
      <c r="L7" s="526"/>
      <c r="M7" s="619" t="s">
        <v>502</v>
      </c>
      <c r="N7" s="668"/>
      <c r="O7" s="1248" t="str">
        <f>IF(NameOrPr_ch="",IF(NameOrPr="","",NameOrPr),NameOrPr_ch)</f>
        <v>Управление по тарифам и ценовой политике Орловской области</v>
      </c>
      <c r="P7" s="1249"/>
      <c r="Q7" s="1249"/>
      <c r="R7" s="1249"/>
      <c r="S7" s="1249"/>
      <c r="T7" s="1250"/>
      <c r="U7" s="671"/>
      <c r="X7" s="587"/>
      <c r="Y7" s="587"/>
      <c r="Z7" s="587"/>
      <c r="AA7" s="587"/>
      <c r="AB7" s="587"/>
      <c r="AC7" s="587"/>
      <c r="AD7" s="587"/>
      <c r="AE7" s="587"/>
      <c r="AF7" s="587"/>
      <c r="AG7" s="587"/>
      <c r="AH7" s="587"/>
    </row>
    <row r="8" spans="7:34" s="493" customFormat="1" ht="18.75">
      <c r="G8" s="492"/>
      <c r="H8" s="492"/>
      <c r="L8" s="501"/>
      <c r="M8" s="619" t="s">
        <v>596</v>
      </c>
      <c r="N8" s="668"/>
      <c r="O8" s="1248" t="str">
        <f>IF(datePr_ch="",IF(datePr="","",datePr),datePr_ch)</f>
        <v>23.11.2022</v>
      </c>
      <c r="P8" s="1249"/>
      <c r="Q8" s="1249"/>
      <c r="R8" s="1249"/>
      <c r="S8" s="1249"/>
      <c r="T8" s="1250"/>
      <c r="U8" s="669"/>
      <c r="X8" s="507"/>
      <c r="Y8" s="507"/>
      <c r="Z8" s="507"/>
      <c r="AA8" s="507"/>
      <c r="AB8" s="507"/>
      <c r="AC8" s="507"/>
      <c r="AD8" s="507"/>
      <c r="AE8" s="507"/>
      <c r="AF8" s="507"/>
      <c r="AG8" s="507"/>
      <c r="AH8" s="507"/>
    </row>
    <row r="9" spans="7:34" s="493" customFormat="1" ht="18.75">
      <c r="G9" s="492"/>
      <c r="H9" s="492"/>
      <c r="L9" s="554"/>
      <c r="M9" s="619" t="s">
        <v>595</v>
      </c>
      <c r="N9" s="668"/>
      <c r="O9" s="1248" t="str">
        <f>IF(numberPr_ch="",IF(numberPr="","",numberPr),numberPr_ch)</f>
        <v>№ 485-т</v>
      </c>
      <c r="P9" s="1249"/>
      <c r="Q9" s="1249"/>
      <c r="R9" s="1249"/>
      <c r="S9" s="1249"/>
      <c r="T9" s="1250"/>
      <c r="U9" s="669"/>
      <c r="X9" s="507"/>
      <c r="Y9" s="507"/>
      <c r="Z9" s="507"/>
      <c r="AA9" s="507"/>
      <c r="AB9" s="507"/>
      <c r="AC9" s="507"/>
      <c r="AD9" s="507"/>
      <c r="AE9" s="507"/>
      <c r="AF9" s="507"/>
      <c r="AG9" s="507"/>
      <c r="AH9" s="507"/>
    </row>
    <row r="10" spans="7:34" s="493" customFormat="1" ht="18.75">
      <c r="G10" s="492"/>
      <c r="H10" s="492"/>
      <c r="L10" s="554"/>
      <c r="M10" s="619" t="s">
        <v>501</v>
      </c>
      <c r="N10" s="668"/>
      <c r="O10" s="1248" t="str">
        <f>IF(IstPub_ch="",IF(IstPub="","",IstPub),IstPub_ch)</f>
        <v>https://orel-region.ru/</v>
      </c>
      <c r="P10" s="1249"/>
      <c r="Q10" s="1249"/>
      <c r="R10" s="1249"/>
      <c r="S10" s="1249"/>
      <c r="T10" s="1250"/>
      <c r="U10" s="669"/>
      <c r="X10" s="507"/>
      <c r="Y10" s="507"/>
      <c r="Z10" s="507"/>
      <c r="AA10" s="507"/>
      <c r="AB10" s="507"/>
      <c r="AC10" s="507"/>
      <c r="AD10" s="507"/>
      <c r="AE10" s="507"/>
      <c r="AF10" s="507"/>
      <c r="AG10" s="507"/>
      <c r="AH10" s="507"/>
    </row>
    <row r="11" spans="7:34" s="493" customFormat="1" ht="11.25" hidden="1">
      <c r="G11" s="492"/>
      <c r="H11" s="492"/>
      <c r="L11" s="1231"/>
      <c r="M11" s="1231"/>
      <c r="N11" s="490"/>
      <c r="O11" s="1254"/>
      <c r="P11" s="1254"/>
      <c r="Q11" s="1254"/>
      <c r="R11" s="1254"/>
      <c r="S11" s="1254"/>
      <c r="T11" s="1254"/>
      <c r="U11" s="505" t="s">
        <v>373</v>
      </c>
      <c r="X11" s="507"/>
      <c r="Y11" s="507"/>
      <c r="Z11" s="507"/>
      <c r="AA11" s="507"/>
      <c r="AB11" s="507"/>
      <c r="AC11" s="507"/>
      <c r="AD11" s="507"/>
      <c r="AE11" s="507"/>
      <c r="AF11" s="507"/>
      <c r="AG11" s="507"/>
      <c r="AH11" s="507"/>
    </row>
    <row r="12" spans="7:34">
      <c r="J12" s="483"/>
      <c r="K12" s="483"/>
      <c r="L12" s="479"/>
      <c r="M12" s="479"/>
      <c r="N12" s="479"/>
      <c r="O12" s="1252"/>
      <c r="P12" s="1252"/>
      <c r="Q12" s="1252"/>
      <c r="R12" s="1252"/>
      <c r="S12" s="1252"/>
      <c r="T12" s="1252"/>
      <c r="U12" s="1252"/>
    </row>
    <row r="13" spans="7:34">
      <c r="J13" s="483"/>
      <c r="K13" s="483"/>
      <c r="L13" s="1159" t="s">
        <v>454</v>
      </c>
      <c r="M13" s="1159"/>
      <c r="N13" s="1159"/>
      <c r="O13" s="1159"/>
      <c r="P13" s="1159"/>
      <c r="Q13" s="1159"/>
      <c r="R13" s="1159"/>
      <c r="S13" s="1159"/>
      <c r="T13" s="1159"/>
      <c r="U13" s="1159"/>
      <c r="V13" s="1159"/>
      <c r="W13" s="1159" t="s">
        <v>455</v>
      </c>
    </row>
    <row r="14" spans="7:34" ht="14.25" customHeight="1">
      <c r="J14" s="483"/>
      <c r="K14" s="483"/>
      <c r="L14" s="1214" t="s">
        <v>92</v>
      </c>
      <c r="M14" s="1214" t="s">
        <v>639</v>
      </c>
      <c r="N14" s="523"/>
      <c r="O14" s="1215" t="s">
        <v>641</v>
      </c>
      <c r="P14" s="1216"/>
      <c r="Q14" s="1216"/>
      <c r="R14" s="1216"/>
      <c r="S14" s="1216"/>
      <c r="T14" s="1217"/>
      <c r="U14" s="1225" t="s">
        <v>341</v>
      </c>
      <c r="V14" s="1211" t="s">
        <v>275</v>
      </c>
      <c r="W14" s="1159"/>
    </row>
    <row r="15" spans="7:34" s="525" customFormat="1" ht="14.25" customHeight="1">
      <c r="G15" s="533"/>
      <c r="H15" s="533"/>
      <c r="I15" s="533"/>
      <c r="J15" s="531"/>
      <c r="K15" s="531"/>
      <c r="L15" s="1214"/>
      <c r="M15" s="1214"/>
      <c r="N15" s="523"/>
      <c r="O15" s="1220" t="s">
        <v>605</v>
      </c>
      <c r="P15" s="1218" t="s">
        <v>271</v>
      </c>
      <c r="Q15" s="1219"/>
      <c r="R15" s="1223" t="s">
        <v>654</v>
      </c>
      <c r="S15" s="1223"/>
      <c r="T15" s="1224"/>
      <c r="U15" s="1226"/>
      <c r="V15" s="1212"/>
      <c r="W15" s="1159"/>
      <c r="X15" s="587"/>
      <c r="Y15" s="587"/>
      <c r="Z15" s="587"/>
      <c r="AA15" s="587"/>
      <c r="AB15" s="587"/>
      <c r="AC15" s="587"/>
      <c r="AD15" s="587"/>
      <c r="AE15" s="587"/>
      <c r="AF15" s="587"/>
      <c r="AG15" s="587"/>
      <c r="AH15" s="587"/>
    </row>
    <row r="16" spans="7:34" ht="33.75">
      <c r="J16" s="483"/>
      <c r="K16" s="483"/>
      <c r="L16" s="1214"/>
      <c r="M16" s="1214"/>
      <c r="N16" s="522"/>
      <c r="O16" s="1221"/>
      <c r="P16" s="537" t="s">
        <v>765</v>
      </c>
      <c r="Q16" s="537" t="s">
        <v>766</v>
      </c>
      <c r="R16" s="538" t="s">
        <v>274</v>
      </c>
      <c r="S16" s="1209" t="s">
        <v>273</v>
      </c>
      <c r="T16" s="1210"/>
      <c r="U16" s="1227"/>
      <c r="V16" s="1213"/>
      <c r="W16" s="1159"/>
    </row>
    <row r="17" spans="1:34">
      <c r="J17" s="483"/>
      <c r="K17" s="491">
        <v>1</v>
      </c>
      <c r="L17" s="480" t="s">
        <v>93</v>
      </c>
      <c r="M17" s="480" t="s">
        <v>49</v>
      </c>
      <c r="N17" s="498" t="s">
        <v>49</v>
      </c>
      <c r="O17" s="489">
        <f ca="1">OFFSET(O17,0,-1)+1</f>
        <v>3</v>
      </c>
      <c r="P17" s="489">
        <f ca="1">OFFSET(P17,0,-1)+1</f>
        <v>4</v>
      </c>
      <c r="Q17" s="489">
        <f ca="1">OFFSET(Q17,0,-1)+1</f>
        <v>5</v>
      </c>
      <c r="R17" s="489">
        <f ca="1">OFFSET(R17,0,-1)+1</f>
        <v>6</v>
      </c>
      <c r="S17" s="1232">
        <f ca="1">OFFSET(S17,0,-1)+1</f>
        <v>7</v>
      </c>
      <c r="T17" s="1232"/>
      <c r="U17" s="489">
        <f ca="1">OFFSET(U17,0,-2)+1</f>
        <v>8</v>
      </c>
      <c r="V17" s="497">
        <f ca="1">OFFSET(V17,0,-1)</f>
        <v>8</v>
      </c>
      <c r="W17" s="489">
        <f ca="1">OFFSET(W17,0,-1)+1</f>
        <v>9</v>
      </c>
    </row>
    <row r="18" spans="1:34" ht="22.5">
      <c r="A18" s="1233">
        <v>1</v>
      </c>
      <c r="B18" s="942"/>
      <c r="C18" s="942"/>
      <c r="D18" s="942"/>
      <c r="E18" s="943"/>
      <c r="F18" s="944"/>
      <c r="G18" s="944"/>
      <c r="H18" s="944"/>
      <c r="I18" s="945"/>
      <c r="J18" s="940"/>
      <c r="K18" s="947"/>
      <c r="L18" s="595">
        <f>mergeValue(A18)</f>
        <v>1</v>
      </c>
      <c r="M18" s="643" t="s">
        <v>20</v>
      </c>
      <c r="N18" s="582"/>
      <c r="O18" s="1245"/>
      <c r="P18" s="1245"/>
      <c r="Q18" s="1245"/>
      <c r="R18" s="1245"/>
      <c r="S18" s="1245"/>
      <c r="T18" s="1245"/>
      <c r="U18" s="1245"/>
      <c r="V18" s="1245"/>
      <c r="W18" s="632" t="s">
        <v>658</v>
      </c>
    </row>
    <row r="19" spans="1:34" ht="22.5">
      <c r="A19" s="1233"/>
      <c r="B19" s="1233">
        <v>1</v>
      </c>
      <c r="C19" s="942"/>
      <c r="D19" s="942"/>
      <c r="E19" s="944"/>
      <c r="F19" s="944"/>
      <c r="G19" s="944"/>
      <c r="H19" s="944"/>
      <c r="I19" s="939"/>
      <c r="J19" s="938"/>
      <c r="K19" s="941"/>
      <c r="L19" s="595" t="str">
        <f>mergeValue(A19) &amp;"."&amp; mergeValue(B19)</f>
        <v>1.1</v>
      </c>
      <c r="M19" s="548" t="s">
        <v>16</v>
      </c>
      <c r="N19" s="582"/>
      <c r="O19" s="1245"/>
      <c r="P19" s="1245"/>
      <c r="Q19" s="1245"/>
      <c r="R19" s="1245"/>
      <c r="S19" s="1245"/>
      <c r="T19" s="1245"/>
      <c r="U19" s="1245"/>
      <c r="V19" s="1245"/>
      <c r="W19" s="632" t="s">
        <v>477</v>
      </c>
    </row>
    <row r="20" spans="1:34" ht="22.5">
      <c r="A20" s="1233"/>
      <c r="B20" s="1233"/>
      <c r="C20" s="1233">
        <v>1</v>
      </c>
      <c r="D20" s="942"/>
      <c r="E20" s="944"/>
      <c r="F20" s="944"/>
      <c r="G20" s="944"/>
      <c r="H20" s="944"/>
      <c r="I20" s="946"/>
      <c r="J20" s="938"/>
      <c r="K20" s="941"/>
      <c r="L20" s="595" t="str">
        <f>mergeValue(A20) &amp;"."&amp; mergeValue(B20)&amp;"."&amp; mergeValue(C20)</f>
        <v>1.1.1</v>
      </c>
      <c r="M20" s="549" t="s">
        <v>7</v>
      </c>
      <c r="N20" s="582"/>
      <c r="O20" s="1245"/>
      <c r="P20" s="1245"/>
      <c r="Q20" s="1245"/>
      <c r="R20" s="1245"/>
      <c r="S20" s="1245"/>
      <c r="T20" s="1245"/>
      <c r="U20" s="1245"/>
      <c r="V20" s="1245"/>
      <c r="W20" s="632" t="s">
        <v>633</v>
      </c>
    </row>
    <row r="21" spans="1:34" ht="22.5">
      <c r="A21" s="1233"/>
      <c r="B21" s="1233"/>
      <c r="C21" s="1233"/>
      <c r="D21" s="1233">
        <v>1</v>
      </c>
      <c r="E21" s="944"/>
      <c r="F21" s="944"/>
      <c r="G21" s="944"/>
      <c r="H21" s="944"/>
      <c r="I21" s="946"/>
      <c r="J21" s="938"/>
      <c r="K21" s="941"/>
      <c r="L21" s="595" t="str">
        <f>mergeValue(A21) &amp;"."&amp; mergeValue(B21)&amp;"."&amp; mergeValue(C21)&amp;"."&amp; mergeValue(D21)</f>
        <v>1.1.1.1</v>
      </c>
      <c r="M21" s="550" t="s">
        <v>22</v>
      </c>
      <c r="N21" s="582"/>
      <c r="O21" s="1245"/>
      <c r="P21" s="1245"/>
      <c r="Q21" s="1245"/>
      <c r="R21" s="1245"/>
      <c r="S21" s="1245"/>
      <c r="T21" s="1245"/>
      <c r="U21" s="1245"/>
      <c r="V21" s="1245"/>
      <c r="W21" s="632" t="s">
        <v>634</v>
      </c>
    </row>
    <row r="22" spans="1:34" ht="11.25" hidden="1" customHeight="1">
      <c r="A22" s="1233"/>
      <c r="B22" s="1233"/>
      <c r="C22" s="1233"/>
      <c r="D22" s="1233"/>
      <c r="E22" s="1233">
        <v>1</v>
      </c>
      <c r="F22" s="944"/>
      <c r="G22" s="944"/>
      <c r="H22" s="942">
        <v>1</v>
      </c>
      <c r="I22" s="1233">
        <v>1</v>
      </c>
      <c r="J22" s="944"/>
      <c r="K22" s="949"/>
      <c r="L22" s="595"/>
      <c r="M22" s="556"/>
      <c r="N22" s="583"/>
      <c r="O22" s="633"/>
      <c r="P22" s="633"/>
      <c r="Q22" s="633"/>
      <c r="R22" s="633"/>
      <c r="S22" s="633"/>
      <c r="T22" s="633"/>
      <c r="U22" s="633"/>
      <c r="V22" s="510"/>
      <c r="W22" s="561"/>
    </row>
    <row r="23" spans="1:34" ht="90">
      <c r="A23" s="1233"/>
      <c r="B23" s="1233"/>
      <c r="C23" s="1233"/>
      <c r="D23" s="1233"/>
      <c r="E23" s="1233"/>
      <c r="F23" s="1233">
        <v>1</v>
      </c>
      <c r="G23" s="942"/>
      <c r="H23" s="942"/>
      <c r="I23" s="1233"/>
      <c r="J23" s="1233">
        <v>1</v>
      </c>
      <c r="K23" s="950"/>
      <c r="L23" s="595" t="str">
        <f>mergeValue(A23) &amp;"."&amp; mergeValue(B23)&amp;"."&amp; mergeValue(C23)&amp;"."&amp; mergeValue(D23)&amp;"."&amp;  mergeValue(F23)</f>
        <v>1.1.1.1.1</v>
      </c>
      <c r="M23" s="557" t="s">
        <v>10</v>
      </c>
      <c r="N23" s="583"/>
      <c r="O23" s="1235"/>
      <c r="P23" s="1235"/>
      <c r="Q23" s="1235"/>
      <c r="R23" s="1235"/>
      <c r="S23" s="1235"/>
      <c r="T23" s="1235"/>
      <c r="U23" s="1235"/>
      <c r="V23" s="1235"/>
      <c r="W23" s="632" t="s">
        <v>635</v>
      </c>
      <c r="Y23" s="506" t="str">
        <f>strCheckUnique(Z23:Z26)</f>
        <v/>
      </c>
      <c r="AA23" s="506"/>
    </row>
    <row r="24" spans="1:34" ht="189" customHeight="1">
      <c r="A24" s="1233"/>
      <c r="B24" s="1233"/>
      <c r="C24" s="1233"/>
      <c r="D24" s="1233"/>
      <c r="E24" s="1233"/>
      <c r="F24" s="1233"/>
      <c r="G24" s="942">
        <v>1</v>
      </c>
      <c r="H24" s="942"/>
      <c r="I24" s="1233"/>
      <c r="J24" s="1233"/>
      <c r="K24" s="950">
        <v>1</v>
      </c>
      <c r="L24" s="595" t="str">
        <f>mergeValue(A24) &amp;"."&amp; mergeValue(B24)&amp;"."&amp; mergeValue(C24)&amp;"."&amp; mergeValue(D24)&amp;"."&amp; mergeValue(F24)&amp;"."&amp; mergeValue(G24)</f>
        <v>1.1.1.1.1.1</v>
      </c>
      <c r="M24" s="1071"/>
      <c r="N24" s="588"/>
      <c r="O24" s="564"/>
      <c r="P24" s="564"/>
      <c r="Q24" s="1096"/>
      <c r="R24" s="1243"/>
      <c r="S24" s="1229" t="s">
        <v>84</v>
      </c>
      <c r="T24" s="1243"/>
      <c r="U24" s="1229" t="s">
        <v>85</v>
      </c>
      <c r="V24" s="580"/>
      <c r="W24" s="1204" t="s">
        <v>659</v>
      </c>
      <c r="X24" s="502" t="str">
        <f>strCheckDate(O25:V25)</f>
        <v/>
      </c>
      <c r="Y24" s="506"/>
      <c r="Z24" s="506" t="str">
        <f>IF(M24="","",M24 )</f>
        <v/>
      </c>
      <c r="AA24" s="506"/>
      <c r="AB24" s="506"/>
      <c r="AC24" s="506"/>
    </row>
    <row r="25" spans="1:34" ht="11.25" hidden="1">
      <c r="A25" s="1233"/>
      <c r="B25" s="1233"/>
      <c r="C25" s="1233"/>
      <c r="D25" s="1233"/>
      <c r="E25" s="1233"/>
      <c r="F25" s="1233"/>
      <c r="G25" s="942"/>
      <c r="H25" s="942"/>
      <c r="I25" s="1233"/>
      <c r="J25" s="1233"/>
      <c r="K25" s="950"/>
      <c r="L25" s="602"/>
      <c r="M25" s="648"/>
      <c r="N25" s="588"/>
      <c r="O25" s="564"/>
      <c r="P25" s="564"/>
      <c r="Q25" s="586" t="str">
        <f>R24 &amp; "-" &amp; T24</f>
        <v>-</v>
      </c>
      <c r="R25" s="1228"/>
      <c r="S25" s="1229"/>
      <c r="T25" s="1228"/>
      <c r="U25" s="1229"/>
      <c r="V25" s="580"/>
      <c r="W25" s="1205"/>
    </row>
    <row r="26" spans="1:34" s="477" customFormat="1" ht="15" customHeight="1">
      <c r="A26" s="1233"/>
      <c r="B26" s="1233"/>
      <c r="C26" s="1233"/>
      <c r="D26" s="1233"/>
      <c r="E26" s="1233"/>
      <c r="F26" s="1233"/>
      <c r="G26" s="944"/>
      <c r="H26" s="942"/>
      <c r="I26" s="1233"/>
      <c r="J26" s="1233"/>
      <c r="K26" s="949"/>
      <c r="L26" s="540"/>
      <c r="M26" s="558" t="s">
        <v>25</v>
      </c>
      <c r="N26" s="553"/>
      <c r="O26" s="547"/>
      <c r="P26" s="547"/>
      <c r="Q26" s="547"/>
      <c r="R26" s="575"/>
      <c r="S26" s="566"/>
      <c r="T26" s="565"/>
      <c r="U26" s="553"/>
      <c r="V26" s="562"/>
      <c r="W26" s="1206"/>
      <c r="X26" s="503"/>
      <c r="Y26" s="503"/>
      <c r="Z26" s="503"/>
      <c r="AA26" s="503"/>
      <c r="AB26" s="503"/>
      <c r="AC26" s="503"/>
      <c r="AD26" s="503"/>
      <c r="AE26" s="503"/>
      <c r="AF26" s="503"/>
      <c r="AG26" s="503"/>
      <c r="AH26" s="503"/>
    </row>
    <row r="27" spans="1:34" s="477" customFormat="1" ht="15" customHeight="1">
      <c r="A27" s="1233"/>
      <c r="B27" s="1233"/>
      <c r="C27" s="1233"/>
      <c r="D27" s="1233"/>
      <c r="E27" s="1233"/>
      <c r="F27" s="944"/>
      <c r="G27" s="944"/>
      <c r="H27" s="942"/>
      <c r="I27" s="1233"/>
      <c r="J27" s="944"/>
      <c r="K27" s="949"/>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4" s="477" customFormat="1" ht="0.2" customHeight="1">
      <c r="A28" s="1233"/>
      <c r="B28" s="1233"/>
      <c r="C28" s="1233"/>
      <c r="D28" s="1233"/>
      <c r="E28" s="948"/>
      <c r="F28" s="944"/>
      <c r="G28" s="944"/>
      <c r="H28" s="944"/>
      <c r="I28" s="940"/>
      <c r="J28" s="937"/>
      <c r="K28" s="947"/>
      <c r="L28" s="540"/>
      <c r="M28" s="553"/>
      <c r="N28" s="551"/>
      <c r="O28" s="547"/>
      <c r="P28" s="547"/>
      <c r="Q28" s="547"/>
      <c r="R28" s="575"/>
      <c r="S28" s="566"/>
      <c r="T28" s="565"/>
      <c r="U28" s="551"/>
      <c r="V28" s="566"/>
      <c r="W28" s="562"/>
      <c r="X28" s="503"/>
      <c r="Y28" s="503"/>
      <c r="Z28" s="503"/>
      <c r="AA28" s="503"/>
      <c r="AB28" s="503"/>
      <c r="AC28" s="503"/>
      <c r="AD28" s="503"/>
      <c r="AE28" s="503"/>
      <c r="AF28" s="503"/>
      <c r="AG28" s="503"/>
      <c r="AH28" s="503"/>
    </row>
    <row r="29" spans="1:34" s="477" customFormat="1" ht="15" customHeight="1">
      <c r="A29" s="1233"/>
      <c r="B29" s="1233"/>
      <c r="C29" s="1233"/>
      <c r="D29" s="948"/>
      <c r="E29" s="948"/>
      <c r="F29" s="944"/>
      <c r="G29" s="944"/>
      <c r="H29" s="944"/>
      <c r="I29" s="940"/>
      <c r="J29" s="937"/>
      <c r="K29" s="947"/>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4" s="477" customFormat="1" ht="15" customHeight="1">
      <c r="A30" s="1233"/>
      <c r="B30" s="1233"/>
      <c r="C30" s="948"/>
      <c r="D30" s="948"/>
      <c r="E30" s="948"/>
      <c r="F30" s="948"/>
      <c r="G30" s="953"/>
      <c r="H30" s="940"/>
      <c r="I30" s="951"/>
      <c r="J30" s="937"/>
      <c r="K30" s="952"/>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4" s="477" customFormat="1" ht="15" customHeight="1">
      <c r="A31" s="1233"/>
      <c r="B31" s="948"/>
      <c r="C31" s="948"/>
      <c r="D31" s="948"/>
      <c r="E31" s="948"/>
      <c r="F31" s="948"/>
      <c r="G31" s="953"/>
      <c r="H31" s="940"/>
      <c r="I31" s="940"/>
      <c r="J31" s="937"/>
      <c r="K31" s="947"/>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4" s="477" customFormat="1" ht="15" customHeight="1">
      <c r="A32" s="936"/>
      <c r="B32" s="936"/>
      <c r="C32" s="936"/>
      <c r="D32" s="936"/>
      <c r="E32" s="936"/>
      <c r="F32" s="936"/>
      <c r="G32" s="936"/>
      <c r="H32" s="936"/>
      <c r="I32" s="936"/>
      <c r="J32" s="936"/>
      <c r="K32" s="936"/>
      <c r="L32" s="494"/>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23.75" customHeight="1">
      <c r="L34" s="1">
        <v>1</v>
      </c>
      <c r="M34" s="1197" t="s">
        <v>660</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6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6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600-000002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6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600-000004000000}"/>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6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600-000006000000}"/>
    <dataValidation type="list" allowBlank="1" showInputMessage="1" showErrorMessage="1" errorTitle="Ошибка" error="Выберите значение из списка" prompt="Выберите значение из списка" sqref="O23:V23" xr:uid="{00000000-0002-0000-16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183</v>
      </c>
    </row>
    <row r="2" spans="1:20" ht="22.5">
      <c r="F2" s="1198" t="s">
        <v>491</v>
      </c>
      <c r="G2" s="1199"/>
      <c r="H2" s="1200"/>
      <c r="I2" s="642"/>
    </row>
    <row r="3" spans="1:20" ht="3" customHeight="1"/>
    <row r="4" spans="1:20" s="572" customFormat="1" ht="11.25">
      <c r="A4" s="592"/>
      <c r="B4" s="592"/>
      <c r="C4" s="592"/>
      <c r="D4" s="592"/>
      <c r="F4" s="1159" t="s">
        <v>454</v>
      </c>
      <c r="G4" s="1159"/>
      <c r="H4" s="1159"/>
      <c r="I4" s="1201"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01"/>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492</v>
      </c>
      <c r="H7" s="606" t="str">
        <f>IF(dateCh="","",dateCh)</f>
        <v>29.11.2022</v>
      </c>
      <c r="I7" s="583" t="s">
        <v>493</v>
      </c>
      <c r="J7" s="617"/>
      <c r="K7" s="592"/>
      <c r="L7" s="592"/>
      <c r="M7" s="592"/>
      <c r="N7" s="592"/>
      <c r="O7" s="592"/>
      <c r="P7" s="592"/>
      <c r="Q7" s="592"/>
      <c r="R7" s="592"/>
      <c r="S7" s="592"/>
      <c r="T7" s="592"/>
    </row>
    <row r="8" spans="1:20" s="572" customFormat="1" ht="45">
      <c r="A8" s="1202">
        <v>1</v>
      </c>
      <c r="B8" s="592"/>
      <c r="C8" s="592"/>
      <c r="D8" s="592"/>
      <c r="F8" s="618" t="str">
        <f>"2." &amp;mergeValue(A8)</f>
        <v>2.1</v>
      </c>
      <c r="G8" s="634" t="s">
        <v>494</v>
      </c>
      <c r="H8" s="606"/>
      <c r="I8" s="583" t="s">
        <v>590</v>
      </c>
      <c r="J8" s="617"/>
      <c r="K8" s="592"/>
      <c r="L8" s="592"/>
      <c r="M8" s="592"/>
      <c r="N8" s="592"/>
      <c r="O8" s="592"/>
      <c r="P8" s="592"/>
      <c r="Q8" s="592"/>
      <c r="R8" s="592"/>
      <c r="S8" s="592"/>
      <c r="T8" s="592"/>
    </row>
    <row r="9" spans="1:20" s="572" customFormat="1" ht="22.5">
      <c r="A9" s="1202"/>
      <c r="B9" s="592"/>
      <c r="C9" s="592"/>
      <c r="D9" s="592"/>
      <c r="F9" s="618" t="str">
        <f>"3." &amp;mergeValue(A9)</f>
        <v>3.1</v>
      </c>
      <c r="G9" s="634" t="s">
        <v>495</v>
      </c>
      <c r="H9" s="606"/>
      <c r="I9" s="583" t="s">
        <v>588</v>
      </c>
      <c r="J9" s="617"/>
      <c r="K9" s="592"/>
      <c r="L9" s="592"/>
      <c r="M9" s="592"/>
      <c r="N9" s="592"/>
      <c r="O9" s="592"/>
      <c r="P9" s="592"/>
      <c r="Q9" s="592"/>
      <c r="R9" s="592"/>
      <c r="S9" s="592"/>
      <c r="T9" s="592"/>
    </row>
    <row r="10" spans="1:20" s="572" customFormat="1" ht="22.5">
      <c r="A10" s="1202"/>
      <c r="B10" s="592"/>
      <c r="C10" s="592"/>
      <c r="D10" s="592"/>
      <c r="F10" s="618" t="str">
        <f>"4."&amp;mergeValue(A10)</f>
        <v>4.1</v>
      </c>
      <c r="G10" s="634" t="s">
        <v>496</v>
      </c>
      <c r="H10" s="607" t="s">
        <v>458</v>
      </c>
      <c r="I10" s="583"/>
      <c r="J10" s="617"/>
      <c r="K10" s="592"/>
      <c r="L10" s="592"/>
      <c r="M10" s="592"/>
      <c r="N10" s="592"/>
      <c r="O10" s="592"/>
      <c r="P10" s="592"/>
      <c r="Q10" s="592"/>
      <c r="R10" s="592"/>
      <c r="S10" s="592"/>
      <c r="T10" s="592"/>
    </row>
    <row r="11" spans="1:20" s="572" customFormat="1" ht="18.75">
      <c r="A11" s="1202"/>
      <c r="B11" s="1202">
        <v>1</v>
      </c>
      <c r="C11" s="625"/>
      <c r="D11" s="625"/>
      <c r="F11" s="618" t="str">
        <f>"4."&amp;mergeValue(A11) &amp;"."&amp;mergeValue(B11)</f>
        <v>4.1.1</v>
      </c>
      <c r="G11" s="613" t="s">
        <v>592</v>
      </c>
      <c r="H11" s="606" t="str">
        <f>IF(region_name="","",region_name)</f>
        <v>Орловская область</v>
      </c>
      <c r="I11" s="583" t="s">
        <v>499</v>
      </c>
      <c r="J11" s="617"/>
      <c r="K11" s="592"/>
      <c r="L11" s="592"/>
      <c r="M11" s="592"/>
      <c r="N11" s="592"/>
      <c r="O11" s="592"/>
      <c r="P11" s="592"/>
      <c r="Q11" s="592"/>
      <c r="R11" s="592"/>
      <c r="S11" s="592"/>
      <c r="T11" s="592"/>
    </row>
    <row r="12" spans="1:20" s="572" customFormat="1" ht="22.5">
      <c r="A12" s="1202"/>
      <c r="B12" s="1202"/>
      <c r="C12" s="1202">
        <v>1</v>
      </c>
      <c r="D12" s="625"/>
      <c r="F12" s="618" t="str">
        <f>"4."&amp;mergeValue(A12) &amp;"."&amp;mergeValue(B12)&amp;"."&amp;mergeValue(C12)</f>
        <v>4.1.1.1</v>
      </c>
      <c r="G12" s="624" t="s">
        <v>497</v>
      </c>
      <c r="H12" s="606"/>
      <c r="I12" s="583" t="s">
        <v>500</v>
      </c>
      <c r="J12" s="617"/>
      <c r="K12" s="592"/>
      <c r="L12" s="592"/>
      <c r="M12" s="592"/>
      <c r="N12" s="592"/>
      <c r="O12" s="592"/>
      <c r="P12" s="592"/>
      <c r="Q12" s="592"/>
      <c r="R12" s="592"/>
      <c r="S12" s="592"/>
      <c r="T12" s="592"/>
    </row>
    <row r="13" spans="1:20" s="572" customFormat="1" ht="39" customHeight="1">
      <c r="A13" s="1202"/>
      <c r="B13" s="1202"/>
      <c r="C13" s="1202"/>
      <c r="D13" s="625">
        <v>1</v>
      </c>
      <c r="F13" s="618" t="str">
        <f>"4."&amp;mergeValue(A13) &amp;"."&amp;mergeValue(B13)&amp;"."&amp;mergeValue(C13)&amp;"."&amp;mergeValue(D13)</f>
        <v>4.1.1.1.1</v>
      </c>
      <c r="G13" s="635" t="s">
        <v>498</v>
      </c>
      <c r="H13" s="606"/>
      <c r="I13" s="1203" t="s">
        <v>591</v>
      </c>
      <c r="J13" s="617"/>
      <c r="K13" s="592"/>
      <c r="L13" s="592"/>
      <c r="M13" s="592"/>
      <c r="N13" s="592"/>
      <c r="O13" s="592"/>
      <c r="P13" s="592"/>
      <c r="Q13" s="592"/>
      <c r="R13" s="592"/>
      <c r="S13" s="592"/>
      <c r="T13" s="592"/>
    </row>
    <row r="14" spans="1:20" s="572" customFormat="1" ht="18.75">
      <c r="A14" s="1202"/>
      <c r="B14" s="1202"/>
      <c r="C14" s="1202"/>
      <c r="D14" s="625"/>
      <c r="F14" s="621"/>
      <c r="G14" s="552" t="s">
        <v>4</v>
      </c>
      <c r="H14" s="626"/>
      <c r="I14" s="1203"/>
      <c r="J14" s="617"/>
      <c r="K14" s="592"/>
      <c r="L14" s="592"/>
      <c r="M14" s="592"/>
      <c r="N14" s="592"/>
      <c r="O14" s="592"/>
      <c r="P14" s="592"/>
      <c r="Q14" s="592"/>
      <c r="R14" s="592"/>
      <c r="S14" s="592"/>
      <c r="T14" s="592"/>
    </row>
    <row r="15" spans="1:20" s="572" customFormat="1" ht="18.75">
      <c r="A15" s="1202"/>
      <c r="B15" s="1202"/>
      <c r="C15" s="625"/>
      <c r="D15" s="625"/>
      <c r="F15" s="636"/>
      <c r="G15" s="579" t="s">
        <v>403</v>
      </c>
      <c r="H15" s="637"/>
      <c r="I15" s="638"/>
      <c r="J15" s="617"/>
      <c r="K15" s="592"/>
      <c r="L15" s="592"/>
      <c r="M15" s="592"/>
      <c r="N15" s="592"/>
      <c r="O15" s="592"/>
      <c r="P15" s="592"/>
      <c r="Q15" s="592"/>
      <c r="R15" s="592"/>
      <c r="S15" s="592"/>
      <c r="T15" s="592"/>
    </row>
    <row r="16" spans="1:20" s="572" customFormat="1" ht="18.75">
      <c r="A16" s="1202"/>
      <c r="B16" s="592"/>
      <c r="C16" s="592"/>
      <c r="D16" s="592"/>
      <c r="F16" s="621"/>
      <c r="G16" s="560" t="s">
        <v>506</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505</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197" t="s">
        <v>593</v>
      </c>
      <c r="H19" s="1197"/>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700-000000000000}">
      <formula1>900</formula1>
    </dataValidation>
  </dataValidation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4.7109375" style="478" customWidth="1"/>
    <col min="14" max="14" width="2"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4" hidden="1"/>
    <row r="2" spans="1:34" hidden="1"/>
    <row r="3" spans="1:34" hidden="1"/>
    <row r="4" spans="1:34" ht="3" customHeight="1">
      <c r="J4" s="483"/>
      <c r="K4" s="483"/>
      <c r="L4" s="479"/>
      <c r="M4" s="479"/>
      <c r="N4" s="479"/>
      <c r="O4" s="486"/>
      <c r="P4" s="486"/>
      <c r="Q4" s="486"/>
      <c r="R4" s="486"/>
      <c r="S4" s="486"/>
      <c r="T4" s="486"/>
      <c r="U4" s="479"/>
    </row>
    <row r="5" spans="1:34" ht="22.5" customHeight="1">
      <c r="J5" s="483"/>
      <c r="K5" s="483"/>
      <c r="L5" s="1230" t="s">
        <v>657</v>
      </c>
      <c r="M5" s="1230"/>
      <c r="N5" s="1230"/>
      <c r="O5" s="1230"/>
      <c r="P5" s="1230"/>
      <c r="Q5" s="1230"/>
      <c r="R5" s="1230"/>
      <c r="S5" s="1230"/>
      <c r="T5" s="1230"/>
      <c r="U5" s="499"/>
    </row>
    <row r="6" spans="1:34" ht="3" customHeight="1">
      <c r="J6" s="483"/>
      <c r="K6" s="483"/>
      <c r="L6" s="479"/>
      <c r="M6" s="479"/>
      <c r="N6" s="479"/>
      <c r="O6" s="482"/>
      <c r="P6" s="482"/>
      <c r="Q6" s="482"/>
      <c r="R6" s="482"/>
      <c r="S6" s="482"/>
      <c r="T6" s="482"/>
      <c r="U6" s="479"/>
    </row>
    <row r="7" spans="1:34" s="493" customFormat="1" ht="22.5">
      <c r="A7" s="507"/>
      <c r="B7" s="507"/>
      <c r="C7" s="507"/>
      <c r="D7" s="507"/>
      <c r="E7" s="507"/>
      <c r="F7" s="507"/>
      <c r="G7" s="507"/>
      <c r="H7" s="507"/>
      <c r="L7" s="501"/>
      <c r="M7" s="619" t="s">
        <v>502</v>
      </c>
      <c r="N7" s="668"/>
      <c r="O7" s="1248" t="str">
        <f>IF(NameOrPr_ch="",IF(NameOrPr="","",NameOrPr),NameOrPr_ch)</f>
        <v>Управление по тарифам и ценовой политике Орловской области</v>
      </c>
      <c r="P7" s="1249"/>
      <c r="Q7" s="1249"/>
      <c r="R7" s="1249"/>
      <c r="S7" s="1249"/>
      <c r="T7" s="1250"/>
      <c r="U7" s="669"/>
      <c r="X7" s="507"/>
      <c r="Y7" s="507"/>
      <c r="Z7" s="507"/>
      <c r="AA7" s="507"/>
      <c r="AB7" s="507"/>
      <c r="AC7" s="507"/>
      <c r="AD7" s="507"/>
      <c r="AE7" s="507"/>
      <c r="AF7" s="507"/>
      <c r="AG7" s="507"/>
      <c r="AH7" s="507"/>
    </row>
    <row r="8" spans="1:34" s="572" customFormat="1" ht="18.75">
      <c r="A8" s="592"/>
      <c r="B8" s="592"/>
      <c r="C8" s="592"/>
      <c r="D8" s="592"/>
      <c r="E8" s="592"/>
      <c r="F8" s="592"/>
      <c r="G8" s="592"/>
      <c r="H8" s="592"/>
      <c r="L8" s="501"/>
      <c r="M8" s="619" t="s">
        <v>596</v>
      </c>
      <c r="N8" s="668"/>
      <c r="O8" s="1248" t="str">
        <f>IF(datePr_ch="",IF(datePr="","",datePr),datePr_ch)</f>
        <v>23.11.2022</v>
      </c>
      <c r="P8" s="1249"/>
      <c r="Q8" s="1249"/>
      <c r="R8" s="1249"/>
      <c r="S8" s="1249"/>
      <c r="T8" s="1250"/>
      <c r="U8" s="669"/>
      <c r="X8" s="592"/>
      <c r="Y8" s="592"/>
      <c r="Z8" s="592"/>
      <c r="AA8" s="592"/>
      <c r="AB8" s="592"/>
      <c r="AC8" s="592"/>
      <c r="AD8" s="592"/>
      <c r="AE8" s="592"/>
      <c r="AF8" s="592"/>
      <c r="AG8" s="592"/>
      <c r="AH8" s="592"/>
    </row>
    <row r="9" spans="1:34" s="493" customFormat="1" ht="18.75">
      <c r="A9" s="507"/>
      <c r="B9" s="507"/>
      <c r="C9" s="507"/>
      <c r="D9" s="507"/>
      <c r="E9" s="507"/>
      <c r="F9" s="507"/>
      <c r="G9" s="507"/>
      <c r="H9" s="507"/>
      <c r="L9" s="554"/>
      <c r="M9" s="619" t="s">
        <v>595</v>
      </c>
      <c r="N9" s="668"/>
      <c r="O9" s="1248" t="str">
        <f>IF(numberPr_ch="",IF(numberPr="","",numberPr),numberPr_ch)</f>
        <v>№ 485-т</v>
      </c>
      <c r="P9" s="1249"/>
      <c r="Q9" s="1249"/>
      <c r="R9" s="1249"/>
      <c r="S9" s="1249"/>
      <c r="T9" s="1250"/>
      <c r="U9" s="669"/>
      <c r="X9" s="507"/>
      <c r="Y9" s="507"/>
      <c r="Z9" s="507"/>
      <c r="AA9" s="507"/>
      <c r="AB9" s="507"/>
      <c r="AC9" s="507"/>
      <c r="AD9" s="507"/>
      <c r="AE9" s="507"/>
      <c r="AF9" s="507"/>
      <c r="AG9" s="507"/>
      <c r="AH9" s="507"/>
    </row>
    <row r="10" spans="1:34" s="493" customFormat="1" ht="18.75">
      <c r="A10" s="507"/>
      <c r="B10" s="507"/>
      <c r="C10" s="507"/>
      <c r="D10" s="507"/>
      <c r="E10" s="507"/>
      <c r="F10" s="507"/>
      <c r="G10" s="507"/>
      <c r="H10" s="507"/>
      <c r="L10" s="554"/>
      <c r="M10" s="619" t="s">
        <v>501</v>
      </c>
      <c r="N10" s="668"/>
      <c r="O10" s="1248" t="str">
        <f>IF(IstPub_ch="",IF(IstPub="","",IstPub),IstPub_ch)</f>
        <v>https://orel-region.ru/</v>
      </c>
      <c r="P10" s="1249"/>
      <c r="Q10" s="1249"/>
      <c r="R10" s="1249"/>
      <c r="S10" s="1249"/>
      <c r="T10" s="1250"/>
      <c r="U10" s="669"/>
      <c r="X10" s="507"/>
      <c r="Y10" s="507"/>
      <c r="Z10" s="507"/>
      <c r="AA10" s="507"/>
      <c r="AB10" s="507"/>
      <c r="AC10" s="507"/>
      <c r="AD10" s="507"/>
      <c r="AE10" s="507"/>
      <c r="AF10" s="507"/>
      <c r="AG10" s="507"/>
      <c r="AH10" s="507"/>
    </row>
    <row r="11" spans="1:34" s="493" customFormat="1" ht="11.25" hidden="1">
      <c r="A11" s="507"/>
      <c r="B11" s="507"/>
      <c r="C11" s="507"/>
      <c r="D11" s="507"/>
      <c r="E11" s="507"/>
      <c r="F11" s="507"/>
      <c r="G11" s="507"/>
      <c r="H11" s="507"/>
      <c r="L11" s="554"/>
      <c r="M11" s="554"/>
      <c r="N11" s="568"/>
      <c r="O11" s="584"/>
      <c r="P11" s="584"/>
      <c r="Q11" s="584"/>
      <c r="R11" s="584"/>
      <c r="S11" s="584"/>
      <c r="T11" s="584"/>
      <c r="U11" s="505" t="s">
        <v>373</v>
      </c>
      <c r="X11" s="507"/>
      <c r="Y11" s="507"/>
      <c r="Z11" s="507"/>
      <c r="AA11" s="507"/>
      <c r="AB11" s="507"/>
      <c r="AC11" s="507"/>
      <c r="AD11" s="507"/>
      <c r="AE11" s="507"/>
      <c r="AF11" s="507"/>
      <c r="AG11" s="507"/>
      <c r="AH11" s="507"/>
    </row>
    <row r="12" spans="1:34" ht="15" customHeight="1">
      <c r="J12" s="483"/>
      <c r="K12" s="483"/>
      <c r="L12" s="479"/>
      <c r="M12" s="479"/>
      <c r="N12" s="479"/>
      <c r="O12" s="1252"/>
      <c r="P12" s="1252"/>
      <c r="Q12" s="1252"/>
      <c r="R12" s="1252"/>
      <c r="S12" s="1252"/>
      <c r="T12" s="1252"/>
      <c r="U12" s="1252"/>
    </row>
    <row r="13" spans="1:34">
      <c r="J13" s="483"/>
      <c r="K13" s="483"/>
      <c r="L13" s="1159" t="s">
        <v>454</v>
      </c>
      <c r="M13" s="1159"/>
      <c r="N13" s="1159"/>
      <c r="O13" s="1159"/>
      <c r="P13" s="1159"/>
      <c r="Q13" s="1159"/>
      <c r="R13" s="1159"/>
      <c r="S13" s="1159"/>
      <c r="T13" s="1159"/>
      <c r="U13" s="1159"/>
      <c r="V13" s="1159"/>
      <c r="W13" s="1159" t="s">
        <v>455</v>
      </c>
    </row>
    <row r="14" spans="1:34" ht="14.25" customHeight="1">
      <c r="J14" s="483"/>
      <c r="K14" s="483"/>
      <c r="L14" s="1214" t="s">
        <v>92</v>
      </c>
      <c r="M14" s="1214" t="s">
        <v>639</v>
      </c>
      <c r="N14" s="523"/>
      <c r="O14" s="1215" t="s">
        <v>641</v>
      </c>
      <c r="P14" s="1216"/>
      <c r="Q14" s="1216"/>
      <c r="R14" s="1216"/>
      <c r="S14" s="1216"/>
      <c r="T14" s="1217"/>
      <c r="U14" s="1225" t="s">
        <v>341</v>
      </c>
      <c r="V14" s="1211" t="s">
        <v>275</v>
      </c>
      <c r="W14" s="1159"/>
    </row>
    <row r="15" spans="1:34" s="525" customFormat="1" ht="14.25" customHeight="1">
      <c r="A15" s="587"/>
      <c r="B15" s="587"/>
      <c r="C15" s="587"/>
      <c r="D15" s="587"/>
      <c r="E15" s="587"/>
      <c r="F15" s="587"/>
      <c r="G15" s="593"/>
      <c r="H15" s="593"/>
      <c r="I15" s="533"/>
      <c r="J15" s="531"/>
      <c r="K15" s="531"/>
      <c r="L15" s="1214"/>
      <c r="M15" s="1214"/>
      <c r="N15" s="523"/>
      <c r="O15" s="1220" t="s">
        <v>772</v>
      </c>
      <c r="P15" s="1218" t="s">
        <v>271</v>
      </c>
      <c r="Q15" s="1219"/>
      <c r="R15" s="1223" t="s">
        <v>654</v>
      </c>
      <c r="S15" s="1223"/>
      <c r="T15" s="1224"/>
      <c r="U15" s="1226"/>
      <c r="V15" s="1212"/>
      <c r="W15" s="1159"/>
      <c r="X15" s="587"/>
      <c r="Y15" s="587"/>
      <c r="Z15" s="587"/>
      <c r="AA15" s="587"/>
      <c r="AB15" s="587"/>
      <c r="AC15" s="587"/>
      <c r="AD15" s="587"/>
      <c r="AE15" s="587"/>
      <c r="AF15" s="587"/>
      <c r="AG15" s="587"/>
      <c r="AH15" s="587"/>
    </row>
    <row r="16" spans="1:34" ht="33.75">
      <c r="J16" s="483"/>
      <c r="K16" s="483"/>
      <c r="L16" s="1214"/>
      <c r="M16" s="1214"/>
      <c r="N16" s="522"/>
      <c r="O16" s="1221"/>
      <c r="P16" s="537" t="s">
        <v>765</v>
      </c>
      <c r="Q16" s="537" t="s">
        <v>766</v>
      </c>
      <c r="R16" s="538" t="s">
        <v>274</v>
      </c>
      <c r="S16" s="1209" t="s">
        <v>273</v>
      </c>
      <c r="T16" s="1210"/>
      <c r="U16" s="1227"/>
      <c r="V16" s="1213"/>
      <c r="W16" s="1159"/>
    </row>
    <row r="17" spans="1:35">
      <c r="J17" s="483"/>
      <c r="K17" s="491">
        <v>1</v>
      </c>
      <c r="L17" s="527" t="s">
        <v>93</v>
      </c>
      <c r="M17" s="527" t="s">
        <v>49</v>
      </c>
      <c r="N17" s="498" t="s">
        <v>49</v>
      </c>
      <c r="O17" s="489">
        <f ca="1">OFFSET(O17,0,-1)+1</f>
        <v>3</v>
      </c>
      <c r="P17" s="489">
        <f ca="1">OFFSET(P17,0,-1)+1</f>
        <v>4</v>
      </c>
      <c r="Q17" s="489">
        <f ca="1">OFFSET(Q17,0,-1)+1</f>
        <v>5</v>
      </c>
      <c r="R17" s="489">
        <f ca="1">OFFSET(R17,0,-1)+1</f>
        <v>6</v>
      </c>
      <c r="S17" s="1232">
        <f ca="1">OFFSET(S17,0,-1)+1</f>
        <v>7</v>
      </c>
      <c r="T17" s="1232"/>
      <c r="U17" s="489">
        <f ca="1">OFFSET(U17,0,-2)+1</f>
        <v>8</v>
      </c>
      <c r="V17" s="653">
        <f ca="1">OFFSET(V17,0,-1)</f>
        <v>8</v>
      </c>
      <c r="W17" s="489">
        <f ca="1">OFFSET(W17,0,-1)+1</f>
        <v>9</v>
      </c>
    </row>
    <row r="18" spans="1:35" ht="22.5">
      <c r="A18" s="1233">
        <v>1</v>
      </c>
      <c r="B18" s="960"/>
      <c r="C18" s="960"/>
      <c r="D18" s="960"/>
      <c r="E18" s="961"/>
      <c r="F18" s="962"/>
      <c r="G18" s="962"/>
      <c r="H18" s="962"/>
      <c r="I18" s="963"/>
      <c r="J18" s="958"/>
      <c r="K18" s="965"/>
      <c r="L18" s="595">
        <f>mergeValue(A18)</f>
        <v>1</v>
      </c>
      <c r="M18" s="643" t="s">
        <v>20</v>
      </c>
      <c r="N18" s="582"/>
      <c r="O18" s="1245"/>
      <c r="P18" s="1245"/>
      <c r="Q18" s="1245"/>
      <c r="R18" s="1245"/>
      <c r="S18" s="1245"/>
      <c r="T18" s="1245"/>
      <c r="U18" s="1245"/>
      <c r="V18" s="1245"/>
      <c r="W18" s="632" t="s">
        <v>658</v>
      </c>
    </row>
    <row r="19" spans="1:35" ht="22.5">
      <c r="A19" s="1233"/>
      <c r="B19" s="1233">
        <v>1</v>
      </c>
      <c r="C19" s="960"/>
      <c r="D19" s="960"/>
      <c r="E19" s="962"/>
      <c r="F19" s="962"/>
      <c r="G19" s="962"/>
      <c r="H19" s="962"/>
      <c r="I19" s="957"/>
      <c r="J19" s="956"/>
      <c r="K19" s="959"/>
      <c r="L19" s="595" t="str">
        <f>mergeValue(A19) &amp;"."&amp; mergeValue(B19)</f>
        <v>1.1</v>
      </c>
      <c r="M19" s="548" t="s">
        <v>16</v>
      </c>
      <c r="N19" s="582"/>
      <c r="O19" s="1245"/>
      <c r="P19" s="1245"/>
      <c r="Q19" s="1245"/>
      <c r="R19" s="1245"/>
      <c r="S19" s="1245"/>
      <c r="T19" s="1245"/>
      <c r="U19" s="1245"/>
      <c r="V19" s="1245"/>
      <c r="W19" s="632" t="s">
        <v>477</v>
      </c>
    </row>
    <row r="20" spans="1:35" ht="22.5">
      <c r="A20" s="1233"/>
      <c r="B20" s="1233"/>
      <c r="C20" s="1233">
        <v>1</v>
      </c>
      <c r="D20" s="960"/>
      <c r="E20" s="962"/>
      <c r="F20" s="962"/>
      <c r="G20" s="962"/>
      <c r="H20" s="962"/>
      <c r="I20" s="964"/>
      <c r="J20" s="956"/>
      <c r="K20" s="959"/>
      <c r="L20" s="595" t="str">
        <f>mergeValue(A20) &amp;"."&amp; mergeValue(B20)&amp;"."&amp; mergeValue(C20)</f>
        <v>1.1.1</v>
      </c>
      <c r="M20" s="549" t="s">
        <v>7</v>
      </c>
      <c r="N20" s="582"/>
      <c r="O20" s="1245"/>
      <c r="P20" s="1245"/>
      <c r="Q20" s="1245"/>
      <c r="R20" s="1245"/>
      <c r="S20" s="1245"/>
      <c r="T20" s="1245"/>
      <c r="U20" s="1245"/>
      <c r="V20" s="1245"/>
      <c r="W20" s="632" t="s">
        <v>633</v>
      </c>
    </row>
    <row r="21" spans="1:35" ht="22.5">
      <c r="A21" s="1233"/>
      <c r="B21" s="1233"/>
      <c r="C21" s="1233"/>
      <c r="D21" s="1233">
        <v>1</v>
      </c>
      <c r="E21" s="962"/>
      <c r="F21" s="962"/>
      <c r="G21" s="962"/>
      <c r="H21" s="962"/>
      <c r="I21" s="964"/>
      <c r="J21" s="956"/>
      <c r="K21" s="959"/>
      <c r="L21" s="595" t="str">
        <f>mergeValue(A21) &amp;"."&amp; mergeValue(B21)&amp;"."&amp; mergeValue(C21)&amp;"."&amp; mergeValue(D21)</f>
        <v>1.1.1.1</v>
      </c>
      <c r="M21" s="550" t="s">
        <v>22</v>
      </c>
      <c r="N21" s="582"/>
      <c r="O21" s="1245"/>
      <c r="P21" s="1245"/>
      <c r="Q21" s="1245"/>
      <c r="R21" s="1245"/>
      <c r="S21" s="1245"/>
      <c r="T21" s="1245"/>
      <c r="U21" s="1245"/>
      <c r="V21" s="1245"/>
      <c r="W21" s="632" t="s">
        <v>634</v>
      </c>
    </row>
    <row r="22" spans="1:35" ht="11.25" hidden="1" customHeight="1">
      <c r="A22" s="1233"/>
      <c r="B22" s="1233"/>
      <c r="C22" s="1233"/>
      <c r="D22" s="1233"/>
      <c r="E22" s="1233">
        <v>1</v>
      </c>
      <c r="F22" s="962"/>
      <c r="G22" s="962"/>
      <c r="H22" s="960">
        <v>1</v>
      </c>
      <c r="I22" s="1233">
        <v>1</v>
      </c>
      <c r="J22" s="962"/>
      <c r="K22" s="967"/>
      <c r="L22" s="595"/>
      <c r="M22" s="556"/>
      <c r="N22" s="583"/>
      <c r="O22" s="633"/>
      <c r="P22" s="633"/>
      <c r="Q22" s="633"/>
      <c r="R22" s="633"/>
      <c r="S22" s="633"/>
      <c r="T22" s="633"/>
      <c r="U22" s="633"/>
      <c r="V22" s="510"/>
      <c r="W22" s="561"/>
    </row>
    <row r="23" spans="1:35" ht="90">
      <c r="A23" s="1233"/>
      <c r="B23" s="1233"/>
      <c r="C23" s="1233"/>
      <c r="D23" s="1233"/>
      <c r="E23" s="1233"/>
      <c r="F23" s="1233">
        <v>1</v>
      </c>
      <c r="G23" s="960"/>
      <c r="H23" s="960"/>
      <c r="I23" s="1233"/>
      <c r="J23" s="1233">
        <v>1</v>
      </c>
      <c r="K23" s="968"/>
      <c r="L23" s="595" t="str">
        <f>mergeValue(A23) &amp;"."&amp; mergeValue(B23)&amp;"."&amp; mergeValue(C23)&amp;"."&amp; mergeValue(D23)&amp;"."&amp;  mergeValue(F23)</f>
        <v>1.1.1.1.1</v>
      </c>
      <c r="M23" s="557" t="s">
        <v>10</v>
      </c>
      <c r="N23" s="583"/>
      <c r="O23" s="1235"/>
      <c r="P23" s="1235"/>
      <c r="Q23" s="1235"/>
      <c r="R23" s="1235"/>
      <c r="S23" s="1235"/>
      <c r="T23" s="1235"/>
      <c r="U23" s="1235"/>
      <c r="V23" s="1235"/>
      <c r="W23" s="632" t="s">
        <v>635</v>
      </c>
      <c r="Y23" s="506" t="str">
        <f>strCheckUnique(Z23:Z26)</f>
        <v/>
      </c>
      <c r="AA23" s="506"/>
    </row>
    <row r="24" spans="1:35" ht="189" customHeight="1">
      <c r="A24" s="1233"/>
      <c r="B24" s="1233"/>
      <c r="C24" s="1233"/>
      <c r="D24" s="1233"/>
      <c r="E24" s="1233"/>
      <c r="F24" s="1233"/>
      <c r="G24" s="960">
        <v>1</v>
      </c>
      <c r="H24" s="960"/>
      <c r="I24" s="1233"/>
      <c r="J24" s="1233"/>
      <c r="K24" s="968">
        <v>1</v>
      </c>
      <c r="L24" s="595" t="str">
        <f>mergeValue(A24) &amp;"."&amp; mergeValue(B24)&amp;"."&amp; mergeValue(C24)&amp;"."&amp; mergeValue(D24)&amp;"."&amp; mergeValue(F24)&amp;"."&amp; mergeValue(G24)</f>
        <v>1.1.1.1.1.1</v>
      </c>
      <c r="M24" s="1071"/>
      <c r="N24" s="588"/>
      <c r="O24" s="564"/>
      <c r="P24" s="564"/>
      <c r="Q24" s="1096"/>
      <c r="R24" s="1243"/>
      <c r="S24" s="1229" t="s">
        <v>84</v>
      </c>
      <c r="T24" s="1243"/>
      <c r="U24" s="1229" t="s">
        <v>85</v>
      </c>
      <c r="V24" s="580"/>
      <c r="W24" s="1204" t="s">
        <v>659</v>
      </c>
      <c r="X24" s="502" t="str">
        <f>strCheckDate(O25:V25)</f>
        <v/>
      </c>
      <c r="Y24" s="506"/>
      <c r="Z24" s="506" t="str">
        <f>IF(M24="","",M24 )</f>
        <v/>
      </c>
      <c r="AA24" s="506"/>
      <c r="AB24" s="506"/>
      <c r="AC24" s="506"/>
    </row>
    <row r="25" spans="1:35" ht="11.25" hidden="1">
      <c r="A25" s="1233"/>
      <c r="B25" s="1233"/>
      <c r="C25" s="1233"/>
      <c r="D25" s="1233"/>
      <c r="E25" s="1233"/>
      <c r="F25" s="1233"/>
      <c r="G25" s="960"/>
      <c r="H25" s="960"/>
      <c r="I25" s="1233"/>
      <c r="J25" s="1233"/>
      <c r="K25" s="968"/>
      <c r="L25" s="602"/>
      <c r="M25" s="648"/>
      <c r="N25" s="588"/>
      <c r="O25" s="564"/>
      <c r="P25" s="564"/>
      <c r="Q25" s="586" t="str">
        <f>R24 &amp; "-" &amp; T24</f>
        <v>-</v>
      </c>
      <c r="R25" s="1228"/>
      <c r="S25" s="1229"/>
      <c r="T25" s="1228"/>
      <c r="U25" s="1229"/>
      <c r="V25" s="580"/>
      <c r="W25" s="1205"/>
    </row>
    <row r="26" spans="1:35" s="477" customFormat="1" ht="15" customHeight="1">
      <c r="A26" s="1233"/>
      <c r="B26" s="1233"/>
      <c r="C26" s="1233"/>
      <c r="D26" s="1233"/>
      <c r="E26" s="1233"/>
      <c r="F26" s="1233"/>
      <c r="G26" s="962"/>
      <c r="H26" s="960"/>
      <c r="I26" s="1233"/>
      <c r="J26" s="1233"/>
      <c r="K26" s="967"/>
      <c r="L26" s="540"/>
      <c r="M26" s="558" t="s">
        <v>25</v>
      </c>
      <c r="N26" s="553"/>
      <c r="O26" s="547"/>
      <c r="P26" s="547"/>
      <c r="Q26" s="547"/>
      <c r="R26" s="575"/>
      <c r="S26" s="566"/>
      <c r="T26" s="565"/>
      <c r="U26" s="553"/>
      <c r="V26" s="562"/>
      <c r="W26" s="1206"/>
      <c r="X26" s="503"/>
      <c r="Y26" s="503"/>
      <c r="Z26" s="503"/>
      <c r="AA26" s="503"/>
      <c r="AB26" s="503"/>
      <c r="AC26" s="503"/>
      <c r="AD26" s="503"/>
      <c r="AE26" s="503"/>
      <c r="AF26" s="503"/>
      <c r="AG26" s="503"/>
      <c r="AH26" s="503"/>
    </row>
    <row r="27" spans="1:35" s="477" customFormat="1" ht="15" customHeight="1">
      <c r="A27" s="1233"/>
      <c r="B27" s="1233"/>
      <c r="C27" s="1233"/>
      <c r="D27" s="1233"/>
      <c r="E27" s="1233"/>
      <c r="F27" s="962"/>
      <c r="G27" s="962"/>
      <c r="H27" s="960"/>
      <c r="I27" s="1233"/>
      <c r="J27" s="962"/>
      <c r="K27" s="967"/>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5" s="477" customFormat="1" ht="15" hidden="1" customHeight="1">
      <c r="A28" s="1233"/>
      <c r="B28" s="1233"/>
      <c r="C28" s="1233"/>
      <c r="D28" s="1233"/>
      <c r="E28" s="966"/>
      <c r="F28" s="962"/>
      <c r="G28" s="962"/>
      <c r="H28" s="962"/>
      <c r="I28" s="958"/>
      <c r="J28" s="955"/>
      <c r="K28" s="965"/>
      <c r="L28" s="540"/>
      <c r="M28" s="553"/>
      <c r="N28" s="553"/>
      <c r="O28" s="553"/>
      <c r="P28" s="553"/>
      <c r="Q28" s="553"/>
      <c r="R28" s="553"/>
      <c r="S28" s="553"/>
      <c r="T28" s="553"/>
      <c r="U28" s="553"/>
      <c r="V28" s="566"/>
      <c r="W28" s="562"/>
      <c r="X28" s="503"/>
      <c r="Y28" s="503"/>
      <c r="Z28" s="503"/>
      <c r="AA28" s="503"/>
      <c r="AB28" s="503"/>
      <c r="AC28" s="503"/>
      <c r="AD28" s="503"/>
      <c r="AE28" s="503"/>
      <c r="AF28" s="503"/>
      <c r="AG28" s="503"/>
      <c r="AH28" s="503"/>
      <c r="AI28" s="503"/>
    </row>
    <row r="29" spans="1:35" s="477" customFormat="1" ht="15" customHeight="1">
      <c r="A29" s="1233"/>
      <c r="B29" s="1233"/>
      <c r="C29" s="1233"/>
      <c r="D29" s="966"/>
      <c r="E29" s="966"/>
      <c r="F29" s="962"/>
      <c r="G29" s="962"/>
      <c r="H29" s="962"/>
      <c r="I29" s="958"/>
      <c r="J29" s="955"/>
      <c r="K29" s="965"/>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5" s="477" customFormat="1" ht="15" customHeight="1">
      <c r="A30" s="1233"/>
      <c r="B30" s="1233"/>
      <c r="C30" s="966"/>
      <c r="D30" s="966"/>
      <c r="E30" s="966"/>
      <c r="F30" s="966"/>
      <c r="G30" s="971"/>
      <c r="H30" s="958"/>
      <c r="I30" s="969"/>
      <c r="J30" s="955"/>
      <c r="K30" s="970"/>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5" s="477" customFormat="1" ht="15" customHeight="1">
      <c r="A31" s="1233"/>
      <c r="B31" s="966"/>
      <c r="C31" s="966"/>
      <c r="D31" s="966"/>
      <c r="E31" s="966"/>
      <c r="F31" s="966"/>
      <c r="G31" s="971"/>
      <c r="H31" s="958"/>
      <c r="I31" s="958"/>
      <c r="J31" s="955"/>
      <c r="K31" s="965"/>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5" s="477" customFormat="1" ht="15" customHeight="1">
      <c r="A32" s="954"/>
      <c r="B32" s="954"/>
      <c r="C32" s="954"/>
      <c r="D32" s="954"/>
      <c r="E32" s="954"/>
      <c r="F32" s="954"/>
      <c r="G32" s="954"/>
      <c r="H32" s="954"/>
      <c r="I32" s="954"/>
      <c r="J32" s="954"/>
      <c r="K32" s="954"/>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41.75" customHeight="1">
      <c r="L34" s="1">
        <v>1</v>
      </c>
      <c r="M34" s="1197" t="s">
        <v>660</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8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8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800-000002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8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8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800-000005000000}"/>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800-000006000000}"/>
    <dataValidation type="list" allowBlank="1" showInputMessage="1" showErrorMessage="1" errorTitle="Ошибка" error="Выберите значение из списка" prompt="Выберите значение из списка" sqref="O23:V23" xr:uid="{00000000-0002-0000-18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68</v>
      </c>
    </row>
    <row r="2" spans="1:20" ht="22.5">
      <c r="F2" s="1198" t="s">
        <v>491</v>
      </c>
      <c r="G2" s="1199"/>
      <c r="H2" s="1200"/>
      <c r="I2" s="436"/>
    </row>
    <row r="3" spans="1:20" ht="3" customHeight="1"/>
    <row r="4" spans="1:20" s="190" customFormat="1" ht="11.25">
      <c r="A4" s="214"/>
      <c r="B4" s="214"/>
      <c r="C4" s="214"/>
      <c r="D4" s="214"/>
      <c r="F4" s="1159" t="s">
        <v>454</v>
      </c>
      <c r="G4" s="1159"/>
      <c r="H4" s="1159"/>
      <c r="I4" s="1201"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29.11.2022</v>
      </c>
      <c r="I7" s="196" t="s">
        <v>493</v>
      </c>
      <c r="J7" s="334"/>
      <c r="K7" s="214"/>
      <c r="L7" s="214"/>
      <c r="M7" s="214"/>
      <c r="N7" s="214"/>
      <c r="O7" s="214"/>
      <c r="P7" s="214"/>
      <c r="Q7" s="214"/>
      <c r="R7" s="214"/>
      <c r="S7" s="214"/>
      <c r="T7" s="214"/>
    </row>
    <row r="8" spans="1:20" s="190" customFormat="1" ht="45">
      <c r="A8" s="1202">
        <v>1</v>
      </c>
      <c r="B8" s="214"/>
      <c r="C8" s="214"/>
      <c r="D8" s="214"/>
      <c r="F8" s="335" t="str">
        <f>"2." &amp;mergeValue(A8)</f>
        <v>2.1</v>
      </c>
      <c r="G8" s="417" t="s">
        <v>494</v>
      </c>
      <c r="H8" s="317"/>
      <c r="I8" s="196" t="s">
        <v>590</v>
      </c>
      <c r="J8" s="334"/>
      <c r="K8" s="214"/>
      <c r="L8" s="214"/>
      <c r="M8" s="214"/>
      <c r="N8" s="214"/>
      <c r="O8" s="214"/>
      <c r="P8" s="214"/>
      <c r="Q8" s="214"/>
      <c r="R8" s="214"/>
      <c r="S8" s="214"/>
      <c r="T8" s="214"/>
    </row>
    <row r="9" spans="1:20" s="190" customFormat="1" ht="22.5">
      <c r="A9" s="1202"/>
      <c r="B9" s="214"/>
      <c r="C9" s="214"/>
      <c r="D9" s="214"/>
      <c r="F9" s="335" t="str">
        <f>"3." &amp;mergeValue(A9)</f>
        <v>3.1</v>
      </c>
      <c r="G9" s="417" t="s">
        <v>495</v>
      </c>
      <c r="H9" s="317"/>
      <c r="I9" s="196" t="s">
        <v>588</v>
      </c>
      <c r="J9" s="334"/>
      <c r="K9" s="214"/>
      <c r="L9" s="214"/>
      <c r="M9" s="214"/>
      <c r="N9" s="214"/>
      <c r="O9" s="214"/>
      <c r="P9" s="214"/>
      <c r="Q9" s="214"/>
      <c r="R9" s="214"/>
      <c r="S9" s="214"/>
      <c r="T9" s="214"/>
    </row>
    <row r="10" spans="1:20" s="190" customFormat="1" ht="22.5">
      <c r="A10" s="1202"/>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2"/>
      <c r="B11" s="1202">
        <v>1</v>
      </c>
      <c r="C11" s="344"/>
      <c r="D11" s="344"/>
      <c r="F11" s="335" t="str">
        <f>"4."&amp;mergeValue(A11) &amp;"."&amp;mergeValue(B11)</f>
        <v>4.1.1</v>
      </c>
      <c r="G11" s="324" t="s">
        <v>592</v>
      </c>
      <c r="H11" s="317" t="str">
        <f>IF(region_name="","",region_name)</f>
        <v>Орловская область</v>
      </c>
      <c r="I11" s="196" t="s">
        <v>499</v>
      </c>
      <c r="J11" s="334"/>
      <c r="K11" s="214"/>
      <c r="L11" s="214"/>
      <c r="M11" s="214"/>
      <c r="N11" s="214"/>
      <c r="O11" s="214"/>
      <c r="P11" s="214"/>
      <c r="Q11" s="214"/>
      <c r="R11" s="214"/>
      <c r="S11" s="214"/>
      <c r="T11" s="214"/>
    </row>
    <row r="12" spans="1:20" s="190" customFormat="1" ht="22.5">
      <c r="A12" s="1202"/>
      <c r="B12" s="1202"/>
      <c r="C12" s="1202">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2"/>
      <c r="B13" s="1202"/>
      <c r="C13" s="1202"/>
      <c r="D13" s="344">
        <v>1</v>
      </c>
      <c r="F13" s="335" t="str">
        <f>"4."&amp;mergeValue(A13) &amp;"."&amp;mergeValue(B13)&amp;"."&amp;mergeValue(C13)&amp;"."&amp;mergeValue(D13)</f>
        <v>4.1.1.1.1</v>
      </c>
      <c r="G13" s="420" t="s">
        <v>498</v>
      </c>
      <c r="H13" s="317"/>
      <c r="I13" s="1203" t="s">
        <v>591</v>
      </c>
      <c r="J13" s="334"/>
      <c r="K13" s="214"/>
      <c r="L13" s="214"/>
      <c r="M13" s="214"/>
      <c r="N13" s="214"/>
      <c r="O13" s="214"/>
      <c r="P13" s="214"/>
      <c r="Q13" s="214"/>
      <c r="R13" s="214"/>
      <c r="S13" s="214"/>
      <c r="T13" s="214"/>
    </row>
    <row r="14" spans="1:20" s="190" customFormat="1" ht="18.75">
      <c r="A14" s="1202"/>
      <c r="B14" s="1202"/>
      <c r="C14" s="1202"/>
      <c r="D14" s="344"/>
      <c r="F14" s="338"/>
      <c r="G14" s="150" t="s">
        <v>4</v>
      </c>
      <c r="H14" s="343"/>
      <c r="I14" s="1203"/>
      <c r="J14" s="334"/>
      <c r="K14" s="214"/>
      <c r="L14" s="214"/>
      <c r="M14" s="214"/>
      <c r="N14" s="214"/>
      <c r="O14" s="214"/>
      <c r="P14" s="214"/>
      <c r="Q14" s="214"/>
      <c r="R14" s="214"/>
      <c r="S14" s="214"/>
      <c r="T14" s="214"/>
    </row>
    <row r="15" spans="1:20" s="190" customFormat="1" ht="18.75">
      <c r="A15" s="1202"/>
      <c r="B15" s="1202"/>
      <c r="C15" s="344"/>
      <c r="D15" s="344"/>
      <c r="F15" s="421"/>
      <c r="G15" s="195" t="s">
        <v>403</v>
      </c>
      <c r="H15" s="422"/>
      <c r="I15" s="423"/>
      <c r="J15" s="334"/>
      <c r="K15" s="214"/>
      <c r="L15" s="214"/>
      <c r="M15" s="214"/>
      <c r="N15" s="214"/>
      <c r="O15" s="214"/>
      <c r="P15" s="214"/>
      <c r="Q15" s="214"/>
      <c r="R15" s="214"/>
      <c r="S15" s="214"/>
      <c r="T15" s="214"/>
    </row>
    <row r="16" spans="1:20" s="190" customFormat="1" ht="18.75">
      <c r="A16" s="1202"/>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7" t="s">
        <v>593</v>
      </c>
      <c r="H19" s="1197"/>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900-000000000000}">
      <formula1>900</formula1>
    </dataValidation>
  </dataValidation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502" hidden="1" customWidth="1"/>
    <col min="7" max="8" width="11.140625" style="508"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21" width="23.7109375" style="478" hidden="1" customWidth="1"/>
    <col min="22" max="22" width="1.7109375" style="478" hidden="1" customWidth="1"/>
    <col min="23" max="23" width="11.7109375" style="478" customWidth="1"/>
    <col min="24" max="24" width="3.7109375" style="478" customWidth="1"/>
    <col min="25" max="25" width="11.7109375" style="478" customWidth="1"/>
    <col min="26" max="26" width="8.5703125" style="478" hidden="1" customWidth="1"/>
    <col min="27" max="27" width="4.7109375" style="478" customWidth="1"/>
    <col min="28" max="28" width="115.7109375" style="478" customWidth="1"/>
    <col min="29" max="33" width="10.5703125" style="502"/>
    <col min="34" max="249" width="10.5703125" style="478"/>
    <col min="250" max="257" width="0" style="478" hidden="1" customWidth="1"/>
    <col min="258" max="260" width="3.7109375" style="478" customWidth="1"/>
    <col min="261" max="261" width="12.7109375" style="478" customWidth="1"/>
    <col min="262" max="262" width="47.42578125" style="478" customWidth="1"/>
    <col min="263" max="271" width="0" style="478" hidden="1" customWidth="1"/>
    <col min="272" max="272" width="11.7109375" style="478" customWidth="1"/>
    <col min="273" max="273" width="6.42578125" style="478" bestFit="1" customWidth="1"/>
    <col min="274" max="274" width="11.7109375" style="478" customWidth="1"/>
    <col min="275" max="275" width="0" style="478" hidden="1" customWidth="1"/>
    <col min="276" max="276" width="3.7109375" style="478" customWidth="1"/>
    <col min="277" max="277" width="11.140625" style="478" bestFit="1" customWidth="1"/>
    <col min="278" max="505" width="10.5703125" style="478"/>
    <col min="506" max="513" width="0" style="478" hidden="1" customWidth="1"/>
    <col min="514" max="516" width="3.7109375" style="478" customWidth="1"/>
    <col min="517" max="517" width="12.7109375" style="478" customWidth="1"/>
    <col min="518" max="518" width="47.42578125" style="478" customWidth="1"/>
    <col min="519" max="527" width="0" style="478" hidden="1" customWidth="1"/>
    <col min="528" max="528" width="11.7109375" style="478" customWidth="1"/>
    <col min="529" max="529" width="6.42578125" style="478" bestFit="1" customWidth="1"/>
    <col min="530" max="530" width="11.7109375" style="478" customWidth="1"/>
    <col min="531" max="531" width="0" style="478" hidden="1" customWidth="1"/>
    <col min="532" max="532" width="3.7109375" style="478" customWidth="1"/>
    <col min="533" max="533" width="11.140625" style="478" bestFit="1" customWidth="1"/>
    <col min="534" max="761" width="10.5703125" style="478"/>
    <col min="762" max="769" width="0" style="478" hidden="1" customWidth="1"/>
    <col min="770" max="772" width="3.7109375" style="478" customWidth="1"/>
    <col min="773" max="773" width="12.7109375" style="478" customWidth="1"/>
    <col min="774" max="774" width="47.42578125" style="478" customWidth="1"/>
    <col min="775" max="783" width="0" style="478" hidden="1" customWidth="1"/>
    <col min="784" max="784" width="11.7109375" style="478" customWidth="1"/>
    <col min="785" max="785" width="6.42578125" style="478" bestFit="1" customWidth="1"/>
    <col min="786" max="786" width="11.7109375" style="478" customWidth="1"/>
    <col min="787" max="787" width="0" style="478" hidden="1" customWidth="1"/>
    <col min="788" max="788" width="3.7109375" style="478" customWidth="1"/>
    <col min="789" max="789" width="11.140625" style="478" bestFit="1" customWidth="1"/>
    <col min="790" max="1017" width="10.5703125" style="478"/>
    <col min="1018" max="1025" width="0" style="478" hidden="1" customWidth="1"/>
    <col min="1026" max="1028" width="3.7109375" style="478" customWidth="1"/>
    <col min="1029" max="1029" width="12.7109375" style="478" customWidth="1"/>
    <col min="1030" max="1030" width="47.42578125" style="478" customWidth="1"/>
    <col min="1031" max="1039" width="0" style="478" hidden="1" customWidth="1"/>
    <col min="1040" max="1040" width="11.7109375" style="478" customWidth="1"/>
    <col min="1041" max="1041" width="6.42578125" style="478" bestFit="1" customWidth="1"/>
    <col min="1042" max="1042" width="11.7109375" style="478" customWidth="1"/>
    <col min="1043" max="1043" width="0" style="478" hidden="1" customWidth="1"/>
    <col min="1044" max="1044" width="3.7109375" style="478" customWidth="1"/>
    <col min="1045" max="1045" width="11.140625" style="478" bestFit="1" customWidth="1"/>
    <col min="1046" max="1273" width="10.5703125" style="478"/>
    <col min="1274" max="1281" width="0" style="478" hidden="1" customWidth="1"/>
    <col min="1282" max="1284" width="3.7109375" style="478" customWidth="1"/>
    <col min="1285" max="1285" width="12.7109375" style="478" customWidth="1"/>
    <col min="1286" max="1286" width="47.42578125" style="478" customWidth="1"/>
    <col min="1287" max="1295" width="0" style="478" hidden="1" customWidth="1"/>
    <col min="1296" max="1296" width="11.7109375" style="478" customWidth="1"/>
    <col min="1297" max="1297" width="6.42578125" style="478" bestFit="1" customWidth="1"/>
    <col min="1298" max="1298" width="11.7109375" style="478" customWidth="1"/>
    <col min="1299" max="1299" width="0" style="478" hidden="1" customWidth="1"/>
    <col min="1300" max="1300" width="3.7109375" style="478" customWidth="1"/>
    <col min="1301" max="1301" width="11.140625" style="478" bestFit="1" customWidth="1"/>
    <col min="1302" max="1529" width="10.5703125" style="478"/>
    <col min="1530" max="1537" width="0" style="478" hidden="1" customWidth="1"/>
    <col min="1538" max="1540" width="3.7109375" style="478" customWidth="1"/>
    <col min="1541" max="1541" width="12.7109375" style="478" customWidth="1"/>
    <col min="1542" max="1542" width="47.42578125" style="478" customWidth="1"/>
    <col min="1543" max="1551" width="0" style="478" hidden="1" customWidth="1"/>
    <col min="1552" max="1552" width="11.7109375" style="478" customWidth="1"/>
    <col min="1553" max="1553" width="6.42578125" style="478" bestFit="1" customWidth="1"/>
    <col min="1554" max="1554" width="11.7109375" style="478" customWidth="1"/>
    <col min="1555" max="1555" width="0" style="478" hidden="1" customWidth="1"/>
    <col min="1556" max="1556" width="3.7109375" style="478" customWidth="1"/>
    <col min="1557" max="1557" width="11.140625" style="478" bestFit="1" customWidth="1"/>
    <col min="1558" max="1785" width="10.5703125" style="478"/>
    <col min="1786" max="1793" width="0" style="478" hidden="1" customWidth="1"/>
    <col min="1794" max="1796" width="3.7109375" style="478" customWidth="1"/>
    <col min="1797" max="1797" width="12.7109375" style="478" customWidth="1"/>
    <col min="1798" max="1798" width="47.42578125" style="478" customWidth="1"/>
    <col min="1799" max="1807" width="0" style="478" hidden="1" customWidth="1"/>
    <col min="1808" max="1808" width="11.7109375" style="478" customWidth="1"/>
    <col min="1809" max="1809" width="6.42578125" style="478" bestFit="1" customWidth="1"/>
    <col min="1810" max="1810" width="11.7109375" style="478" customWidth="1"/>
    <col min="1811" max="1811" width="0" style="478" hidden="1" customWidth="1"/>
    <col min="1812" max="1812" width="3.7109375" style="478" customWidth="1"/>
    <col min="1813" max="1813" width="11.140625" style="478" bestFit="1" customWidth="1"/>
    <col min="1814" max="2041" width="10.5703125" style="478"/>
    <col min="2042" max="2049" width="0" style="478" hidden="1" customWidth="1"/>
    <col min="2050" max="2052" width="3.7109375" style="478" customWidth="1"/>
    <col min="2053" max="2053" width="12.7109375" style="478" customWidth="1"/>
    <col min="2054" max="2054" width="47.42578125" style="478" customWidth="1"/>
    <col min="2055" max="2063" width="0" style="478" hidden="1" customWidth="1"/>
    <col min="2064" max="2064" width="11.7109375" style="478" customWidth="1"/>
    <col min="2065" max="2065" width="6.42578125" style="478" bestFit="1" customWidth="1"/>
    <col min="2066" max="2066" width="11.7109375" style="478" customWidth="1"/>
    <col min="2067" max="2067" width="0" style="478" hidden="1" customWidth="1"/>
    <col min="2068" max="2068" width="3.7109375" style="478" customWidth="1"/>
    <col min="2069" max="2069" width="11.140625" style="478" bestFit="1" customWidth="1"/>
    <col min="2070" max="2297" width="10.5703125" style="478"/>
    <col min="2298" max="2305" width="0" style="478" hidden="1" customWidth="1"/>
    <col min="2306" max="2308" width="3.7109375" style="478" customWidth="1"/>
    <col min="2309" max="2309" width="12.7109375" style="478" customWidth="1"/>
    <col min="2310" max="2310" width="47.42578125" style="478" customWidth="1"/>
    <col min="2311" max="2319" width="0" style="478" hidden="1" customWidth="1"/>
    <col min="2320" max="2320" width="11.7109375" style="478" customWidth="1"/>
    <col min="2321" max="2321" width="6.42578125" style="478" bestFit="1" customWidth="1"/>
    <col min="2322" max="2322" width="11.7109375" style="478" customWidth="1"/>
    <col min="2323" max="2323" width="0" style="478" hidden="1" customWidth="1"/>
    <col min="2324" max="2324" width="3.7109375" style="478" customWidth="1"/>
    <col min="2325" max="2325" width="11.140625" style="478" bestFit="1" customWidth="1"/>
    <col min="2326" max="2553" width="10.5703125" style="478"/>
    <col min="2554" max="2561" width="0" style="478" hidden="1" customWidth="1"/>
    <col min="2562" max="2564" width="3.7109375" style="478" customWidth="1"/>
    <col min="2565" max="2565" width="12.7109375" style="478" customWidth="1"/>
    <col min="2566" max="2566" width="47.42578125" style="478" customWidth="1"/>
    <col min="2567" max="2575" width="0" style="478" hidden="1" customWidth="1"/>
    <col min="2576" max="2576" width="11.7109375" style="478" customWidth="1"/>
    <col min="2577" max="2577" width="6.42578125" style="478" bestFit="1" customWidth="1"/>
    <col min="2578" max="2578" width="11.7109375" style="478" customWidth="1"/>
    <col min="2579" max="2579" width="0" style="478" hidden="1" customWidth="1"/>
    <col min="2580" max="2580" width="3.7109375" style="478" customWidth="1"/>
    <col min="2581" max="2581" width="11.140625" style="478" bestFit="1" customWidth="1"/>
    <col min="2582" max="2809" width="10.5703125" style="478"/>
    <col min="2810" max="2817" width="0" style="478" hidden="1" customWidth="1"/>
    <col min="2818" max="2820" width="3.7109375" style="478" customWidth="1"/>
    <col min="2821" max="2821" width="12.7109375" style="478" customWidth="1"/>
    <col min="2822" max="2822" width="47.42578125" style="478" customWidth="1"/>
    <col min="2823" max="2831" width="0" style="478" hidden="1" customWidth="1"/>
    <col min="2832" max="2832" width="11.7109375" style="478" customWidth="1"/>
    <col min="2833" max="2833" width="6.42578125" style="478" bestFit="1" customWidth="1"/>
    <col min="2834" max="2834" width="11.7109375" style="478" customWidth="1"/>
    <col min="2835" max="2835" width="0" style="478" hidden="1" customWidth="1"/>
    <col min="2836" max="2836" width="3.7109375" style="478" customWidth="1"/>
    <col min="2837" max="2837" width="11.140625" style="478" bestFit="1" customWidth="1"/>
    <col min="2838" max="3065" width="10.5703125" style="478"/>
    <col min="3066" max="3073" width="0" style="478" hidden="1" customWidth="1"/>
    <col min="3074" max="3076" width="3.7109375" style="478" customWidth="1"/>
    <col min="3077" max="3077" width="12.7109375" style="478" customWidth="1"/>
    <col min="3078" max="3078" width="47.42578125" style="478" customWidth="1"/>
    <col min="3079" max="3087" width="0" style="478" hidden="1" customWidth="1"/>
    <col min="3088" max="3088" width="11.7109375" style="478" customWidth="1"/>
    <col min="3089" max="3089" width="6.42578125" style="478" bestFit="1" customWidth="1"/>
    <col min="3090" max="3090" width="11.7109375" style="478" customWidth="1"/>
    <col min="3091" max="3091" width="0" style="478" hidden="1" customWidth="1"/>
    <col min="3092" max="3092" width="3.7109375" style="478" customWidth="1"/>
    <col min="3093" max="3093" width="11.140625" style="478" bestFit="1" customWidth="1"/>
    <col min="3094" max="3321" width="10.5703125" style="478"/>
    <col min="3322" max="3329" width="0" style="478" hidden="1" customWidth="1"/>
    <col min="3330" max="3332" width="3.7109375" style="478" customWidth="1"/>
    <col min="3333" max="3333" width="12.7109375" style="478" customWidth="1"/>
    <col min="3334" max="3334" width="47.42578125" style="478" customWidth="1"/>
    <col min="3335" max="3343" width="0" style="478" hidden="1" customWidth="1"/>
    <col min="3344" max="3344" width="11.7109375" style="478" customWidth="1"/>
    <col min="3345" max="3345" width="6.42578125" style="478" bestFit="1" customWidth="1"/>
    <col min="3346" max="3346" width="11.7109375" style="478" customWidth="1"/>
    <col min="3347" max="3347" width="0" style="478" hidden="1" customWidth="1"/>
    <col min="3348" max="3348" width="3.7109375" style="478" customWidth="1"/>
    <col min="3349" max="3349" width="11.140625" style="478" bestFit="1" customWidth="1"/>
    <col min="3350" max="3577" width="10.5703125" style="478"/>
    <col min="3578" max="3585" width="0" style="478" hidden="1" customWidth="1"/>
    <col min="3586" max="3588" width="3.7109375" style="478" customWidth="1"/>
    <col min="3589" max="3589" width="12.7109375" style="478" customWidth="1"/>
    <col min="3590" max="3590" width="47.42578125" style="478" customWidth="1"/>
    <col min="3591" max="3599" width="0" style="478" hidden="1" customWidth="1"/>
    <col min="3600" max="3600" width="11.7109375" style="478" customWidth="1"/>
    <col min="3601" max="3601" width="6.42578125" style="478" bestFit="1" customWidth="1"/>
    <col min="3602" max="3602" width="11.7109375" style="478" customWidth="1"/>
    <col min="3603" max="3603" width="0" style="478" hidden="1" customWidth="1"/>
    <col min="3604" max="3604" width="3.7109375" style="478" customWidth="1"/>
    <col min="3605" max="3605" width="11.140625" style="478" bestFit="1" customWidth="1"/>
    <col min="3606" max="3833" width="10.5703125" style="478"/>
    <col min="3834" max="3841" width="0" style="478" hidden="1" customWidth="1"/>
    <col min="3842" max="3844" width="3.7109375" style="478" customWidth="1"/>
    <col min="3845" max="3845" width="12.7109375" style="478" customWidth="1"/>
    <col min="3846" max="3846" width="47.42578125" style="478" customWidth="1"/>
    <col min="3847" max="3855" width="0" style="478" hidden="1" customWidth="1"/>
    <col min="3856" max="3856" width="11.7109375" style="478" customWidth="1"/>
    <col min="3857" max="3857" width="6.42578125" style="478" bestFit="1" customWidth="1"/>
    <col min="3858" max="3858" width="11.7109375" style="478" customWidth="1"/>
    <col min="3859" max="3859" width="0" style="478" hidden="1" customWidth="1"/>
    <col min="3860" max="3860" width="3.7109375" style="478" customWidth="1"/>
    <col min="3861" max="3861" width="11.140625" style="478" bestFit="1" customWidth="1"/>
    <col min="3862" max="4089" width="10.5703125" style="478"/>
    <col min="4090" max="4097" width="0" style="478" hidden="1" customWidth="1"/>
    <col min="4098" max="4100" width="3.7109375" style="478" customWidth="1"/>
    <col min="4101" max="4101" width="12.7109375" style="478" customWidth="1"/>
    <col min="4102" max="4102" width="47.42578125" style="478" customWidth="1"/>
    <col min="4103" max="4111" width="0" style="478" hidden="1" customWidth="1"/>
    <col min="4112" max="4112" width="11.7109375" style="478" customWidth="1"/>
    <col min="4113" max="4113" width="6.42578125" style="478" bestFit="1" customWidth="1"/>
    <col min="4114" max="4114" width="11.7109375" style="478" customWidth="1"/>
    <col min="4115" max="4115" width="0" style="478" hidden="1" customWidth="1"/>
    <col min="4116" max="4116" width="3.7109375" style="478" customWidth="1"/>
    <col min="4117" max="4117" width="11.140625" style="478" bestFit="1" customWidth="1"/>
    <col min="4118" max="4345" width="10.5703125" style="478"/>
    <col min="4346" max="4353" width="0" style="478" hidden="1" customWidth="1"/>
    <col min="4354" max="4356" width="3.7109375" style="478" customWidth="1"/>
    <col min="4357" max="4357" width="12.7109375" style="478" customWidth="1"/>
    <col min="4358" max="4358" width="47.42578125" style="478" customWidth="1"/>
    <col min="4359" max="4367" width="0" style="478" hidden="1" customWidth="1"/>
    <col min="4368" max="4368" width="11.7109375" style="478" customWidth="1"/>
    <col min="4369" max="4369" width="6.42578125" style="478" bestFit="1" customWidth="1"/>
    <col min="4370" max="4370" width="11.7109375" style="478" customWidth="1"/>
    <col min="4371" max="4371" width="0" style="478" hidden="1" customWidth="1"/>
    <col min="4372" max="4372" width="3.7109375" style="478" customWidth="1"/>
    <col min="4373" max="4373" width="11.140625" style="478" bestFit="1" customWidth="1"/>
    <col min="4374" max="4601" width="10.5703125" style="478"/>
    <col min="4602" max="4609" width="0" style="478" hidden="1" customWidth="1"/>
    <col min="4610" max="4612" width="3.7109375" style="478" customWidth="1"/>
    <col min="4613" max="4613" width="12.7109375" style="478" customWidth="1"/>
    <col min="4614" max="4614" width="47.42578125" style="478" customWidth="1"/>
    <col min="4615" max="4623" width="0" style="478" hidden="1" customWidth="1"/>
    <col min="4624" max="4624" width="11.7109375" style="478" customWidth="1"/>
    <col min="4625" max="4625" width="6.42578125" style="478" bestFit="1" customWidth="1"/>
    <col min="4626" max="4626" width="11.7109375" style="478" customWidth="1"/>
    <col min="4627" max="4627" width="0" style="478" hidden="1" customWidth="1"/>
    <col min="4628" max="4628" width="3.7109375" style="478" customWidth="1"/>
    <col min="4629" max="4629" width="11.140625" style="478" bestFit="1" customWidth="1"/>
    <col min="4630" max="4857" width="10.5703125" style="478"/>
    <col min="4858" max="4865" width="0" style="478" hidden="1" customWidth="1"/>
    <col min="4866" max="4868" width="3.7109375" style="478" customWidth="1"/>
    <col min="4869" max="4869" width="12.7109375" style="478" customWidth="1"/>
    <col min="4870" max="4870" width="47.42578125" style="478" customWidth="1"/>
    <col min="4871" max="4879" width="0" style="478" hidden="1" customWidth="1"/>
    <col min="4880" max="4880" width="11.7109375" style="478" customWidth="1"/>
    <col min="4881" max="4881" width="6.42578125" style="478" bestFit="1" customWidth="1"/>
    <col min="4882" max="4882" width="11.7109375" style="478" customWidth="1"/>
    <col min="4883" max="4883" width="0" style="478" hidden="1" customWidth="1"/>
    <col min="4884" max="4884" width="3.7109375" style="478" customWidth="1"/>
    <col min="4885" max="4885" width="11.140625" style="478" bestFit="1" customWidth="1"/>
    <col min="4886" max="5113" width="10.5703125" style="478"/>
    <col min="5114" max="5121" width="0" style="478" hidden="1" customWidth="1"/>
    <col min="5122" max="5124" width="3.7109375" style="478" customWidth="1"/>
    <col min="5125" max="5125" width="12.7109375" style="478" customWidth="1"/>
    <col min="5126" max="5126" width="47.42578125" style="478" customWidth="1"/>
    <col min="5127" max="5135" width="0" style="478" hidden="1" customWidth="1"/>
    <col min="5136" max="5136" width="11.7109375" style="478" customWidth="1"/>
    <col min="5137" max="5137" width="6.42578125" style="478" bestFit="1" customWidth="1"/>
    <col min="5138" max="5138" width="11.7109375" style="478" customWidth="1"/>
    <col min="5139" max="5139" width="0" style="478" hidden="1" customWidth="1"/>
    <col min="5140" max="5140" width="3.7109375" style="478" customWidth="1"/>
    <col min="5141" max="5141" width="11.140625" style="478" bestFit="1" customWidth="1"/>
    <col min="5142" max="5369" width="10.5703125" style="478"/>
    <col min="5370" max="5377" width="0" style="478" hidden="1" customWidth="1"/>
    <col min="5378" max="5380" width="3.7109375" style="478" customWidth="1"/>
    <col min="5381" max="5381" width="12.7109375" style="478" customWidth="1"/>
    <col min="5382" max="5382" width="47.42578125" style="478" customWidth="1"/>
    <col min="5383" max="5391" width="0" style="478" hidden="1" customWidth="1"/>
    <col min="5392" max="5392" width="11.7109375" style="478" customWidth="1"/>
    <col min="5393" max="5393" width="6.42578125" style="478" bestFit="1" customWidth="1"/>
    <col min="5394" max="5394" width="11.7109375" style="478" customWidth="1"/>
    <col min="5395" max="5395" width="0" style="478" hidden="1" customWidth="1"/>
    <col min="5396" max="5396" width="3.7109375" style="478" customWidth="1"/>
    <col min="5397" max="5397" width="11.140625" style="478" bestFit="1" customWidth="1"/>
    <col min="5398" max="5625" width="10.5703125" style="478"/>
    <col min="5626" max="5633" width="0" style="478" hidden="1" customWidth="1"/>
    <col min="5634" max="5636" width="3.7109375" style="478" customWidth="1"/>
    <col min="5637" max="5637" width="12.7109375" style="478" customWidth="1"/>
    <col min="5638" max="5638" width="47.42578125" style="478" customWidth="1"/>
    <col min="5639" max="5647" width="0" style="478" hidden="1" customWidth="1"/>
    <col min="5648" max="5648" width="11.7109375" style="478" customWidth="1"/>
    <col min="5649" max="5649" width="6.42578125" style="478" bestFit="1" customWidth="1"/>
    <col min="5650" max="5650" width="11.7109375" style="478" customWidth="1"/>
    <col min="5651" max="5651" width="0" style="478" hidden="1" customWidth="1"/>
    <col min="5652" max="5652" width="3.7109375" style="478" customWidth="1"/>
    <col min="5653" max="5653" width="11.140625" style="478" bestFit="1" customWidth="1"/>
    <col min="5654" max="5881" width="10.5703125" style="478"/>
    <col min="5882" max="5889" width="0" style="478" hidden="1" customWidth="1"/>
    <col min="5890" max="5892" width="3.7109375" style="478" customWidth="1"/>
    <col min="5893" max="5893" width="12.7109375" style="478" customWidth="1"/>
    <col min="5894" max="5894" width="47.42578125" style="478" customWidth="1"/>
    <col min="5895" max="5903" width="0" style="478" hidden="1" customWidth="1"/>
    <col min="5904" max="5904" width="11.7109375" style="478" customWidth="1"/>
    <col min="5905" max="5905" width="6.42578125" style="478" bestFit="1" customWidth="1"/>
    <col min="5906" max="5906" width="11.7109375" style="478" customWidth="1"/>
    <col min="5907" max="5907" width="0" style="478" hidden="1" customWidth="1"/>
    <col min="5908" max="5908" width="3.7109375" style="478" customWidth="1"/>
    <col min="5909" max="5909" width="11.140625" style="478" bestFit="1" customWidth="1"/>
    <col min="5910" max="6137" width="10.5703125" style="478"/>
    <col min="6138" max="6145" width="0" style="478" hidden="1" customWidth="1"/>
    <col min="6146" max="6148" width="3.7109375" style="478" customWidth="1"/>
    <col min="6149" max="6149" width="12.7109375" style="478" customWidth="1"/>
    <col min="6150" max="6150" width="47.42578125" style="478" customWidth="1"/>
    <col min="6151" max="6159" width="0" style="478" hidden="1" customWidth="1"/>
    <col min="6160" max="6160" width="11.7109375" style="478" customWidth="1"/>
    <col min="6161" max="6161" width="6.42578125" style="478" bestFit="1" customWidth="1"/>
    <col min="6162" max="6162" width="11.7109375" style="478" customWidth="1"/>
    <col min="6163" max="6163" width="0" style="478" hidden="1" customWidth="1"/>
    <col min="6164" max="6164" width="3.7109375" style="478" customWidth="1"/>
    <col min="6165" max="6165" width="11.140625" style="478" bestFit="1" customWidth="1"/>
    <col min="6166" max="6393" width="10.5703125" style="478"/>
    <col min="6394" max="6401" width="0" style="478" hidden="1" customWidth="1"/>
    <col min="6402" max="6404" width="3.7109375" style="478" customWidth="1"/>
    <col min="6405" max="6405" width="12.7109375" style="478" customWidth="1"/>
    <col min="6406" max="6406" width="47.42578125" style="478" customWidth="1"/>
    <col min="6407" max="6415" width="0" style="478" hidden="1" customWidth="1"/>
    <col min="6416" max="6416" width="11.7109375" style="478" customWidth="1"/>
    <col min="6417" max="6417" width="6.42578125" style="478" bestFit="1" customWidth="1"/>
    <col min="6418" max="6418" width="11.7109375" style="478" customWidth="1"/>
    <col min="6419" max="6419" width="0" style="478" hidden="1" customWidth="1"/>
    <col min="6420" max="6420" width="3.7109375" style="478" customWidth="1"/>
    <col min="6421" max="6421" width="11.140625" style="478" bestFit="1" customWidth="1"/>
    <col min="6422" max="6649" width="10.5703125" style="478"/>
    <col min="6650" max="6657" width="0" style="478" hidden="1" customWidth="1"/>
    <col min="6658" max="6660" width="3.7109375" style="478" customWidth="1"/>
    <col min="6661" max="6661" width="12.7109375" style="478" customWidth="1"/>
    <col min="6662" max="6662" width="47.42578125" style="478" customWidth="1"/>
    <col min="6663" max="6671" width="0" style="478" hidden="1" customWidth="1"/>
    <col min="6672" max="6672" width="11.7109375" style="478" customWidth="1"/>
    <col min="6673" max="6673" width="6.42578125" style="478" bestFit="1" customWidth="1"/>
    <col min="6674" max="6674" width="11.7109375" style="478" customWidth="1"/>
    <col min="6675" max="6675" width="0" style="478" hidden="1" customWidth="1"/>
    <col min="6676" max="6676" width="3.7109375" style="478" customWidth="1"/>
    <col min="6677" max="6677" width="11.140625" style="478" bestFit="1" customWidth="1"/>
    <col min="6678" max="6905" width="10.5703125" style="478"/>
    <col min="6906" max="6913" width="0" style="478" hidden="1" customWidth="1"/>
    <col min="6914" max="6916" width="3.7109375" style="478" customWidth="1"/>
    <col min="6917" max="6917" width="12.7109375" style="478" customWidth="1"/>
    <col min="6918" max="6918" width="47.42578125" style="478" customWidth="1"/>
    <col min="6919" max="6927" width="0" style="478" hidden="1" customWidth="1"/>
    <col min="6928" max="6928" width="11.7109375" style="478" customWidth="1"/>
    <col min="6929" max="6929" width="6.42578125" style="478" bestFit="1" customWidth="1"/>
    <col min="6930" max="6930" width="11.7109375" style="478" customWidth="1"/>
    <col min="6931" max="6931" width="0" style="478" hidden="1" customWidth="1"/>
    <col min="6932" max="6932" width="3.7109375" style="478" customWidth="1"/>
    <col min="6933" max="6933" width="11.140625" style="478" bestFit="1" customWidth="1"/>
    <col min="6934" max="7161" width="10.5703125" style="478"/>
    <col min="7162" max="7169" width="0" style="478" hidden="1" customWidth="1"/>
    <col min="7170" max="7172" width="3.7109375" style="478" customWidth="1"/>
    <col min="7173" max="7173" width="12.7109375" style="478" customWidth="1"/>
    <col min="7174" max="7174" width="47.42578125" style="478" customWidth="1"/>
    <col min="7175" max="7183" width="0" style="478" hidden="1" customWidth="1"/>
    <col min="7184" max="7184" width="11.7109375" style="478" customWidth="1"/>
    <col min="7185" max="7185" width="6.42578125" style="478" bestFit="1" customWidth="1"/>
    <col min="7186" max="7186" width="11.7109375" style="478" customWidth="1"/>
    <col min="7187" max="7187" width="0" style="478" hidden="1" customWidth="1"/>
    <col min="7188" max="7188" width="3.7109375" style="478" customWidth="1"/>
    <col min="7189" max="7189" width="11.140625" style="478" bestFit="1" customWidth="1"/>
    <col min="7190" max="7417" width="10.5703125" style="478"/>
    <col min="7418" max="7425" width="0" style="478" hidden="1" customWidth="1"/>
    <col min="7426" max="7428" width="3.7109375" style="478" customWidth="1"/>
    <col min="7429" max="7429" width="12.7109375" style="478" customWidth="1"/>
    <col min="7430" max="7430" width="47.42578125" style="478" customWidth="1"/>
    <col min="7431" max="7439" width="0" style="478" hidden="1" customWidth="1"/>
    <col min="7440" max="7440" width="11.7109375" style="478" customWidth="1"/>
    <col min="7441" max="7441" width="6.42578125" style="478" bestFit="1" customWidth="1"/>
    <col min="7442" max="7442" width="11.7109375" style="478" customWidth="1"/>
    <col min="7443" max="7443" width="0" style="478" hidden="1" customWidth="1"/>
    <col min="7444" max="7444" width="3.7109375" style="478" customWidth="1"/>
    <col min="7445" max="7445" width="11.140625" style="478" bestFit="1" customWidth="1"/>
    <col min="7446" max="7673" width="10.5703125" style="478"/>
    <col min="7674" max="7681" width="0" style="478" hidden="1" customWidth="1"/>
    <col min="7682" max="7684" width="3.7109375" style="478" customWidth="1"/>
    <col min="7685" max="7685" width="12.7109375" style="478" customWidth="1"/>
    <col min="7686" max="7686" width="47.42578125" style="478" customWidth="1"/>
    <col min="7687" max="7695" width="0" style="478" hidden="1" customWidth="1"/>
    <col min="7696" max="7696" width="11.7109375" style="478" customWidth="1"/>
    <col min="7697" max="7697" width="6.42578125" style="478" bestFit="1" customWidth="1"/>
    <col min="7698" max="7698" width="11.7109375" style="478" customWidth="1"/>
    <col min="7699" max="7699" width="0" style="478" hidden="1" customWidth="1"/>
    <col min="7700" max="7700" width="3.7109375" style="478" customWidth="1"/>
    <col min="7701" max="7701" width="11.140625" style="478" bestFit="1" customWidth="1"/>
    <col min="7702" max="7929" width="10.5703125" style="478"/>
    <col min="7930" max="7937" width="0" style="478" hidden="1" customWidth="1"/>
    <col min="7938" max="7940" width="3.7109375" style="478" customWidth="1"/>
    <col min="7941" max="7941" width="12.7109375" style="478" customWidth="1"/>
    <col min="7942" max="7942" width="47.42578125" style="478" customWidth="1"/>
    <col min="7943" max="7951" width="0" style="478" hidden="1" customWidth="1"/>
    <col min="7952" max="7952" width="11.7109375" style="478" customWidth="1"/>
    <col min="7953" max="7953" width="6.42578125" style="478" bestFit="1" customWidth="1"/>
    <col min="7954" max="7954" width="11.7109375" style="478" customWidth="1"/>
    <col min="7955" max="7955" width="0" style="478" hidden="1" customWidth="1"/>
    <col min="7956" max="7956" width="3.7109375" style="478" customWidth="1"/>
    <col min="7957" max="7957" width="11.140625" style="478" bestFit="1" customWidth="1"/>
    <col min="7958" max="8185" width="10.5703125" style="478"/>
    <col min="8186" max="8193" width="0" style="478" hidden="1" customWidth="1"/>
    <col min="8194" max="8196" width="3.7109375" style="478" customWidth="1"/>
    <col min="8197" max="8197" width="12.7109375" style="478" customWidth="1"/>
    <col min="8198" max="8198" width="47.42578125" style="478" customWidth="1"/>
    <col min="8199" max="8207" width="0" style="478" hidden="1" customWidth="1"/>
    <col min="8208" max="8208" width="11.7109375" style="478" customWidth="1"/>
    <col min="8209" max="8209" width="6.42578125" style="478" bestFit="1" customWidth="1"/>
    <col min="8210" max="8210" width="11.7109375" style="478" customWidth="1"/>
    <col min="8211" max="8211" width="0" style="478" hidden="1" customWidth="1"/>
    <col min="8212" max="8212" width="3.7109375" style="478" customWidth="1"/>
    <col min="8213" max="8213" width="11.140625" style="478" bestFit="1" customWidth="1"/>
    <col min="8214" max="8441" width="10.5703125" style="478"/>
    <col min="8442" max="8449" width="0" style="478" hidden="1" customWidth="1"/>
    <col min="8450" max="8452" width="3.7109375" style="478" customWidth="1"/>
    <col min="8453" max="8453" width="12.7109375" style="478" customWidth="1"/>
    <col min="8454" max="8454" width="47.42578125" style="478" customWidth="1"/>
    <col min="8455" max="8463" width="0" style="478" hidden="1" customWidth="1"/>
    <col min="8464" max="8464" width="11.7109375" style="478" customWidth="1"/>
    <col min="8465" max="8465" width="6.42578125" style="478" bestFit="1" customWidth="1"/>
    <col min="8466" max="8466" width="11.7109375" style="478" customWidth="1"/>
    <col min="8467" max="8467" width="0" style="478" hidden="1" customWidth="1"/>
    <col min="8468" max="8468" width="3.7109375" style="478" customWidth="1"/>
    <col min="8469" max="8469" width="11.140625" style="478" bestFit="1" customWidth="1"/>
    <col min="8470" max="8697" width="10.5703125" style="478"/>
    <col min="8698" max="8705" width="0" style="478" hidden="1" customWidth="1"/>
    <col min="8706" max="8708" width="3.7109375" style="478" customWidth="1"/>
    <col min="8709" max="8709" width="12.7109375" style="478" customWidth="1"/>
    <col min="8710" max="8710" width="47.42578125" style="478" customWidth="1"/>
    <col min="8711" max="8719" width="0" style="478" hidden="1" customWidth="1"/>
    <col min="8720" max="8720" width="11.7109375" style="478" customWidth="1"/>
    <col min="8721" max="8721" width="6.42578125" style="478" bestFit="1" customWidth="1"/>
    <col min="8722" max="8722" width="11.7109375" style="478" customWidth="1"/>
    <col min="8723" max="8723" width="0" style="478" hidden="1" customWidth="1"/>
    <col min="8724" max="8724" width="3.7109375" style="478" customWidth="1"/>
    <col min="8725" max="8725" width="11.140625" style="478" bestFit="1" customWidth="1"/>
    <col min="8726" max="8953" width="10.5703125" style="478"/>
    <col min="8954" max="8961" width="0" style="478" hidden="1" customWidth="1"/>
    <col min="8962" max="8964" width="3.7109375" style="478" customWidth="1"/>
    <col min="8965" max="8965" width="12.7109375" style="478" customWidth="1"/>
    <col min="8966" max="8966" width="47.42578125" style="478" customWidth="1"/>
    <col min="8967" max="8975" width="0" style="478" hidden="1" customWidth="1"/>
    <col min="8976" max="8976" width="11.7109375" style="478" customWidth="1"/>
    <col min="8977" max="8977" width="6.42578125" style="478" bestFit="1" customWidth="1"/>
    <col min="8978" max="8978" width="11.7109375" style="478" customWidth="1"/>
    <col min="8979" max="8979" width="0" style="478" hidden="1" customWidth="1"/>
    <col min="8980" max="8980" width="3.7109375" style="478" customWidth="1"/>
    <col min="8981" max="8981" width="11.140625" style="478" bestFit="1" customWidth="1"/>
    <col min="8982" max="9209" width="10.5703125" style="478"/>
    <col min="9210" max="9217" width="0" style="478" hidden="1" customWidth="1"/>
    <col min="9218" max="9220" width="3.7109375" style="478" customWidth="1"/>
    <col min="9221" max="9221" width="12.7109375" style="478" customWidth="1"/>
    <col min="9222" max="9222" width="47.42578125" style="478" customWidth="1"/>
    <col min="9223" max="9231" width="0" style="478" hidden="1" customWidth="1"/>
    <col min="9232" max="9232" width="11.7109375" style="478" customWidth="1"/>
    <col min="9233" max="9233" width="6.42578125" style="478" bestFit="1" customWidth="1"/>
    <col min="9234" max="9234" width="11.7109375" style="478" customWidth="1"/>
    <col min="9235" max="9235" width="0" style="478" hidden="1" customWidth="1"/>
    <col min="9236" max="9236" width="3.7109375" style="478" customWidth="1"/>
    <col min="9237" max="9237" width="11.140625" style="478" bestFit="1" customWidth="1"/>
    <col min="9238" max="9465" width="10.5703125" style="478"/>
    <col min="9466" max="9473" width="0" style="478" hidden="1" customWidth="1"/>
    <col min="9474" max="9476" width="3.7109375" style="478" customWidth="1"/>
    <col min="9477" max="9477" width="12.7109375" style="478" customWidth="1"/>
    <col min="9478" max="9478" width="47.42578125" style="478" customWidth="1"/>
    <col min="9479" max="9487" width="0" style="478" hidden="1" customWidth="1"/>
    <col min="9488" max="9488" width="11.7109375" style="478" customWidth="1"/>
    <col min="9489" max="9489" width="6.42578125" style="478" bestFit="1" customWidth="1"/>
    <col min="9490" max="9490" width="11.7109375" style="478" customWidth="1"/>
    <col min="9491" max="9491" width="0" style="478" hidden="1" customWidth="1"/>
    <col min="9492" max="9492" width="3.7109375" style="478" customWidth="1"/>
    <col min="9493" max="9493" width="11.140625" style="478" bestFit="1" customWidth="1"/>
    <col min="9494" max="9721" width="10.5703125" style="478"/>
    <col min="9722" max="9729" width="0" style="478" hidden="1" customWidth="1"/>
    <col min="9730" max="9732" width="3.7109375" style="478" customWidth="1"/>
    <col min="9733" max="9733" width="12.7109375" style="478" customWidth="1"/>
    <col min="9734" max="9734" width="47.42578125" style="478" customWidth="1"/>
    <col min="9735" max="9743" width="0" style="478" hidden="1" customWidth="1"/>
    <col min="9744" max="9744" width="11.7109375" style="478" customWidth="1"/>
    <col min="9745" max="9745" width="6.42578125" style="478" bestFit="1" customWidth="1"/>
    <col min="9746" max="9746" width="11.7109375" style="478" customWidth="1"/>
    <col min="9747" max="9747" width="0" style="478" hidden="1" customWidth="1"/>
    <col min="9748" max="9748" width="3.7109375" style="478" customWidth="1"/>
    <col min="9749" max="9749" width="11.140625" style="478" bestFit="1" customWidth="1"/>
    <col min="9750" max="9977" width="10.5703125" style="478"/>
    <col min="9978" max="9985" width="0" style="478" hidden="1" customWidth="1"/>
    <col min="9986" max="9988" width="3.7109375" style="478" customWidth="1"/>
    <col min="9989" max="9989" width="12.7109375" style="478" customWidth="1"/>
    <col min="9990" max="9990" width="47.42578125" style="478" customWidth="1"/>
    <col min="9991" max="9999" width="0" style="478" hidden="1" customWidth="1"/>
    <col min="10000" max="10000" width="11.7109375" style="478" customWidth="1"/>
    <col min="10001" max="10001" width="6.42578125" style="478" bestFit="1" customWidth="1"/>
    <col min="10002" max="10002" width="11.7109375" style="478" customWidth="1"/>
    <col min="10003" max="10003" width="0" style="478" hidden="1" customWidth="1"/>
    <col min="10004" max="10004" width="3.7109375" style="478" customWidth="1"/>
    <col min="10005" max="10005" width="11.140625" style="478" bestFit="1" customWidth="1"/>
    <col min="10006" max="10233" width="10.5703125" style="478"/>
    <col min="10234" max="10241" width="0" style="478" hidden="1" customWidth="1"/>
    <col min="10242" max="10244" width="3.7109375" style="478" customWidth="1"/>
    <col min="10245" max="10245" width="12.7109375" style="478" customWidth="1"/>
    <col min="10246" max="10246" width="47.42578125" style="478" customWidth="1"/>
    <col min="10247" max="10255" width="0" style="478" hidden="1" customWidth="1"/>
    <col min="10256" max="10256" width="11.7109375" style="478" customWidth="1"/>
    <col min="10257" max="10257" width="6.42578125" style="478" bestFit="1" customWidth="1"/>
    <col min="10258" max="10258" width="11.7109375" style="478" customWidth="1"/>
    <col min="10259" max="10259" width="0" style="478" hidden="1" customWidth="1"/>
    <col min="10260" max="10260" width="3.7109375" style="478" customWidth="1"/>
    <col min="10261" max="10261" width="11.140625" style="478" bestFit="1" customWidth="1"/>
    <col min="10262" max="10489" width="10.5703125" style="478"/>
    <col min="10490" max="10497" width="0" style="478" hidden="1" customWidth="1"/>
    <col min="10498" max="10500" width="3.7109375" style="478" customWidth="1"/>
    <col min="10501" max="10501" width="12.7109375" style="478" customWidth="1"/>
    <col min="10502" max="10502" width="47.42578125" style="478" customWidth="1"/>
    <col min="10503" max="10511" width="0" style="478" hidden="1" customWidth="1"/>
    <col min="10512" max="10512" width="11.7109375" style="478" customWidth="1"/>
    <col min="10513" max="10513" width="6.42578125" style="478" bestFit="1" customWidth="1"/>
    <col min="10514" max="10514" width="11.7109375" style="478" customWidth="1"/>
    <col min="10515" max="10515" width="0" style="478" hidden="1" customWidth="1"/>
    <col min="10516" max="10516" width="3.7109375" style="478" customWidth="1"/>
    <col min="10517" max="10517" width="11.140625" style="478" bestFit="1" customWidth="1"/>
    <col min="10518" max="10745" width="10.5703125" style="478"/>
    <col min="10746" max="10753" width="0" style="478" hidden="1" customWidth="1"/>
    <col min="10754" max="10756" width="3.7109375" style="478" customWidth="1"/>
    <col min="10757" max="10757" width="12.7109375" style="478" customWidth="1"/>
    <col min="10758" max="10758" width="47.42578125" style="478" customWidth="1"/>
    <col min="10759" max="10767" width="0" style="478" hidden="1" customWidth="1"/>
    <col min="10768" max="10768" width="11.7109375" style="478" customWidth="1"/>
    <col min="10769" max="10769" width="6.42578125" style="478" bestFit="1" customWidth="1"/>
    <col min="10770" max="10770" width="11.7109375" style="478" customWidth="1"/>
    <col min="10771" max="10771" width="0" style="478" hidden="1" customWidth="1"/>
    <col min="10772" max="10772" width="3.7109375" style="478" customWidth="1"/>
    <col min="10773" max="10773" width="11.140625" style="478" bestFit="1" customWidth="1"/>
    <col min="10774" max="11001" width="10.5703125" style="478"/>
    <col min="11002" max="11009" width="0" style="478" hidden="1" customWidth="1"/>
    <col min="11010" max="11012" width="3.7109375" style="478" customWidth="1"/>
    <col min="11013" max="11013" width="12.7109375" style="478" customWidth="1"/>
    <col min="11014" max="11014" width="47.42578125" style="478" customWidth="1"/>
    <col min="11015" max="11023" width="0" style="478" hidden="1" customWidth="1"/>
    <col min="11024" max="11024" width="11.7109375" style="478" customWidth="1"/>
    <col min="11025" max="11025" width="6.42578125" style="478" bestFit="1" customWidth="1"/>
    <col min="11026" max="11026" width="11.7109375" style="478" customWidth="1"/>
    <col min="11027" max="11027" width="0" style="478" hidden="1" customWidth="1"/>
    <col min="11028" max="11028" width="3.7109375" style="478" customWidth="1"/>
    <col min="11029" max="11029" width="11.140625" style="478" bestFit="1" customWidth="1"/>
    <col min="11030" max="11257" width="10.5703125" style="478"/>
    <col min="11258" max="11265" width="0" style="478" hidden="1" customWidth="1"/>
    <col min="11266" max="11268" width="3.7109375" style="478" customWidth="1"/>
    <col min="11269" max="11269" width="12.7109375" style="478" customWidth="1"/>
    <col min="11270" max="11270" width="47.42578125" style="478" customWidth="1"/>
    <col min="11271" max="11279" width="0" style="478" hidden="1" customWidth="1"/>
    <col min="11280" max="11280" width="11.7109375" style="478" customWidth="1"/>
    <col min="11281" max="11281" width="6.42578125" style="478" bestFit="1" customWidth="1"/>
    <col min="11282" max="11282" width="11.7109375" style="478" customWidth="1"/>
    <col min="11283" max="11283" width="0" style="478" hidden="1" customWidth="1"/>
    <col min="11284" max="11284" width="3.7109375" style="478" customWidth="1"/>
    <col min="11285" max="11285" width="11.140625" style="478" bestFit="1" customWidth="1"/>
    <col min="11286" max="11513" width="10.5703125" style="478"/>
    <col min="11514" max="11521" width="0" style="478" hidden="1" customWidth="1"/>
    <col min="11522" max="11524" width="3.7109375" style="478" customWidth="1"/>
    <col min="11525" max="11525" width="12.7109375" style="478" customWidth="1"/>
    <col min="11526" max="11526" width="47.42578125" style="478" customWidth="1"/>
    <col min="11527" max="11535" width="0" style="478" hidden="1" customWidth="1"/>
    <col min="11536" max="11536" width="11.7109375" style="478" customWidth="1"/>
    <col min="11537" max="11537" width="6.42578125" style="478" bestFit="1" customWidth="1"/>
    <col min="11538" max="11538" width="11.7109375" style="478" customWidth="1"/>
    <col min="11539" max="11539" width="0" style="478" hidden="1" customWidth="1"/>
    <col min="11540" max="11540" width="3.7109375" style="478" customWidth="1"/>
    <col min="11541" max="11541" width="11.140625" style="478" bestFit="1" customWidth="1"/>
    <col min="11542" max="11769" width="10.5703125" style="478"/>
    <col min="11770" max="11777" width="0" style="478" hidden="1" customWidth="1"/>
    <col min="11778" max="11780" width="3.7109375" style="478" customWidth="1"/>
    <col min="11781" max="11781" width="12.7109375" style="478" customWidth="1"/>
    <col min="11782" max="11782" width="47.42578125" style="478" customWidth="1"/>
    <col min="11783" max="11791" width="0" style="478" hidden="1" customWidth="1"/>
    <col min="11792" max="11792" width="11.7109375" style="478" customWidth="1"/>
    <col min="11793" max="11793" width="6.42578125" style="478" bestFit="1" customWidth="1"/>
    <col min="11794" max="11794" width="11.7109375" style="478" customWidth="1"/>
    <col min="11795" max="11795" width="0" style="478" hidden="1" customWidth="1"/>
    <col min="11796" max="11796" width="3.7109375" style="478" customWidth="1"/>
    <col min="11797" max="11797" width="11.140625" style="478" bestFit="1" customWidth="1"/>
    <col min="11798" max="12025" width="10.5703125" style="478"/>
    <col min="12026" max="12033" width="0" style="478" hidden="1" customWidth="1"/>
    <col min="12034" max="12036" width="3.7109375" style="478" customWidth="1"/>
    <col min="12037" max="12037" width="12.7109375" style="478" customWidth="1"/>
    <col min="12038" max="12038" width="47.42578125" style="478" customWidth="1"/>
    <col min="12039" max="12047" width="0" style="478" hidden="1" customWidth="1"/>
    <col min="12048" max="12048" width="11.7109375" style="478" customWidth="1"/>
    <col min="12049" max="12049" width="6.42578125" style="478" bestFit="1" customWidth="1"/>
    <col min="12050" max="12050" width="11.7109375" style="478" customWidth="1"/>
    <col min="12051" max="12051" width="0" style="478" hidden="1" customWidth="1"/>
    <col min="12052" max="12052" width="3.7109375" style="478" customWidth="1"/>
    <col min="12053" max="12053" width="11.140625" style="478" bestFit="1" customWidth="1"/>
    <col min="12054" max="12281" width="10.5703125" style="478"/>
    <col min="12282" max="12289" width="0" style="478" hidden="1" customWidth="1"/>
    <col min="12290" max="12292" width="3.7109375" style="478" customWidth="1"/>
    <col min="12293" max="12293" width="12.7109375" style="478" customWidth="1"/>
    <col min="12294" max="12294" width="47.42578125" style="478" customWidth="1"/>
    <col min="12295" max="12303" width="0" style="478" hidden="1" customWidth="1"/>
    <col min="12304" max="12304" width="11.7109375" style="478" customWidth="1"/>
    <col min="12305" max="12305" width="6.42578125" style="478" bestFit="1" customWidth="1"/>
    <col min="12306" max="12306" width="11.7109375" style="478" customWidth="1"/>
    <col min="12307" max="12307" width="0" style="478" hidden="1" customWidth="1"/>
    <col min="12308" max="12308" width="3.7109375" style="478" customWidth="1"/>
    <col min="12309" max="12309" width="11.140625" style="478" bestFit="1" customWidth="1"/>
    <col min="12310" max="12537" width="10.5703125" style="478"/>
    <col min="12538" max="12545" width="0" style="478" hidden="1" customWidth="1"/>
    <col min="12546" max="12548" width="3.7109375" style="478" customWidth="1"/>
    <col min="12549" max="12549" width="12.7109375" style="478" customWidth="1"/>
    <col min="12550" max="12550" width="47.42578125" style="478" customWidth="1"/>
    <col min="12551" max="12559" width="0" style="478" hidden="1" customWidth="1"/>
    <col min="12560" max="12560" width="11.7109375" style="478" customWidth="1"/>
    <col min="12561" max="12561" width="6.42578125" style="478" bestFit="1" customWidth="1"/>
    <col min="12562" max="12562" width="11.7109375" style="478" customWidth="1"/>
    <col min="12563" max="12563" width="0" style="478" hidden="1" customWidth="1"/>
    <col min="12564" max="12564" width="3.7109375" style="478" customWidth="1"/>
    <col min="12565" max="12565" width="11.140625" style="478" bestFit="1" customWidth="1"/>
    <col min="12566" max="12793" width="10.5703125" style="478"/>
    <col min="12794" max="12801" width="0" style="478" hidden="1" customWidth="1"/>
    <col min="12802" max="12804" width="3.7109375" style="478" customWidth="1"/>
    <col min="12805" max="12805" width="12.7109375" style="478" customWidth="1"/>
    <col min="12806" max="12806" width="47.42578125" style="478" customWidth="1"/>
    <col min="12807" max="12815" width="0" style="478" hidden="1" customWidth="1"/>
    <col min="12816" max="12816" width="11.7109375" style="478" customWidth="1"/>
    <col min="12817" max="12817" width="6.42578125" style="478" bestFit="1" customWidth="1"/>
    <col min="12818" max="12818" width="11.7109375" style="478" customWidth="1"/>
    <col min="12819" max="12819" width="0" style="478" hidden="1" customWidth="1"/>
    <col min="12820" max="12820" width="3.7109375" style="478" customWidth="1"/>
    <col min="12821" max="12821" width="11.140625" style="478" bestFit="1" customWidth="1"/>
    <col min="12822" max="13049" width="10.5703125" style="478"/>
    <col min="13050" max="13057" width="0" style="478" hidden="1" customWidth="1"/>
    <col min="13058" max="13060" width="3.7109375" style="478" customWidth="1"/>
    <col min="13061" max="13061" width="12.7109375" style="478" customWidth="1"/>
    <col min="13062" max="13062" width="47.42578125" style="478" customWidth="1"/>
    <col min="13063" max="13071" width="0" style="478" hidden="1" customWidth="1"/>
    <col min="13072" max="13072" width="11.7109375" style="478" customWidth="1"/>
    <col min="13073" max="13073" width="6.42578125" style="478" bestFit="1" customWidth="1"/>
    <col min="13074" max="13074" width="11.7109375" style="478" customWidth="1"/>
    <col min="13075" max="13075" width="0" style="478" hidden="1" customWidth="1"/>
    <col min="13076" max="13076" width="3.7109375" style="478" customWidth="1"/>
    <col min="13077" max="13077" width="11.140625" style="478" bestFit="1" customWidth="1"/>
    <col min="13078" max="13305" width="10.5703125" style="478"/>
    <col min="13306" max="13313" width="0" style="478" hidden="1" customWidth="1"/>
    <col min="13314" max="13316" width="3.7109375" style="478" customWidth="1"/>
    <col min="13317" max="13317" width="12.7109375" style="478" customWidth="1"/>
    <col min="13318" max="13318" width="47.42578125" style="478" customWidth="1"/>
    <col min="13319" max="13327" width="0" style="478" hidden="1" customWidth="1"/>
    <col min="13328" max="13328" width="11.7109375" style="478" customWidth="1"/>
    <col min="13329" max="13329" width="6.42578125" style="478" bestFit="1" customWidth="1"/>
    <col min="13330" max="13330" width="11.7109375" style="478" customWidth="1"/>
    <col min="13331" max="13331" width="0" style="478" hidden="1" customWidth="1"/>
    <col min="13332" max="13332" width="3.7109375" style="478" customWidth="1"/>
    <col min="13333" max="13333" width="11.140625" style="478" bestFit="1" customWidth="1"/>
    <col min="13334" max="13561" width="10.5703125" style="478"/>
    <col min="13562" max="13569" width="0" style="478" hidden="1" customWidth="1"/>
    <col min="13570" max="13572" width="3.7109375" style="478" customWidth="1"/>
    <col min="13573" max="13573" width="12.7109375" style="478" customWidth="1"/>
    <col min="13574" max="13574" width="47.42578125" style="478" customWidth="1"/>
    <col min="13575" max="13583" width="0" style="478" hidden="1" customWidth="1"/>
    <col min="13584" max="13584" width="11.7109375" style="478" customWidth="1"/>
    <col min="13585" max="13585" width="6.42578125" style="478" bestFit="1" customWidth="1"/>
    <col min="13586" max="13586" width="11.7109375" style="478" customWidth="1"/>
    <col min="13587" max="13587" width="0" style="478" hidden="1" customWidth="1"/>
    <col min="13588" max="13588" width="3.7109375" style="478" customWidth="1"/>
    <col min="13589" max="13589" width="11.140625" style="478" bestFit="1" customWidth="1"/>
    <col min="13590" max="13817" width="10.5703125" style="478"/>
    <col min="13818" max="13825" width="0" style="478" hidden="1" customWidth="1"/>
    <col min="13826" max="13828" width="3.7109375" style="478" customWidth="1"/>
    <col min="13829" max="13829" width="12.7109375" style="478" customWidth="1"/>
    <col min="13830" max="13830" width="47.42578125" style="478" customWidth="1"/>
    <col min="13831" max="13839" width="0" style="478" hidden="1" customWidth="1"/>
    <col min="13840" max="13840" width="11.7109375" style="478" customWidth="1"/>
    <col min="13841" max="13841" width="6.42578125" style="478" bestFit="1" customWidth="1"/>
    <col min="13842" max="13842" width="11.7109375" style="478" customWidth="1"/>
    <col min="13843" max="13843" width="0" style="478" hidden="1" customWidth="1"/>
    <col min="13844" max="13844" width="3.7109375" style="478" customWidth="1"/>
    <col min="13845" max="13845" width="11.140625" style="478" bestFit="1" customWidth="1"/>
    <col min="13846" max="14073" width="10.5703125" style="478"/>
    <col min="14074" max="14081" width="0" style="478" hidden="1" customWidth="1"/>
    <col min="14082" max="14084" width="3.7109375" style="478" customWidth="1"/>
    <col min="14085" max="14085" width="12.7109375" style="478" customWidth="1"/>
    <col min="14086" max="14086" width="47.42578125" style="478" customWidth="1"/>
    <col min="14087" max="14095" width="0" style="478" hidden="1" customWidth="1"/>
    <col min="14096" max="14096" width="11.7109375" style="478" customWidth="1"/>
    <col min="14097" max="14097" width="6.42578125" style="478" bestFit="1" customWidth="1"/>
    <col min="14098" max="14098" width="11.7109375" style="478" customWidth="1"/>
    <col min="14099" max="14099" width="0" style="478" hidden="1" customWidth="1"/>
    <col min="14100" max="14100" width="3.7109375" style="478" customWidth="1"/>
    <col min="14101" max="14101" width="11.140625" style="478" bestFit="1" customWidth="1"/>
    <col min="14102" max="14329" width="10.5703125" style="478"/>
    <col min="14330" max="14337" width="0" style="478" hidden="1" customWidth="1"/>
    <col min="14338" max="14340" width="3.7109375" style="478" customWidth="1"/>
    <col min="14341" max="14341" width="12.7109375" style="478" customWidth="1"/>
    <col min="14342" max="14342" width="47.42578125" style="478" customWidth="1"/>
    <col min="14343" max="14351" width="0" style="478" hidden="1" customWidth="1"/>
    <col min="14352" max="14352" width="11.7109375" style="478" customWidth="1"/>
    <col min="14353" max="14353" width="6.42578125" style="478" bestFit="1" customWidth="1"/>
    <col min="14354" max="14354" width="11.7109375" style="478" customWidth="1"/>
    <col min="14355" max="14355" width="0" style="478" hidden="1" customWidth="1"/>
    <col min="14356" max="14356" width="3.7109375" style="478" customWidth="1"/>
    <col min="14357" max="14357" width="11.140625" style="478" bestFit="1" customWidth="1"/>
    <col min="14358" max="14585" width="10.5703125" style="478"/>
    <col min="14586" max="14593" width="0" style="478" hidden="1" customWidth="1"/>
    <col min="14594" max="14596" width="3.7109375" style="478" customWidth="1"/>
    <col min="14597" max="14597" width="12.7109375" style="478" customWidth="1"/>
    <col min="14598" max="14598" width="47.42578125" style="478" customWidth="1"/>
    <col min="14599" max="14607" width="0" style="478" hidden="1" customWidth="1"/>
    <col min="14608" max="14608" width="11.7109375" style="478" customWidth="1"/>
    <col min="14609" max="14609" width="6.42578125" style="478" bestFit="1" customWidth="1"/>
    <col min="14610" max="14610" width="11.7109375" style="478" customWidth="1"/>
    <col min="14611" max="14611" width="0" style="478" hidden="1" customWidth="1"/>
    <col min="14612" max="14612" width="3.7109375" style="478" customWidth="1"/>
    <col min="14613" max="14613" width="11.140625" style="478" bestFit="1" customWidth="1"/>
    <col min="14614" max="14841" width="10.5703125" style="478"/>
    <col min="14842" max="14849" width="0" style="478" hidden="1" customWidth="1"/>
    <col min="14850" max="14852" width="3.7109375" style="478" customWidth="1"/>
    <col min="14853" max="14853" width="12.7109375" style="478" customWidth="1"/>
    <col min="14854" max="14854" width="47.42578125" style="478" customWidth="1"/>
    <col min="14855" max="14863" width="0" style="478" hidden="1" customWidth="1"/>
    <col min="14864" max="14864" width="11.7109375" style="478" customWidth="1"/>
    <col min="14865" max="14865" width="6.42578125" style="478" bestFit="1" customWidth="1"/>
    <col min="14866" max="14866" width="11.7109375" style="478" customWidth="1"/>
    <col min="14867" max="14867" width="0" style="478" hidden="1" customWidth="1"/>
    <col min="14868" max="14868" width="3.7109375" style="478" customWidth="1"/>
    <col min="14869" max="14869" width="11.140625" style="478" bestFit="1" customWidth="1"/>
    <col min="14870" max="15097" width="10.5703125" style="478"/>
    <col min="15098" max="15105" width="0" style="478" hidden="1" customWidth="1"/>
    <col min="15106" max="15108" width="3.7109375" style="478" customWidth="1"/>
    <col min="15109" max="15109" width="12.7109375" style="478" customWidth="1"/>
    <col min="15110" max="15110" width="47.42578125" style="478" customWidth="1"/>
    <col min="15111" max="15119" width="0" style="478" hidden="1" customWidth="1"/>
    <col min="15120" max="15120" width="11.7109375" style="478" customWidth="1"/>
    <col min="15121" max="15121" width="6.42578125" style="478" bestFit="1" customWidth="1"/>
    <col min="15122" max="15122" width="11.7109375" style="478" customWidth="1"/>
    <col min="15123" max="15123" width="0" style="478" hidden="1" customWidth="1"/>
    <col min="15124" max="15124" width="3.7109375" style="478" customWidth="1"/>
    <col min="15125" max="15125" width="11.140625" style="478" bestFit="1" customWidth="1"/>
    <col min="15126" max="15353" width="10.5703125" style="478"/>
    <col min="15354" max="15361" width="0" style="478" hidden="1" customWidth="1"/>
    <col min="15362" max="15364" width="3.7109375" style="478" customWidth="1"/>
    <col min="15365" max="15365" width="12.7109375" style="478" customWidth="1"/>
    <col min="15366" max="15366" width="47.42578125" style="478" customWidth="1"/>
    <col min="15367" max="15375" width="0" style="478" hidden="1" customWidth="1"/>
    <col min="15376" max="15376" width="11.7109375" style="478" customWidth="1"/>
    <col min="15377" max="15377" width="6.42578125" style="478" bestFit="1" customWidth="1"/>
    <col min="15378" max="15378" width="11.7109375" style="478" customWidth="1"/>
    <col min="15379" max="15379" width="0" style="478" hidden="1" customWidth="1"/>
    <col min="15380" max="15380" width="3.7109375" style="478" customWidth="1"/>
    <col min="15381" max="15381" width="11.140625" style="478" bestFit="1" customWidth="1"/>
    <col min="15382" max="15609" width="10.5703125" style="478"/>
    <col min="15610" max="15617" width="0" style="478" hidden="1" customWidth="1"/>
    <col min="15618" max="15620" width="3.7109375" style="478" customWidth="1"/>
    <col min="15621" max="15621" width="12.7109375" style="478" customWidth="1"/>
    <col min="15622" max="15622" width="47.42578125" style="478" customWidth="1"/>
    <col min="15623" max="15631" width="0" style="478" hidden="1" customWidth="1"/>
    <col min="15632" max="15632" width="11.7109375" style="478" customWidth="1"/>
    <col min="15633" max="15633" width="6.42578125" style="478" bestFit="1" customWidth="1"/>
    <col min="15634" max="15634" width="11.7109375" style="478" customWidth="1"/>
    <col min="15635" max="15635" width="0" style="478" hidden="1" customWidth="1"/>
    <col min="15636" max="15636" width="3.7109375" style="478" customWidth="1"/>
    <col min="15637" max="15637" width="11.140625" style="478" bestFit="1" customWidth="1"/>
    <col min="15638" max="15865" width="10.5703125" style="478"/>
    <col min="15866" max="15873" width="0" style="478" hidden="1" customWidth="1"/>
    <col min="15874" max="15876" width="3.7109375" style="478" customWidth="1"/>
    <col min="15877" max="15877" width="12.7109375" style="478" customWidth="1"/>
    <col min="15878" max="15878" width="47.42578125" style="478" customWidth="1"/>
    <col min="15879" max="15887" width="0" style="478" hidden="1" customWidth="1"/>
    <col min="15888" max="15888" width="11.7109375" style="478" customWidth="1"/>
    <col min="15889" max="15889" width="6.42578125" style="478" bestFit="1" customWidth="1"/>
    <col min="15890" max="15890" width="11.7109375" style="478" customWidth="1"/>
    <col min="15891" max="15891" width="0" style="478" hidden="1" customWidth="1"/>
    <col min="15892" max="15892" width="3.7109375" style="478" customWidth="1"/>
    <col min="15893" max="15893" width="11.140625" style="478" bestFit="1" customWidth="1"/>
    <col min="15894" max="16121" width="10.5703125" style="478"/>
    <col min="16122" max="16129" width="0" style="478" hidden="1" customWidth="1"/>
    <col min="16130" max="16132" width="3.7109375" style="478" customWidth="1"/>
    <col min="16133" max="16133" width="12.7109375" style="478" customWidth="1"/>
    <col min="16134" max="16134" width="47.42578125" style="478" customWidth="1"/>
    <col min="16135" max="16143" width="0" style="478" hidden="1" customWidth="1"/>
    <col min="16144" max="16144" width="11.7109375" style="478" customWidth="1"/>
    <col min="16145" max="16145" width="6.42578125" style="478" bestFit="1" customWidth="1"/>
    <col min="16146" max="16146" width="11.7109375" style="478" customWidth="1"/>
    <col min="16147" max="16147" width="0" style="478" hidden="1" customWidth="1"/>
    <col min="16148" max="16148" width="3.7109375" style="478" customWidth="1"/>
    <col min="16149" max="16149" width="11.140625" style="478" bestFit="1" customWidth="1"/>
    <col min="16150"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86"/>
      <c r="V4" s="486"/>
      <c r="W4" s="486"/>
      <c r="X4" s="486"/>
      <c r="Y4" s="486"/>
      <c r="Z4" s="479"/>
    </row>
    <row r="5" spans="1:33" ht="22.5" customHeight="1">
      <c r="J5" s="483"/>
      <c r="K5" s="483"/>
      <c r="L5" s="1230" t="s">
        <v>666</v>
      </c>
      <c r="M5" s="1230"/>
      <c r="N5" s="1230"/>
      <c r="O5" s="1230"/>
      <c r="P5" s="1230"/>
      <c r="Q5" s="1230"/>
      <c r="R5" s="1230"/>
      <c r="S5" s="1230"/>
      <c r="T5" s="1230"/>
      <c r="U5" s="581"/>
      <c r="V5" s="525"/>
      <c r="W5" s="525"/>
      <c r="X5" s="587"/>
      <c r="Y5" s="587"/>
      <c r="Z5" s="499"/>
    </row>
    <row r="6" spans="1:33" ht="3" customHeight="1">
      <c r="J6" s="483"/>
      <c r="K6" s="483"/>
      <c r="L6" s="479"/>
      <c r="M6" s="479"/>
      <c r="N6" s="479"/>
      <c r="O6" s="482"/>
      <c r="P6" s="482"/>
      <c r="Q6" s="482"/>
      <c r="R6" s="482"/>
      <c r="S6" s="482"/>
      <c r="T6" s="482"/>
      <c r="U6" s="479"/>
      <c r="V6" s="479"/>
    </row>
    <row r="7" spans="1:33" s="525" customFormat="1" ht="22.5">
      <c r="A7" s="587"/>
      <c r="B7" s="587"/>
      <c r="C7" s="587"/>
      <c r="D7" s="587"/>
      <c r="E7" s="587"/>
      <c r="F7" s="587"/>
      <c r="G7" s="593"/>
      <c r="H7" s="593"/>
      <c r="I7" s="533"/>
      <c r="J7" s="531"/>
      <c r="K7" s="531"/>
      <c r="L7" s="526"/>
      <c r="M7" s="619" t="s">
        <v>502</v>
      </c>
      <c r="N7" s="668"/>
      <c r="O7" s="1248" t="str">
        <f>IF(NameOrPr_ch="",IF(NameOrPr="","",NameOrPr),NameOrPr_ch)</f>
        <v>Управление по тарифам и ценовой политике Орловской области</v>
      </c>
      <c r="P7" s="1249"/>
      <c r="Q7" s="1249"/>
      <c r="R7" s="1249"/>
      <c r="S7" s="1249"/>
      <c r="T7" s="1250"/>
      <c r="U7" s="671"/>
      <c r="V7" s="526"/>
      <c r="AC7" s="587"/>
      <c r="AD7" s="587"/>
      <c r="AE7" s="587"/>
      <c r="AF7" s="587"/>
      <c r="AG7" s="587"/>
    </row>
    <row r="8" spans="1:33" s="493" customFormat="1" ht="18.75">
      <c r="A8" s="507"/>
      <c r="B8" s="507"/>
      <c r="C8" s="507"/>
      <c r="D8" s="507"/>
      <c r="E8" s="507"/>
      <c r="F8" s="507"/>
      <c r="G8" s="507"/>
      <c r="H8" s="507"/>
      <c r="L8" s="501"/>
      <c r="M8" s="619" t="s">
        <v>596</v>
      </c>
      <c r="N8" s="668"/>
      <c r="O8" s="1248" t="str">
        <f>IF(datePr_ch="",IF(datePr="","",datePr),datePr_ch)</f>
        <v>23.11.2022</v>
      </c>
      <c r="P8" s="1249"/>
      <c r="Q8" s="1249"/>
      <c r="R8" s="1249"/>
      <c r="S8" s="1249"/>
      <c r="T8" s="1250"/>
      <c r="U8" s="669"/>
      <c r="V8" s="488"/>
      <c r="AC8" s="507"/>
      <c r="AD8" s="507"/>
      <c r="AE8" s="507"/>
      <c r="AF8" s="507"/>
      <c r="AG8" s="507"/>
    </row>
    <row r="9" spans="1:33" s="493" customFormat="1" ht="18.75">
      <c r="A9" s="507"/>
      <c r="B9" s="507"/>
      <c r="C9" s="507"/>
      <c r="D9" s="507"/>
      <c r="E9" s="507"/>
      <c r="F9" s="507"/>
      <c r="G9" s="507"/>
      <c r="H9" s="507"/>
      <c r="L9" s="554"/>
      <c r="M9" s="619" t="s">
        <v>595</v>
      </c>
      <c r="N9" s="668"/>
      <c r="O9" s="1248" t="str">
        <f>IF(numberPr_ch="",IF(numberPr="","",numberPr),numberPr_ch)</f>
        <v>№ 485-т</v>
      </c>
      <c r="P9" s="1249"/>
      <c r="Q9" s="1249"/>
      <c r="R9" s="1249"/>
      <c r="S9" s="1249"/>
      <c r="T9" s="1250"/>
      <c r="U9" s="669"/>
      <c r="V9" s="488"/>
      <c r="AC9" s="507"/>
      <c r="AD9" s="507"/>
      <c r="AE9" s="507"/>
      <c r="AF9" s="507"/>
      <c r="AG9" s="507"/>
    </row>
    <row r="10" spans="1:33" s="493" customFormat="1" ht="18.75">
      <c r="A10" s="507"/>
      <c r="B10" s="507"/>
      <c r="C10" s="507"/>
      <c r="D10" s="507"/>
      <c r="E10" s="507"/>
      <c r="F10" s="507"/>
      <c r="G10" s="507"/>
      <c r="H10" s="507"/>
      <c r="L10" s="554"/>
      <c r="M10" s="619" t="s">
        <v>501</v>
      </c>
      <c r="N10" s="668"/>
      <c r="O10" s="1248" t="str">
        <f>IF(IstPub_ch="",IF(IstPub="","",IstPub),IstPub_ch)</f>
        <v>https://orel-region.ru/</v>
      </c>
      <c r="P10" s="1249"/>
      <c r="Q10" s="1249"/>
      <c r="R10" s="1249"/>
      <c r="S10" s="1249"/>
      <c r="T10" s="1250"/>
      <c r="U10" s="669"/>
      <c r="V10" s="488"/>
      <c r="AC10" s="507"/>
      <c r="AD10" s="507"/>
      <c r="AE10" s="507"/>
      <c r="AF10" s="507"/>
      <c r="AG10" s="507"/>
    </row>
    <row r="11" spans="1:33" s="493" customFormat="1" ht="11.25" hidden="1">
      <c r="A11" s="507"/>
      <c r="B11" s="507"/>
      <c r="C11" s="507"/>
      <c r="D11" s="507"/>
      <c r="E11" s="507"/>
      <c r="F11" s="507"/>
      <c r="G11" s="507"/>
      <c r="H11" s="507"/>
      <c r="L11" s="554"/>
      <c r="M11" s="554"/>
      <c r="N11" s="568"/>
      <c r="O11" s="584"/>
      <c r="P11" s="584"/>
      <c r="Q11" s="584"/>
      <c r="R11" s="584"/>
      <c r="S11" s="584"/>
      <c r="T11" s="584"/>
      <c r="U11" s="488"/>
      <c r="V11" s="488"/>
      <c r="Z11" s="505" t="s">
        <v>373</v>
      </c>
      <c r="AC11" s="507"/>
      <c r="AD11" s="507"/>
      <c r="AE11" s="507"/>
      <c r="AF11" s="507"/>
      <c r="AG11" s="507"/>
    </row>
    <row r="12" spans="1:33">
      <c r="J12" s="483"/>
      <c r="K12" s="483"/>
      <c r="L12" s="479"/>
      <c r="M12" s="479"/>
      <c r="N12" s="479"/>
      <c r="O12" s="1247"/>
      <c r="P12" s="1247"/>
      <c r="Q12" s="1247"/>
      <c r="R12" s="1247"/>
      <c r="S12" s="1247"/>
      <c r="T12" s="1247"/>
      <c r="U12" s="1247"/>
      <c r="V12" s="1247"/>
      <c r="W12" s="1247"/>
      <c r="X12" s="1247"/>
      <c r="Y12" s="1247"/>
      <c r="Z12" s="1247"/>
    </row>
    <row r="13" spans="1:33" ht="14.25" customHeight="1">
      <c r="J13" s="483"/>
      <c r="K13" s="483"/>
      <c r="L13" s="1214" t="s">
        <v>454</v>
      </c>
      <c r="M13" s="1214"/>
      <c r="N13" s="1214"/>
      <c r="O13" s="1214"/>
      <c r="P13" s="1214"/>
      <c r="Q13" s="1214"/>
      <c r="R13" s="1214"/>
      <c r="S13" s="1214"/>
      <c r="T13" s="1214"/>
      <c r="U13" s="1214"/>
      <c r="V13" s="1214"/>
      <c r="W13" s="1214"/>
      <c r="X13" s="1214"/>
      <c r="Y13" s="1214"/>
      <c r="Z13" s="1214"/>
      <c r="AA13" s="1214"/>
      <c r="AB13" s="1159" t="s">
        <v>455</v>
      </c>
    </row>
    <row r="14" spans="1:33" ht="14.25" customHeight="1">
      <c r="J14" s="483"/>
      <c r="K14" s="483"/>
      <c r="L14" s="1214" t="s">
        <v>92</v>
      </c>
      <c r="M14" s="1214" t="s">
        <v>639</v>
      </c>
      <c r="N14" s="580"/>
      <c r="O14" s="1159" t="s">
        <v>641</v>
      </c>
      <c r="P14" s="1159"/>
      <c r="Q14" s="1159"/>
      <c r="R14" s="1159"/>
      <c r="S14" s="1159"/>
      <c r="T14" s="1159"/>
      <c r="U14" s="1159"/>
      <c r="V14" s="1159"/>
      <c r="W14" s="1159"/>
      <c r="X14" s="1159"/>
      <c r="Y14" s="1159"/>
      <c r="Z14" s="1214" t="s">
        <v>341</v>
      </c>
      <c r="AA14" s="1246" t="s">
        <v>275</v>
      </c>
      <c r="AB14" s="1159"/>
    </row>
    <row r="15" spans="1:33" s="525" customFormat="1" ht="14.25" customHeight="1">
      <c r="A15" s="587"/>
      <c r="B15" s="587"/>
      <c r="C15" s="587"/>
      <c r="D15" s="587"/>
      <c r="E15" s="587"/>
      <c r="F15" s="587"/>
      <c r="G15" s="593"/>
      <c r="H15" s="593"/>
      <c r="I15" s="533"/>
      <c r="J15" s="531"/>
      <c r="K15" s="531"/>
      <c r="L15" s="1214"/>
      <c r="M15" s="1214"/>
      <c r="N15" s="580"/>
      <c r="O15" s="1258" t="s">
        <v>667</v>
      </c>
      <c r="P15" s="1258" t="s">
        <v>620</v>
      </c>
      <c r="Q15" s="1258" t="s">
        <v>621</v>
      </c>
      <c r="R15" s="1258" t="s">
        <v>271</v>
      </c>
      <c r="S15" s="1258"/>
      <c r="T15" s="1258" t="s">
        <v>271</v>
      </c>
      <c r="U15" s="1258"/>
      <c r="V15" s="654"/>
      <c r="W15" s="1257" t="s">
        <v>654</v>
      </c>
      <c r="X15" s="1257"/>
      <c r="Y15" s="1257"/>
      <c r="Z15" s="1214"/>
      <c r="AA15" s="1246"/>
      <c r="AB15" s="1159"/>
      <c r="AC15" s="587"/>
      <c r="AD15" s="587"/>
      <c r="AE15" s="587"/>
      <c r="AF15" s="587"/>
      <c r="AG15" s="587"/>
    </row>
    <row r="16" spans="1:33" ht="56.25" customHeight="1">
      <c r="J16" s="483"/>
      <c r="K16" s="483"/>
      <c r="L16" s="1214"/>
      <c r="M16" s="1214"/>
      <c r="N16" s="580"/>
      <c r="O16" s="1258"/>
      <c r="P16" s="1258"/>
      <c r="Q16" s="1258"/>
      <c r="R16" s="537" t="s">
        <v>622</v>
      </c>
      <c r="S16" s="537" t="s">
        <v>623</v>
      </c>
      <c r="T16" s="537" t="s">
        <v>624</v>
      </c>
      <c r="U16" s="537" t="s">
        <v>625</v>
      </c>
      <c r="V16" s="537"/>
      <c r="W16" s="538" t="s">
        <v>274</v>
      </c>
      <c r="X16" s="1259" t="s">
        <v>273</v>
      </c>
      <c r="Y16" s="1259"/>
      <c r="Z16" s="1214"/>
      <c r="AA16" s="1246"/>
      <c r="AB16" s="1159"/>
    </row>
    <row r="17" spans="1:33">
      <c r="J17" s="483"/>
      <c r="K17" s="491">
        <v>1</v>
      </c>
      <c r="L17" s="480" t="s">
        <v>93</v>
      </c>
      <c r="M17" s="480" t="s">
        <v>49</v>
      </c>
      <c r="N17" s="498" t="s">
        <v>49</v>
      </c>
      <c r="O17" s="489">
        <f ca="1">OFFSET(O17,0,-1)+1</f>
        <v>3</v>
      </c>
      <c r="P17" s="489">
        <f t="shared" ref="P17:W17" ca="1" si="0">OFFSET(P17,0,-1)+1</f>
        <v>4</v>
      </c>
      <c r="Q17" s="489">
        <f t="shared" ca="1" si="0"/>
        <v>5</v>
      </c>
      <c r="R17" s="489">
        <f t="shared" ca="1" si="0"/>
        <v>6</v>
      </c>
      <c r="S17" s="489">
        <f t="shared" ca="1" si="0"/>
        <v>7</v>
      </c>
      <c r="T17" s="489">
        <f t="shared" ca="1" si="0"/>
        <v>8</v>
      </c>
      <c r="U17" s="489">
        <f t="shared" ca="1" si="0"/>
        <v>9</v>
      </c>
      <c r="V17" s="497">
        <f ca="1">OFFSET(V17,0,-1)</f>
        <v>9</v>
      </c>
      <c r="W17" s="489">
        <f t="shared" ca="1" si="0"/>
        <v>10</v>
      </c>
      <c r="X17" s="1232">
        <f ca="1">OFFSET(X17,0,-1)+1</f>
        <v>11</v>
      </c>
      <c r="Y17" s="1232"/>
      <c r="Z17" s="489">
        <f ca="1">OFFSET(Z17,0,-2)+1</f>
        <v>12</v>
      </c>
      <c r="AB17" s="489">
        <f ca="1">OFFSET(AB17,0,-2)+1</f>
        <v>13</v>
      </c>
    </row>
    <row r="18" spans="1:33" ht="22.5">
      <c r="A18" s="1233">
        <v>1</v>
      </c>
      <c r="B18" s="1055"/>
      <c r="C18" s="1055"/>
      <c r="D18" s="1055"/>
      <c r="E18" s="1056"/>
      <c r="F18" s="1057"/>
      <c r="G18" s="1055"/>
      <c r="H18" s="1055"/>
      <c r="I18" s="1043"/>
      <c r="J18" s="1048"/>
      <c r="K18" s="1048"/>
      <c r="L18" s="595">
        <f>mergeValue(A18)</f>
        <v>1</v>
      </c>
      <c r="M18" s="643" t="s">
        <v>20</v>
      </c>
      <c r="N18" s="582"/>
      <c r="O18" s="1245"/>
      <c r="P18" s="1245"/>
      <c r="Q18" s="1245"/>
      <c r="R18" s="1245"/>
      <c r="S18" s="1245"/>
      <c r="T18" s="1245"/>
      <c r="U18" s="1245"/>
      <c r="V18" s="1245"/>
      <c r="W18" s="1245"/>
      <c r="X18" s="1245"/>
      <c r="Y18" s="1245"/>
      <c r="Z18" s="1245"/>
      <c r="AA18" s="1245"/>
      <c r="AB18" s="632" t="s">
        <v>476</v>
      </c>
    </row>
    <row r="19" spans="1:33" ht="22.5">
      <c r="A19" s="1233"/>
      <c r="B19" s="1233">
        <v>1</v>
      </c>
      <c r="C19" s="1055"/>
      <c r="D19" s="1055"/>
      <c r="E19" s="1057"/>
      <c r="F19" s="1057"/>
      <c r="G19" s="1055"/>
      <c r="H19" s="1055"/>
      <c r="I19" s="1050"/>
      <c r="J19" s="1045"/>
      <c r="K19" s="1044"/>
      <c r="L19" s="595" t="str">
        <f>mergeValue(A19) &amp;"."&amp; mergeValue(B19)</f>
        <v>1.1</v>
      </c>
      <c r="M19" s="548" t="s">
        <v>16</v>
      </c>
      <c r="N19" s="582"/>
      <c r="O19" s="1245"/>
      <c r="P19" s="1245"/>
      <c r="Q19" s="1245"/>
      <c r="R19" s="1245"/>
      <c r="S19" s="1245"/>
      <c r="T19" s="1245"/>
      <c r="U19" s="1245"/>
      <c r="V19" s="1245"/>
      <c r="W19" s="1245"/>
      <c r="X19" s="1245"/>
      <c r="Y19" s="1245"/>
      <c r="Z19" s="1245"/>
      <c r="AA19" s="1245"/>
      <c r="AB19" s="632" t="s">
        <v>477</v>
      </c>
    </row>
    <row r="20" spans="1:33" ht="22.5">
      <c r="A20" s="1233"/>
      <c r="B20" s="1233"/>
      <c r="C20" s="1233">
        <v>1</v>
      </c>
      <c r="D20" s="1055"/>
      <c r="E20" s="1057"/>
      <c r="F20" s="1057"/>
      <c r="G20" s="1055"/>
      <c r="H20" s="1055"/>
      <c r="I20" s="1050"/>
      <c r="J20" s="1045"/>
      <c r="K20" s="1044"/>
      <c r="L20" s="595" t="str">
        <f>mergeValue(A20) &amp;"."&amp; mergeValue(B20)&amp;"."&amp; mergeValue(C20)</f>
        <v>1.1.1</v>
      </c>
      <c r="M20" s="549" t="s">
        <v>7</v>
      </c>
      <c r="N20" s="582"/>
      <c r="O20" s="1245"/>
      <c r="P20" s="1245"/>
      <c r="Q20" s="1245"/>
      <c r="R20" s="1245"/>
      <c r="S20" s="1245"/>
      <c r="T20" s="1245"/>
      <c r="U20" s="1245"/>
      <c r="V20" s="1245"/>
      <c r="W20" s="1245"/>
      <c r="X20" s="1245"/>
      <c r="Y20" s="1245"/>
      <c r="Z20" s="1245"/>
      <c r="AA20" s="1245"/>
      <c r="AB20" s="632" t="s">
        <v>633</v>
      </c>
    </row>
    <row r="21" spans="1:33" ht="22.5">
      <c r="A21" s="1233"/>
      <c r="B21" s="1233"/>
      <c r="C21" s="1233"/>
      <c r="D21" s="1233">
        <v>1</v>
      </c>
      <c r="E21" s="1057"/>
      <c r="F21" s="1057"/>
      <c r="G21" s="1055"/>
      <c r="H21" s="1055"/>
      <c r="I21" s="1050"/>
      <c r="J21" s="1045"/>
      <c r="K21" s="1044"/>
      <c r="L21" s="595" t="str">
        <f>mergeValue(A21) &amp;"."&amp; mergeValue(B21)&amp;"."&amp; mergeValue(C21)&amp;"."&amp; mergeValue(D21)</f>
        <v>1.1.1.1</v>
      </c>
      <c r="M21" s="550" t="s">
        <v>22</v>
      </c>
      <c r="N21" s="582"/>
      <c r="O21" s="1245"/>
      <c r="P21" s="1245"/>
      <c r="Q21" s="1245"/>
      <c r="R21" s="1245"/>
      <c r="S21" s="1245"/>
      <c r="T21" s="1245"/>
      <c r="U21" s="1245"/>
      <c r="V21" s="1245"/>
      <c r="W21" s="1245"/>
      <c r="X21" s="1245"/>
      <c r="Y21" s="1245"/>
      <c r="Z21" s="1245"/>
      <c r="AA21" s="1245"/>
      <c r="AB21" s="632" t="s">
        <v>634</v>
      </c>
    </row>
    <row r="22" spans="1:33" ht="0.2" customHeight="1">
      <c r="A22" s="1233"/>
      <c r="B22" s="1233"/>
      <c r="C22" s="1233"/>
      <c r="D22" s="1233"/>
      <c r="E22" s="1233">
        <v>1</v>
      </c>
      <c r="F22" s="1057"/>
      <c r="G22" s="1055"/>
      <c r="H22" s="1055"/>
      <c r="I22" s="1049"/>
      <c r="J22" s="1045"/>
      <c r="K22" s="1044"/>
      <c r="L22" s="595"/>
      <c r="M22" s="556"/>
      <c r="N22" s="583"/>
      <c r="O22" s="633"/>
      <c r="P22" s="633"/>
      <c r="Q22" s="633"/>
      <c r="R22" s="633"/>
      <c r="S22" s="633"/>
      <c r="T22" s="633"/>
      <c r="U22" s="633"/>
      <c r="V22" s="633"/>
      <c r="W22" s="633"/>
      <c r="X22" s="633"/>
      <c r="Y22" s="633"/>
      <c r="Z22" s="633"/>
      <c r="AA22" s="510"/>
      <c r="AB22" s="632"/>
    </row>
    <row r="23" spans="1:33" ht="90">
      <c r="A23" s="1233"/>
      <c r="B23" s="1233"/>
      <c r="C23" s="1233"/>
      <c r="D23" s="1233"/>
      <c r="E23" s="1233"/>
      <c r="F23" s="1233">
        <v>1</v>
      </c>
      <c r="G23" s="1055"/>
      <c r="H23" s="1055"/>
      <c r="I23" s="1255"/>
      <c r="J23" s="1045"/>
      <c r="K23" s="1044"/>
      <c r="L23" s="595" t="str">
        <f>mergeValue(A23) &amp;"."&amp; mergeValue(B23)&amp;"."&amp; mergeValue(C23)&amp;"."&amp; mergeValue(D23)&amp;"."&amp; mergeValue(F23)</f>
        <v>1.1.1.1.1</v>
      </c>
      <c r="M23" s="557" t="s">
        <v>10</v>
      </c>
      <c r="N23" s="583"/>
      <c r="O23" s="1236"/>
      <c r="P23" s="1237"/>
      <c r="Q23" s="1237"/>
      <c r="R23" s="1237"/>
      <c r="S23" s="1237"/>
      <c r="T23" s="1237"/>
      <c r="U23" s="1237"/>
      <c r="V23" s="1237"/>
      <c r="W23" s="1237"/>
      <c r="X23" s="1237"/>
      <c r="Y23" s="1237"/>
      <c r="Z23" s="1237"/>
      <c r="AA23" s="1238"/>
      <c r="AB23" s="632" t="s">
        <v>635</v>
      </c>
      <c r="AD23" s="506" t="str">
        <f>strCheckUnique(AE23:AE28)</f>
        <v/>
      </c>
      <c r="AF23" s="506"/>
    </row>
    <row r="24" spans="1:33" ht="135">
      <c r="A24" s="1233"/>
      <c r="B24" s="1233"/>
      <c r="C24" s="1233"/>
      <c r="D24" s="1233"/>
      <c r="E24" s="1233"/>
      <c r="F24" s="1233"/>
      <c r="G24" s="1233">
        <v>1</v>
      </c>
      <c r="H24" s="1055"/>
      <c r="I24" s="1255"/>
      <c r="J24" s="1256"/>
      <c r="K24" s="1051"/>
      <c r="L24" s="595" t="str">
        <f>mergeValue(A24) &amp;"."&amp; mergeValue(B24)&amp;"."&amp; mergeValue(C24)&amp;"."&amp; mergeValue(D24)&amp;"."&amp; mergeValue(F24)&amp;"."&amp; mergeValue(G24)</f>
        <v>1.1.1.1.1.1</v>
      </c>
      <c r="M24" s="1071" t="s">
        <v>650</v>
      </c>
      <c r="N24" s="648"/>
      <c r="O24" s="564"/>
      <c r="P24" s="564"/>
      <c r="Q24" s="564"/>
      <c r="R24" s="495"/>
      <c r="S24" s="1097"/>
      <c r="T24" s="495"/>
      <c r="U24" s="1097"/>
      <c r="V24" s="586" t="str">
        <f>W24 &amp; "-" &amp; Y24</f>
        <v>-</v>
      </c>
      <c r="W24" s="1243"/>
      <c r="X24" s="1229" t="s">
        <v>84</v>
      </c>
      <c r="Y24" s="1243"/>
      <c r="Z24" s="1229" t="s">
        <v>85</v>
      </c>
      <c r="AA24" s="539"/>
      <c r="AB24" s="632" t="s">
        <v>668</v>
      </c>
      <c r="AC24" s="502" t="str">
        <f>strCheckDate(O24:AA24)</f>
        <v/>
      </c>
      <c r="AD24" s="506"/>
      <c r="AE24" s="506" t="str">
        <f>IF(M24="","",M24 )</f>
        <v>горячая вода в системе централизованного теплоснабжения на горячее водоснабжение</v>
      </c>
      <c r="AF24" s="506"/>
      <c r="AG24" s="506"/>
    </row>
    <row r="25" spans="1:33" ht="99" customHeight="1">
      <c r="A25" s="1233"/>
      <c r="B25" s="1233"/>
      <c r="C25" s="1233"/>
      <c r="D25" s="1233"/>
      <c r="E25" s="1233"/>
      <c r="F25" s="1233"/>
      <c r="G25" s="1233"/>
      <c r="H25" s="1055">
        <v>1</v>
      </c>
      <c r="I25" s="1255"/>
      <c r="J25" s="1256"/>
      <c r="K25" s="1051"/>
      <c r="L25" s="595" t="str">
        <f>mergeValue(A25) &amp;"."&amp; mergeValue(B25)&amp;"."&amp; mergeValue(C25)&amp;"."&amp; mergeValue(D25)&amp;"."&amp; mergeValue(F25)&amp;"."&amp; mergeValue(G25)&amp;"."&amp; mergeValue(H25)</f>
        <v>1.1.1.1.1.1.1</v>
      </c>
      <c r="M25" s="1073"/>
      <c r="N25" s="496"/>
      <c r="O25" s="564"/>
      <c r="P25" s="564"/>
      <c r="Q25" s="564"/>
      <c r="R25" s="495"/>
      <c r="S25" s="1097"/>
      <c r="T25" s="495"/>
      <c r="U25" s="1097"/>
      <c r="V25" s="586" t="str">
        <f>W25 &amp; "-" &amp; Y25</f>
        <v>-</v>
      </c>
      <c r="W25" s="1243"/>
      <c r="X25" s="1229"/>
      <c r="Y25" s="1243"/>
      <c r="Z25" s="1229"/>
      <c r="AA25" s="672"/>
      <c r="AB25" s="1204" t="s">
        <v>669</v>
      </c>
      <c r="AC25" s="502" t="str">
        <f>strCheckDate(O25:AA25)</f>
        <v/>
      </c>
      <c r="AF25" s="506"/>
    </row>
    <row r="26" spans="1:33" ht="14.25" hidden="1" customHeight="1">
      <c r="A26" s="1233"/>
      <c r="B26" s="1233"/>
      <c r="C26" s="1233"/>
      <c r="D26" s="1233"/>
      <c r="E26" s="1233"/>
      <c r="F26" s="1233"/>
      <c r="G26" s="1233"/>
      <c r="H26" s="1055"/>
      <c r="I26" s="1255"/>
      <c r="J26" s="1256"/>
      <c r="K26" s="1051"/>
      <c r="L26" s="602"/>
      <c r="M26" s="648"/>
      <c r="N26" s="648"/>
      <c r="O26" s="564"/>
      <c r="P26" s="495"/>
      <c r="Q26" s="495"/>
      <c r="R26" s="495"/>
      <c r="S26" s="495"/>
      <c r="T26" s="495"/>
      <c r="U26" s="561"/>
      <c r="V26" s="586"/>
      <c r="W26" s="1228"/>
      <c r="X26" s="1229"/>
      <c r="Y26" s="1228"/>
      <c r="Z26" s="1229"/>
      <c r="AA26" s="539"/>
      <c r="AB26" s="1205"/>
      <c r="AF26" s="506">
        <f ca="1">OFFSET(AF26,-1,0)</f>
        <v>0</v>
      </c>
    </row>
    <row r="27" spans="1:33" s="477" customFormat="1" ht="15" customHeight="1">
      <c r="A27" s="1233"/>
      <c r="B27" s="1233"/>
      <c r="C27" s="1233"/>
      <c r="D27" s="1233"/>
      <c r="E27" s="1233"/>
      <c r="F27" s="1233"/>
      <c r="G27" s="1233"/>
      <c r="H27" s="1055"/>
      <c r="I27" s="1255"/>
      <c r="J27" s="1256"/>
      <c r="K27" s="1052"/>
      <c r="L27" s="540"/>
      <c r="M27" s="559" t="s">
        <v>41</v>
      </c>
      <c r="N27" s="553"/>
      <c r="O27" s="547"/>
      <c r="P27" s="547"/>
      <c r="Q27" s="547"/>
      <c r="R27" s="547"/>
      <c r="S27" s="547"/>
      <c r="T27" s="547"/>
      <c r="U27" s="547"/>
      <c r="V27" s="547"/>
      <c r="W27" s="565"/>
      <c r="X27" s="566"/>
      <c r="Y27" s="565"/>
      <c r="Z27" s="553"/>
      <c r="AA27" s="562"/>
      <c r="AB27" s="1206"/>
      <c r="AC27" s="503"/>
      <c r="AD27" s="503"/>
      <c r="AE27" s="503"/>
      <c r="AF27" s="503"/>
      <c r="AG27" s="503"/>
    </row>
    <row r="28" spans="1:33" s="477" customFormat="1" ht="15" customHeight="1">
      <c r="A28" s="1233"/>
      <c r="B28" s="1233"/>
      <c r="C28" s="1233"/>
      <c r="D28" s="1233"/>
      <c r="E28" s="1233"/>
      <c r="F28" s="1233"/>
      <c r="G28" s="1055"/>
      <c r="H28" s="1055"/>
      <c r="I28" s="1255"/>
      <c r="J28" s="1053"/>
      <c r="K28" s="1052"/>
      <c r="L28" s="540"/>
      <c r="M28" s="558" t="s">
        <v>25</v>
      </c>
      <c r="N28" s="559"/>
      <c r="O28" s="559"/>
      <c r="P28" s="559"/>
      <c r="Q28" s="559"/>
      <c r="R28" s="559"/>
      <c r="S28" s="559"/>
      <c r="T28" s="559"/>
      <c r="U28" s="559"/>
      <c r="V28" s="559"/>
      <c r="W28" s="559"/>
      <c r="X28" s="559"/>
      <c r="Y28" s="559"/>
      <c r="Z28" s="559"/>
      <c r="AA28" s="559"/>
      <c r="AB28" s="562"/>
      <c r="AC28" s="503"/>
      <c r="AD28" s="503"/>
      <c r="AE28" s="503"/>
      <c r="AF28" s="503"/>
      <c r="AG28" s="503"/>
    </row>
    <row r="29" spans="1:33" s="477" customFormat="1" ht="15" customHeight="1">
      <c r="A29" s="1233"/>
      <c r="B29" s="1233"/>
      <c r="C29" s="1233"/>
      <c r="D29" s="1233"/>
      <c r="E29" s="1233"/>
      <c r="F29" s="1058"/>
      <c r="G29" s="1055"/>
      <c r="H29" s="1055"/>
      <c r="I29" s="1049"/>
      <c r="J29" s="1047"/>
      <c r="K29" s="1052"/>
      <c r="L29" s="540"/>
      <c r="M29" s="553" t="s">
        <v>11</v>
      </c>
      <c r="N29" s="552"/>
      <c r="O29" s="547"/>
      <c r="P29" s="547"/>
      <c r="Q29" s="547"/>
      <c r="R29" s="547"/>
      <c r="S29" s="547"/>
      <c r="T29" s="547"/>
      <c r="U29" s="547"/>
      <c r="V29" s="547"/>
      <c r="W29" s="575"/>
      <c r="X29" s="566"/>
      <c r="Y29" s="565"/>
      <c r="Z29" s="552"/>
      <c r="AA29" s="566"/>
      <c r="AB29" s="562"/>
      <c r="AC29" s="503"/>
      <c r="AD29" s="503"/>
      <c r="AE29" s="503"/>
      <c r="AF29" s="503"/>
      <c r="AG29" s="503"/>
    </row>
    <row r="30" spans="1:33" s="477" customFormat="1" ht="14.25" hidden="1" customHeight="1">
      <c r="A30" s="1233"/>
      <c r="B30" s="1233"/>
      <c r="C30" s="1233"/>
      <c r="D30" s="1057"/>
      <c r="E30" s="1058"/>
      <c r="F30" s="1058"/>
      <c r="G30" s="1055"/>
      <c r="H30" s="1055"/>
      <c r="I30" s="1054"/>
      <c r="J30" s="1047"/>
      <c r="K30" s="1043"/>
      <c r="L30" s="540"/>
      <c r="M30" s="553"/>
      <c r="N30" s="553"/>
      <c r="O30" s="553"/>
      <c r="P30" s="553"/>
      <c r="Q30" s="553"/>
      <c r="R30" s="553"/>
      <c r="S30" s="553"/>
      <c r="T30" s="553"/>
      <c r="U30" s="553"/>
      <c r="V30" s="553"/>
      <c r="W30" s="553"/>
      <c r="X30" s="553"/>
      <c r="Y30" s="553"/>
      <c r="Z30" s="553"/>
      <c r="AA30" s="553"/>
      <c r="AB30" s="562"/>
      <c r="AC30" s="503"/>
      <c r="AD30" s="503"/>
      <c r="AE30" s="503"/>
      <c r="AF30" s="503"/>
      <c r="AG30" s="503"/>
    </row>
    <row r="31" spans="1:33" s="991" customFormat="1">
      <c r="A31" s="1233"/>
      <c r="B31" s="1233"/>
      <c r="C31" s="1233"/>
      <c r="D31" s="1059"/>
      <c r="E31" s="1059"/>
      <c r="F31" s="1059"/>
      <c r="G31" s="1060"/>
      <c r="H31" s="1059"/>
      <c r="I31" s="1052"/>
      <c r="J31" s="1047"/>
      <c r="K31" s="1052"/>
      <c r="L31" s="690"/>
      <c r="M31" s="1042" t="s">
        <v>17</v>
      </c>
      <c r="N31" s="1003"/>
      <c r="O31" s="1003"/>
      <c r="P31" s="1003"/>
      <c r="Q31" s="1003"/>
      <c r="R31" s="1003"/>
      <c r="S31" s="1003"/>
      <c r="T31" s="1003"/>
      <c r="U31" s="1003"/>
      <c r="V31" s="1003"/>
      <c r="W31" s="1003"/>
      <c r="X31" s="1003"/>
      <c r="Y31" s="1003"/>
      <c r="Z31" s="1003"/>
      <c r="AA31" s="1003"/>
      <c r="AB31" s="764"/>
      <c r="AC31" s="1012"/>
      <c r="AD31" s="1012"/>
      <c r="AE31" s="1012"/>
      <c r="AF31" s="1012"/>
      <c r="AG31" s="1012"/>
    </row>
    <row r="32" spans="1:33" s="477" customFormat="1" ht="15" customHeight="1">
      <c r="A32" s="1233"/>
      <c r="B32" s="1233"/>
      <c r="C32" s="1059"/>
      <c r="D32" s="1059"/>
      <c r="E32" s="1059"/>
      <c r="F32" s="1059"/>
      <c r="G32" s="1060"/>
      <c r="H32" s="1059"/>
      <c r="I32" s="1052"/>
      <c r="J32" s="1047"/>
      <c r="K32" s="1052"/>
      <c r="L32" s="540"/>
      <c r="M32" s="551" t="s">
        <v>18</v>
      </c>
      <c r="N32" s="551"/>
      <c r="O32" s="547"/>
      <c r="P32" s="547"/>
      <c r="Q32" s="547"/>
      <c r="R32" s="547"/>
      <c r="S32" s="547"/>
      <c r="T32" s="547"/>
      <c r="U32" s="547"/>
      <c r="V32" s="547"/>
      <c r="W32" s="575"/>
      <c r="X32" s="566"/>
      <c r="Y32" s="565"/>
      <c r="Z32" s="551"/>
      <c r="AA32" s="566"/>
      <c r="AB32" s="562"/>
      <c r="AC32" s="503"/>
      <c r="AD32" s="503"/>
      <c r="AE32" s="503"/>
      <c r="AF32" s="503"/>
      <c r="AG32" s="503"/>
    </row>
    <row r="33" spans="1:33" s="477" customFormat="1" ht="15" customHeight="1">
      <c r="A33" s="1233"/>
      <c r="B33" s="1059"/>
      <c r="C33" s="1059"/>
      <c r="D33" s="1059"/>
      <c r="E33" s="1059"/>
      <c r="F33" s="1059"/>
      <c r="G33" s="1060"/>
      <c r="H33" s="1059"/>
      <c r="I33" s="1052"/>
      <c r="J33" s="1047"/>
      <c r="K33" s="1052"/>
      <c r="L33" s="540"/>
      <c r="M33" s="560" t="s">
        <v>19</v>
      </c>
      <c r="N33" s="551"/>
      <c r="O33" s="547"/>
      <c r="P33" s="547"/>
      <c r="Q33" s="547"/>
      <c r="R33" s="547"/>
      <c r="S33" s="547"/>
      <c r="T33" s="547"/>
      <c r="U33" s="547"/>
      <c r="V33" s="547"/>
      <c r="W33" s="575"/>
      <c r="X33" s="566"/>
      <c r="Y33" s="565"/>
      <c r="Z33" s="551"/>
      <c r="AA33" s="566"/>
      <c r="AB33" s="562"/>
      <c r="AC33" s="503"/>
      <c r="AD33" s="503"/>
      <c r="AE33" s="503"/>
      <c r="AF33" s="503"/>
      <c r="AG33" s="503"/>
    </row>
    <row r="34" spans="1:33" s="477" customFormat="1" ht="15" customHeight="1">
      <c r="A34" s="1054"/>
      <c r="B34" s="1054"/>
      <c r="C34" s="1054"/>
      <c r="D34" s="1054"/>
      <c r="E34" s="1054"/>
      <c r="F34" s="1054"/>
      <c r="G34" s="1061"/>
      <c r="H34" s="1054"/>
      <c r="I34" s="1046"/>
      <c r="J34" s="1047"/>
      <c r="K34" s="1043"/>
      <c r="L34" s="540"/>
      <c r="M34" s="567" t="s">
        <v>309</v>
      </c>
      <c r="N34" s="551"/>
      <c r="O34" s="547"/>
      <c r="P34" s="547"/>
      <c r="Q34" s="547"/>
      <c r="R34" s="547"/>
      <c r="S34" s="547"/>
      <c r="T34" s="547"/>
      <c r="U34" s="547"/>
      <c r="V34" s="547"/>
      <c r="W34" s="575"/>
      <c r="X34" s="566"/>
      <c r="Y34" s="565"/>
      <c r="Z34" s="551"/>
      <c r="AA34" s="566"/>
      <c r="AB34" s="562"/>
      <c r="AC34" s="503"/>
      <c r="AD34" s="503"/>
      <c r="AE34" s="503"/>
      <c r="AF34" s="503"/>
      <c r="AG34" s="503"/>
    </row>
    <row r="35" spans="1:33" ht="3" customHeight="1">
      <c r="L35" s="487"/>
      <c r="M35" s="487"/>
      <c r="N35" s="487"/>
      <c r="O35" s="487"/>
      <c r="P35" s="487"/>
      <c r="Q35" s="487"/>
      <c r="R35" s="487"/>
      <c r="S35" s="487"/>
      <c r="T35" s="487"/>
      <c r="U35" s="487"/>
      <c r="V35" s="487"/>
      <c r="W35" s="487"/>
      <c r="X35" s="487"/>
      <c r="Y35" s="487"/>
      <c r="Z35" s="487"/>
    </row>
    <row r="36" spans="1:33" ht="89.25" customHeight="1">
      <c r="L36" s="1">
        <v>1</v>
      </c>
      <c r="M36" s="1197" t="s">
        <v>672</v>
      </c>
      <c r="N36" s="1197"/>
      <c r="O36" s="1197"/>
      <c r="P36" s="1197"/>
      <c r="Q36" s="1197"/>
      <c r="R36" s="1197"/>
      <c r="S36" s="1197"/>
      <c r="T36" s="1197"/>
      <c r="U36" s="1197"/>
      <c r="V36" s="1197"/>
      <c r="W36" s="1197"/>
    </row>
  </sheetData>
  <sheetProtection password="FA9C" sheet="1" objects="1" scenarios="1" formatColumns="0" formatRows="0"/>
  <dataConsolidate leftLabels="1"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D21:D29"/>
    <mergeCell ref="G24:G27"/>
    <mergeCell ref="E22:E29"/>
    <mergeCell ref="F23:F28"/>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A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A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A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A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A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Y24:Y25 JN24:JN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W24:W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JL24:JL25" xr:uid="{00000000-0002-0000-1A00-000005000000}"/>
    <dataValidation allowBlank="1" promptTitle="checkPeriodRange"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V24:V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JK24:JK25" xr:uid="{00000000-0002-0000-1A00-000006000000}"/>
    <dataValidation allowBlank="1" showInputMessage="1" showErrorMessage="1" prompt="Для выбора выполните двойной щелчок левой клавиши мыши по соответствующей ячейке." sqref="JO24:JO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Z24:Z2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VY24:WVY26 X24:X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Z65560:Z65561" xr:uid="{00000000-0002-0000-1A00-000007000000}"/>
    <dataValidation type="textLength" operator="lessThanOrEqual" allowBlank="1" showInputMessage="1" showErrorMessage="1" errorTitle="Ошибка" error="Допускается ввод не более 900 символов!" prompt="Укажите поставщика" sqref="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M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JB25" xr:uid="{00000000-0002-0000-1A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A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209</v>
      </c>
    </row>
    <row r="2" spans="1:20" ht="22.5">
      <c r="F2" s="1198" t="s">
        <v>491</v>
      </c>
      <c r="G2" s="1199"/>
      <c r="H2" s="1200"/>
      <c r="I2" s="436"/>
    </row>
    <row r="3" spans="1:20" ht="3" customHeight="1"/>
    <row r="4" spans="1:20" s="190" customFormat="1" ht="11.25">
      <c r="A4" s="214"/>
      <c r="B4" s="214"/>
      <c r="C4" s="214"/>
      <c r="D4" s="214"/>
      <c r="F4" s="1159" t="s">
        <v>454</v>
      </c>
      <c r="G4" s="1159"/>
      <c r="H4" s="1159"/>
      <c r="I4" s="1201"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29.11.2022</v>
      </c>
      <c r="I7" s="196" t="s">
        <v>493</v>
      </c>
      <c r="J7" s="334"/>
      <c r="K7" s="214"/>
      <c r="L7" s="214"/>
      <c r="M7" s="214"/>
      <c r="N7" s="214"/>
      <c r="O7" s="214"/>
      <c r="P7" s="214"/>
      <c r="Q7" s="214"/>
      <c r="R7" s="214"/>
      <c r="S7" s="214"/>
      <c r="T7" s="214"/>
    </row>
    <row r="8" spans="1:20" s="190" customFormat="1" ht="45">
      <c r="A8" s="1202">
        <v>1</v>
      </c>
      <c r="B8" s="214"/>
      <c r="C8" s="214"/>
      <c r="D8" s="214"/>
      <c r="F8" s="335" t="str">
        <f>"2." &amp;mergeValue(A8)</f>
        <v>2.1</v>
      </c>
      <c r="G8" s="417" t="s">
        <v>494</v>
      </c>
      <c r="H8" s="317"/>
      <c r="I8" s="196" t="s">
        <v>590</v>
      </c>
      <c r="J8" s="334"/>
      <c r="K8" s="214"/>
      <c r="L8" s="214"/>
      <c r="M8" s="214"/>
      <c r="N8" s="214"/>
      <c r="O8" s="214"/>
      <c r="P8" s="214"/>
      <c r="Q8" s="214"/>
      <c r="R8" s="214"/>
      <c r="S8" s="214"/>
      <c r="T8" s="214"/>
    </row>
    <row r="9" spans="1:20" s="190" customFormat="1" ht="22.5">
      <c r="A9" s="1202"/>
      <c r="B9" s="214"/>
      <c r="C9" s="214"/>
      <c r="D9" s="214"/>
      <c r="F9" s="335" t="str">
        <f>"3." &amp;mergeValue(A9)</f>
        <v>3.1</v>
      </c>
      <c r="G9" s="417" t="s">
        <v>495</v>
      </c>
      <c r="H9" s="317"/>
      <c r="I9" s="196" t="s">
        <v>588</v>
      </c>
      <c r="J9" s="334"/>
      <c r="K9" s="214"/>
      <c r="L9" s="214"/>
      <c r="M9" s="214"/>
      <c r="N9" s="214"/>
      <c r="O9" s="214"/>
      <c r="P9" s="214"/>
      <c r="Q9" s="214"/>
      <c r="R9" s="214"/>
      <c r="S9" s="214"/>
      <c r="T9" s="214"/>
    </row>
    <row r="10" spans="1:20" s="190" customFormat="1" ht="22.5">
      <c r="A10" s="1202"/>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2"/>
      <c r="B11" s="1202">
        <v>1</v>
      </c>
      <c r="C11" s="344"/>
      <c r="D11" s="344"/>
      <c r="F11" s="335" t="str">
        <f>"4."&amp;mergeValue(A11) &amp;"."&amp;mergeValue(B11)</f>
        <v>4.1.1</v>
      </c>
      <c r="G11" s="324" t="s">
        <v>592</v>
      </c>
      <c r="H11" s="317" t="str">
        <f>IF(region_name="","",region_name)</f>
        <v>Орловская область</v>
      </c>
      <c r="I11" s="196" t="s">
        <v>499</v>
      </c>
      <c r="J11" s="334"/>
      <c r="K11" s="214"/>
      <c r="L11" s="214"/>
      <c r="M11" s="214"/>
      <c r="N11" s="214"/>
      <c r="O11" s="214"/>
      <c r="P11" s="214"/>
      <c r="Q11" s="214"/>
      <c r="R11" s="214"/>
      <c r="S11" s="214"/>
      <c r="T11" s="214"/>
    </row>
    <row r="12" spans="1:20" s="190" customFormat="1" ht="22.5">
      <c r="A12" s="1202"/>
      <c r="B12" s="1202"/>
      <c r="C12" s="1202">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2"/>
      <c r="B13" s="1202"/>
      <c r="C13" s="1202"/>
      <c r="D13" s="344">
        <v>1</v>
      </c>
      <c r="F13" s="335" t="str">
        <f>"4."&amp;mergeValue(A13) &amp;"."&amp;mergeValue(B13)&amp;"."&amp;mergeValue(C13)&amp;"."&amp;mergeValue(D13)</f>
        <v>4.1.1.1.1</v>
      </c>
      <c r="G13" s="420" t="s">
        <v>498</v>
      </c>
      <c r="H13" s="317"/>
      <c r="I13" s="1203" t="s">
        <v>591</v>
      </c>
      <c r="J13" s="334"/>
      <c r="K13" s="214"/>
      <c r="L13" s="214"/>
      <c r="M13" s="214"/>
      <c r="N13" s="214"/>
      <c r="O13" s="214"/>
      <c r="P13" s="214"/>
      <c r="Q13" s="214"/>
      <c r="R13" s="214"/>
      <c r="S13" s="214"/>
      <c r="T13" s="214"/>
    </row>
    <row r="14" spans="1:20" s="190" customFormat="1" ht="18.75">
      <c r="A14" s="1202"/>
      <c r="B14" s="1202"/>
      <c r="C14" s="1202"/>
      <c r="D14" s="344"/>
      <c r="F14" s="338"/>
      <c r="G14" s="150" t="s">
        <v>4</v>
      </c>
      <c r="H14" s="343"/>
      <c r="I14" s="1203"/>
      <c r="J14" s="334"/>
      <c r="K14" s="214"/>
      <c r="L14" s="214"/>
      <c r="M14" s="214"/>
      <c r="N14" s="214"/>
      <c r="O14" s="214"/>
      <c r="P14" s="214"/>
      <c r="Q14" s="214"/>
      <c r="R14" s="214"/>
      <c r="S14" s="214"/>
      <c r="T14" s="214"/>
    </row>
    <row r="15" spans="1:20" s="190" customFormat="1" ht="18.75">
      <c r="A15" s="1202"/>
      <c r="B15" s="1202"/>
      <c r="C15" s="344"/>
      <c r="D15" s="344"/>
      <c r="F15" s="338"/>
      <c r="G15" s="149" t="s">
        <v>403</v>
      </c>
      <c r="H15" s="339"/>
      <c r="I15" s="340"/>
      <c r="J15" s="334"/>
      <c r="K15" s="214"/>
      <c r="L15" s="214"/>
      <c r="M15" s="214"/>
      <c r="N15" s="214"/>
      <c r="O15" s="214"/>
      <c r="P15" s="214"/>
      <c r="Q15" s="214"/>
      <c r="R15" s="214"/>
      <c r="S15" s="214"/>
      <c r="T15" s="214"/>
    </row>
    <row r="16" spans="1:20" s="190" customFormat="1" ht="18.75">
      <c r="A16" s="1202"/>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25"/>
      <c r="G18" s="418"/>
      <c r="H18" s="419"/>
      <c r="I18" s="226"/>
      <c r="J18" s="327"/>
      <c r="K18" s="327"/>
      <c r="L18" s="327"/>
      <c r="M18" s="327"/>
      <c r="N18" s="327"/>
      <c r="O18" s="327"/>
      <c r="P18" s="327"/>
      <c r="Q18" s="327"/>
      <c r="R18" s="327"/>
      <c r="S18" s="327"/>
      <c r="T18" s="327"/>
    </row>
    <row r="19" spans="1:20" s="326" customFormat="1" ht="15" customHeight="1">
      <c r="A19" s="327"/>
      <c r="B19" s="327"/>
      <c r="C19" s="327"/>
      <c r="D19" s="327"/>
      <c r="F19" s="325"/>
      <c r="G19" s="1197" t="s">
        <v>593</v>
      </c>
      <c r="H19" s="1197"/>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B00-000000000000}">
      <formula1>900</formula1>
    </dataValidation>
  </dataValidation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502" hidden="1" customWidth="1"/>
    <col min="7" max="8" width="7" style="508" hidden="1" customWidth="1"/>
    <col min="9" max="9" width="3.7109375" style="485" customWidth="1"/>
    <col min="10" max="11" width="3.7109375" style="484" customWidth="1"/>
    <col min="12" max="12" width="12.7109375" style="478" customWidth="1"/>
    <col min="13" max="13" width="47.42578125" style="478" customWidth="1"/>
    <col min="14" max="16" width="3.7109375" style="478" customWidth="1"/>
    <col min="17" max="17" width="23.7109375" style="478" customWidth="1"/>
    <col min="18" max="20" width="3.7109375" style="478" customWidth="1"/>
    <col min="21" max="21" width="23.7109375" style="478" customWidth="1"/>
    <col min="22" max="24" width="3.7109375" style="478" customWidth="1"/>
    <col min="25" max="27" width="23.7109375" style="478" customWidth="1"/>
    <col min="28" max="28" width="11.7109375" style="478" customWidth="1"/>
    <col min="29" max="29" width="3.7109375" style="478" customWidth="1"/>
    <col min="30" max="30" width="11.7109375" style="478" customWidth="1"/>
    <col min="31" max="31" width="8.5703125" style="478" hidden="1" customWidth="1"/>
    <col min="32" max="32" width="4.7109375" style="478" customWidth="1"/>
    <col min="33" max="33" width="115.7109375" style="478" customWidth="1"/>
    <col min="34" max="35" width="10.5703125" style="502"/>
    <col min="36" max="36" width="13.42578125" style="502" customWidth="1"/>
    <col min="37" max="37" width="10.5703125" style="502"/>
    <col min="38" max="246" width="10.5703125" style="478"/>
    <col min="247" max="254" width="0" style="478" hidden="1" customWidth="1"/>
    <col min="255" max="257" width="3.7109375" style="478" customWidth="1"/>
    <col min="258" max="258" width="12.7109375" style="478" customWidth="1"/>
    <col min="259" max="259" width="47.42578125" style="478" customWidth="1"/>
    <col min="260" max="260" width="5.5703125" style="478" customWidth="1"/>
    <col min="261" max="262" width="3.7109375" style="478" customWidth="1"/>
    <col min="263" max="263" width="22" style="478" customWidth="1"/>
    <col min="264" max="264" width="5.5703125" style="478" customWidth="1"/>
    <col min="265" max="266" width="3.7109375" style="478" customWidth="1"/>
    <col min="267" max="267" width="22" style="478" customWidth="1"/>
    <col min="268" max="268" width="5.5703125" style="478" customWidth="1"/>
    <col min="269" max="270" width="3.7109375" style="478" customWidth="1"/>
    <col min="271" max="271" width="22" style="478" customWidth="1"/>
    <col min="272" max="273" width="15.7109375" style="478"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1" width="10.5703125" style="478"/>
    <col min="282" max="282" width="13.42578125" style="478" customWidth="1"/>
    <col min="283" max="502" width="10.5703125" style="478"/>
    <col min="503" max="510" width="0" style="478" hidden="1" customWidth="1"/>
    <col min="511" max="513" width="3.7109375" style="478" customWidth="1"/>
    <col min="514" max="514" width="12.7109375" style="478" customWidth="1"/>
    <col min="515" max="515" width="47.42578125" style="478" customWidth="1"/>
    <col min="516" max="516" width="5.5703125" style="478" customWidth="1"/>
    <col min="517" max="518" width="3.7109375" style="478" customWidth="1"/>
    <col min="519" max="519" width="22" style="478" customWidth="1"/>
    <col min="520" max="520" width="5.5703125" style="478" customWidth="1"/>
    <col min="521" max="522" width="3.7109375" style="478" customWidth="1"/>
    <col min="523" max="523" width="22" style="478" customWidth="1"/>
    <col min="524" max="524" width="5.5703125" style="478" customWidth="1"/>
    <col min="525" max="526" width="3.7109375" style="478" customWidth="1"/>
    <col min="527" max="527" width="22" style="478" customWidth="1"/>
    <col min="528" max="529" width="15.7109375" style="478"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7" width="10.5703125" style="478"/>
    <col min="538" max="538" width="13.42578125" style="478" customWidth="1"/>
    <col min="539" max="758" width="10.5703125" style="478"/>
    <col min="759" max="766" width="0" style="478" hidden="1" customWidth="1"/>
    <col min="767" max="769" width="3.7109375" style="478" customWidth="1"/>
    <col min="770" max="770" width="12.7109375" style="478" customWidth="1"/>
    <col min="771" max="771" width="47.42578125" style="478" customWidth="1"/>
    <col min="772" max="772" width="5.5703125" style="478" customWidth="1"/>
    <col min="773" max="774" width="3.7109375" style="478" customWidth="1"/>
    <col min="775" max="775" width="22" style="478" customWidth="1"/>
    <col min="776" max="776" width="5.5703125" style="478" customWidth="1"/>
    <col min="777" max="778" width="3.7109375" style="478" customWidth="1"/>
    <col min="779" max="779" width="22" style="478" customWidth="1"/>
    <col min="780" max="780" width="5.5703125" style="478" customWidth="1"/>
    <col min="781" max="782" width="3.7109375" style="478" customWidth="1"/>
    <col min="783" max="783" width="22" style="478" customWidth="1"/>
    <col min="784" max="785" width="15.7109375" style="478"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3" width="10.5703125" style="478"/>
    <col min="794" max="794" width="13.42578125" style="478" customWidth="1"/>
    <col min="795"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5.5703125" style="478" customWidth="1"/>
    <col min="1029" max="1030" width="3.7109375" style="478" customWidth="1"/>
    <col min="1031" max="1031" width="22" style="478" customWidth="1"/>
    <col min="1032" max="1032" width="5.5703125" style="478" customWidth="1"/>
    <col min="1033" max="1034" width="3.7109375" style="478" customWidth="1"/>
    <col min="1035" max="1035" width="22" style="478" customWidth="1"/>
    <col min="1036" max="1036" width="5.5703125" style="478" customWidth="1"/>
    <col min="1037" max="1038" width="3.7109375" style="478" customWidth="1"/>
    <col min="1039" max="1039" width="22" style="478" customWidth="1"/>
    <col min="1040" max="1041" width="15.7109375" style="478"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49" width="10.5703125" style="478"/>
    <col min="1050" max="1050" width="13.42578125" style="478" customWidth="1"/>
    <col min="1051"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5.5703125" style="478" customWidth="1"/>
    <col min="1285" max="1286" width="3.7109375" style="478" customWidth="1"/>
    <col min="1287" max="1287" width="22" style="478" customWidth="1"/>
    <col min="1288" max="1288" width="5.5703125" style="478" customWidth="1"/>
    <col min="1289" max="1290" width="3.7109375" style="478" customWidth="1"/>
    <col min="1291" max="1291" width="22" style="478" customWidth="1"/>
    <col min="1292" max="1292" width="5.5703125" style="478" customWidth="1"/>
    <col min="1293" max="1294" width="3.7109375" style="478" customWidth="1"/>
    <col min="1295" max="1295" width="22" style="478" customWidth="1"/>
    <col min="1296" max="1297" width="15.7109375" style="478"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5" width="10.5703125" style="478"/>
    <col min="1306" max="1306" width="13.42578125" style="478" customWidth="1"/>
    <col min="1307"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5.5703125" style="478" customWidth="1"/>
    <col min="1541" max="1542" width="3.7109375" style="478" customWidth="1"/>
    <col min="1543" max="1543" width="22" style="478" customWidth="1"/>
    <col min="1544" max="1544" width="5.5703125" style="478" customWidth="1"/>
    <col min="1545" max="1546" width="3.7109375" style="478" customWidth="1"/>
    <col min="1547" max="1547" width="22" style="478" customWidth="1"/>
    <col min="1548" max="1548" width="5.5703125" style="478" customWidth="1"/>
    <col min="1549" max="1550" width="3.7109375" style="478" customWidth="1"/>
    <col min="1551" max="1551" width="22" style="478" customWidth="1"/>
    <col min="1552" max="1553" width="15.7109375" style="478"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1" width="10.5703125" style="478"/>
    <col min="1562" max="1562" width="13.42578125" style="478" customWidth="1"/>
    <col min="1563"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5.5703125" style="478" customWidth="1"/>
    <col min="1797" max="1798" width="3.7109375" style="478" customWidth="1"/>
    <col min="1799" max="1799" width="22" style="478" customWidth="1"/>
    <col min="1800" max="1800" width="5.5703125" style="478" customWidth="1"/>
    <col min="1801" max="1802" width="3.7109375" style="478" customWidth="1"/>
    <col min="1803" max="1803" width="22" style="478" customWidth="1"/>
    <col min="1804" max="1804" width="5.5703125" style="478" customWidth="1"/>
    <col min="1805" max="1806" width="3.7109375" style="478" customWidth="1"/>
    <col min="1807" max="1807" width="22" style="478" customWidth="1"/>
    <col min="1808" max="1809" width="15.7109375" style="478"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7" width="10.5703125" style="478"/>
    <col min="1818" max="1818" width="13.42578125" style="478" customWidth="1"/>
    <col min="1819"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5.5703125" style="478" customWidth="1"/>
    <col min="2053" max="2054" width="3.7109375" style="478" customWidth="1"/>
    <col min="2055" max="2055" width="22" style="478" customWidth="1"/>
    <col min="2056" max="2056" width="5.5703125" style="478" customWidth="1"/>
    <col min="2057" max="2058" width="3.7109375" style="478" customWidth="1"/>
    <col min="2059" max="2059" width="22" style="478" customWidth="1"/>
    <col min="2060" max="2060" width="5.5703125" style="478" customWidth="1"/>
    <col min="2061" max="2062" width="3.7109375" style="478" customWidth="1"/>
    <col min="2063" max="2063" width="22" style="478" customWidth="1"/>
    <col min="2064" max="2065" width="15.7109375" style="478"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3" width="10.5703125" style="478"/>
    <col min="2074" max="2074" width="13.42578125" style="478" customWidth="1"/>
    <col min="2075"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5.5703125" style="478" customWidth="1"/>
    <col min="2309" max="2310" width="3.7109375" style="478" customWidth="1"/>
    <col min="2311" max="2311" width="22" style="478" customWidth="1"/>
    <col min="2312" max="2312" width="5.5703125" style="478" customWidth="1"/>
    <col min="2313" max="2314" width="3.7109375" style="478" customWidth="1"/>
    <col min="2315" max="2315" width="22" style="478" customWidth="1"/>
    <col min="2316" max="2316" width="5.5703125" style="478" customWidth="1"/>
    <col min="2317" max="2318" width="3.7109375" style="478" customWidth="1"/>
    <col min="2319" max="2319" width="22" style="478" customWidth="1"/>
    <col min="2320" max="2321" width="15.7109375" style="478"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29" width="10.5703125" style="478"/>
    <col min="2330" max="2330" width="13.42578125" style="478" customWidth="1"/>
    <col min="2331"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5.5703125" style="478" customWidth="1"/>
    <col min="2565" max="2566" width="3.7109375" style="478" customWidth="1"/>
    <col min="2567" max="2567" width="22" style="478" customWidth="1"/>
    <col min="2568" max="2568" width="5.5703125" style="478" customWidth="1"/>
    <col min="2569" max="2570" width="3.7109375" style="478" customWidth="1"/>
    <col min="2571" max="2571" width="22" style="478" customWidth="1"/>
    <col min="2572" max="2572" width="5.5703125" style="478" customWidth="1"/>
    <col min="2573" max="2574" width="3.7109375" style="478" customWidth="1"/>
    <col min="2575" max="2575" width="22" style="478" customWidth="1"/>
    <col min="2576" max="2577" width="15.7109375" style="478"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5" width="10.5703125" style="478"/>
    <col min="2586" max="2586" width="13.42578125" style="478" customWidth="1"/>
    <col min="2587"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5.5703125" style="478" customWidth="1"/>
    <col min="2821" max="2822" width="3.7109375" style="478" customWidth="1"/>
    <col min="2823" max="2823" width="22" style="478" customWidth="1"/>
    <col min="2824" max="2824" width="5.5703125" style="478" customWidth="1"/>
    <col min="2825" max="2826" width="3.7109375" style="478" customWidth="1"/>
    <col min="2827" max="2827" width="22" style="478" customWidth="1"/>
    <col min="2828" max="2828" width="5.5703125" style="478" customWidth="1"/>
    <col min="2829" max="2830" width="3.7109375" style="478" customWidth="1"/>
    <col min="2831" max="2831" width="22" style="478" customWidth="1"/>
    <col min="2832" max="2833" width="15.7109375" style="478"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1" width="10.5703125" style="478"/>
    <col min="2842" max="2842" width="13.42578125" style="478" customWidth="1"/>
    <col min="2843"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5.5703125" style="478" customWidth="1"/>
    <col min="3077" max="3078" width="3.7109375" style="478" customWidth="1"/>
    <col min="3079" max="3079" width="22" style="478" customWidth="1"/>
    <col min="3080" max="3080" width="5.5703125" style="478" customWidth="1"/>
    <col min="3081" max="3082" width="3.7109375" style="478" customWidth="1"/>
    <col min="3083" max="3083" width="22" style="478" customWidth="1"/>
    <col min="3084" max="3084" width="5.5703125" style="478" customWidth="1"/>
    <col min="3085" max="3086" width="3.7109375" style="478" customWidth="1"/>
    <col min="3087" max="3087" width="22" style="478" customWidth="1"/>
    <col min="3088" max="3089" width="15.7109375" style="478"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7" width="10.5703125" style="478"/>
    <col min="3098" max="3098" width="13.42578125" style="478" customWidth="1"/>
    <col min="3099"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5.5703125" style="478" customWidth="1"/>
    <col min="3333" max="3334" width="3.7109375" style="478" customWidth="1"/>
    <col min="3335" max="3335" width="22" style="478" customWidth="1"/>
    <col min="3336" max="3336" width="5.5703125" style="478" customWidth="1"/>
    <col min="3337" max="3338" width="3.7109375" style="478" customWidth="1"/>
    <col min="3339" max="3339" width="22" style="478" customWidth="1"/>
    <col min="3340" max="3340" width="5.5703125" style="478" customWidth="1"/>
    <col min="3341" max="3342" width="3.7109375" style="478" customWidth="1"/>
    <col min="3343" max="3343" width="22" style="478" customWidth="1"/>
    <col min="3344" max="3345" width="15.7109375" style="478"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3" width="10.5703125" style="478"/>
    <col min="3354" max="3354" width="13.42578125" style="478" customWidth="1"/>
    <col min="3355"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5.5703125" style="478" customWidth="1"/>
    <col min="3589" max="3590" width="3.7109375" style="478" customWidth="1"/>
    <col min="3591" max="3591" width="22" style="478" customWidth="1"/>
    <col min="3592" max="3592" width="5.5703125" style="478" customWidth="1"/>
    <col min="3593" max="3594" width="3.7109375" style="478" customWidth="1"/>
    <col min="3595" max="3595" width="22" style="478" customWidth="1"/>
    <col min="3596" max="3596" width="5.5703125" style="478" customWidth="1"/>
    <col min="3597" max="3598" width="3.7109375" style="478" customWidth="1"/>
    <col min="3599" max="3599" width="22" style="478" customWidth="1"/>
    <col min="3600" max="3601" width="15.7109375" style="478"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09" width="10.5703125" style="478"/>
    <col min="3610" max="3610" width="13.42578125" style="478" customWidth="1"/>
    <col min="3611"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5.5703125" style="478" customWidth="1"/>
    <col min="3845" max="3846" width="3.7109375" style="478" customWidth="1"/>
    <col min="3847" max="3847" width="22" style="478" customWidth="1"/>
    <col min="3848" max="3848" width="5.5703125" style="478" customWidth="1"/>
    <col min="3849" max="3850" width="3.7109375" style="478" customWidth="1"/>
    <col min="3851" max="3851" width="22" style="478" customWidth="1"/>
    <col min="3852" max="3852" width="5.5703125" style="478" customWidth="1"/>
    <col min="3853" max="3854" width="3.7109375" style="478" customWidth="1"/>
    <col min="3855" max="3855" width="22" style="478" customWidth="1"/>
    <col min="3856" max="3857" width="15.7109375" style="478"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5" width="10.5703125" style="478"/>
    <col min="3866" max="3866" width="13.42578125" style="478" customWidth="1"/>
    <col min="3867"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5.5703125" style="478" customWidth="1"/>
    <col min="4101" max="4102" width="3.7109375" style="478" customWidth="1"/>
    <col min="4103" max="4103" width="22" style="478" customWidth="1"/>
    <col min="4104" max="4104" width="5.5703125" style="478" customWidth="1"/>
    <col min="4105" max="4106" width="3.7109375" style="478" customWidth="1"/>
    <col min="4107" max="4107" width="22" style="478" customWidth="1"/>
    <col min="4108" max="4108" width="5.5703125" style="478" customWidth="1"/>
    <col min="4109" max="4110" width="3.7109375" style="478" customWidth="1"/>
    <col min="4111" max="4111" width="22" style="478" customWidth="1"/>
    <col min="4112" max="4113" width="15.7109375" style="478"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1" width="10.5703125" style="478"/>
    <col min="4122" max="4122" width="13.42578125" style="478" customWidth="1"/>
    <col min="4123"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5.5703125" style="478" customWidth="1"/>
    <col min="4357" max="4358" width="3.7109375" style="478" customWidth="1"/>
    <col min="4359" max="4359" width="22" style="478" customWidth="1"/>
    <col min="4360" max="4360" width="5.5703125" style="478" customWidth="1"/>
    <col min="4361" max="4362" width="3.7109375" style="478" customWidth="1"/>
    <col min="4363" max="4363" width="22" style="478" customWidth="1"/>
    <col min="4364" max="4364" width="5.5703125" style="478" customWidth="1"/>
    <col min="4365" max="4366" width="3.7109375" style="478" customWidth="1"/>
    <col min="4367" max="4367" width="22" style="478" customWidth="1"/>
    <col min="4368" max="4369" width="15.7109375" style="478"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7" width="10.5703125" style="478"/>
    <col min="4378" max="4378" width="13.42578125" style="478" customWidth="1"/>
    <col min="4379"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5.5703125" style="478" customWidth="1"/>
    <col min="4613" max="4614" width="3.7109375" style="478" customWidth="1"/>
    <col min="4615" max="4615" width="22" style="478" customWidth="1"/>
    <col min="4616" max="4616" width="5.5703125" style="478" customWidth="1"/>
    <col min="4617" max="4618" width="3.7109375" style="478" customWidth="1"/>
    <col min="4619" max="4619" width="22" style="478" customWidth="1"/>
    <col min="4620" max="4620" width="5.5703125" style="478" customWidth="1"/>
    <col min="4621" max="4622" width="3.7109375" style="478" customWidth="1"/>
    <col min="4623" max="4623" width="22" style="478" customWidth="1"/>
    <col min="4624" max="4625" width="15.7109375" style="478"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3" width="10.5703125" style="478"/>
    <col min="4634" max="4634" width="13.42578125" style="478" customWidth="1"/>
    <col min="4635"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5.5703125" style="478" customWidth="1"/>
    <col min="4869" max="4870" width="3.7109375" style="478" customWidth="1"/>
    <col min="4871" max="4871" width="22" style="478" customWidth="1"/>
    <col min="4872" max="4872" width="5.5703125" style="478" customWidth="1"/>
    <col min="4873" max="4874" width="3.7109375" style="478" customWidth="1"/>
    <col min="4875" max="4875" width="22" style="478" customWidth="1"/>
    <col min="4876" max="4876" width="5.5703125" style="478" customWidth="1"/>
    <col min="4877" max="4878" width="3.7109375" style="478" customWidth="1"/>
    <col min="4879" max="4879" width="22" style="478" customWidth="1"/>
    <col min="4880" max="4881" width="15.7109375" style="478"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89" width="10.5703125" style="478"/>
    <col min="4890" max="4890" width="13.42578125" style="478" customWidth="1"/>
    <col min="4891"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5.5703125" style="478" customWidth="1"/>
    <col min="5125" max="5126" width="3.7109375" style="478" customWidth="1"/>
    <col min="5127" max="5127" width="22" style="478" customWidth="1"/>
    <col min="5128" max="5128" width="5.5703125" style="478" customWidth="1"/>
    <col min="5129" max="5130" width="3.7109375" style="478" customWidth="1"/>
    <col min="5131" max="5131" width="22" style="478" customWidth="1"/>
    <col min="5132" max="5132" width="5.5703125" style="478" customWidth="1"/>
    <col min="5133" max="5134" width="3.7109375" style="478" customWidth="1"/>
    <col min="5135" max="5135" width="22" style="478" customWidth="1"/>
    <col min="5136" max="5137" width="15.7109375" style="478"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5" width="10.5703125" style="478"/>
    <col min="5146" max="5146" width="13.42578125" style="478" customWidth="1"/>
    <col min="5147"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5.5703125" style="478" customWidth="1"/>
    <col min="5381" max="5382" width="3.7109375" style="478" customWidth="1"/>
    <col min="5383" max="5383" width="22" style="478" customWidth="1"/>
    <col min="5384" max="5384" width="5.5703125" style="478" customWidth="1"/>
    <col min="5385" max="5386" width="3.7109375" style="478" customWidth="1"/>
    <col min="5387" max="5387" width="22" style="478" customWidth="1"/>
    <col min="5388" max="5388" width="5.5703125" style="478" customWidth="1"/>
    <col min="5389" max="5390" width="3.7109375" style="478" customWidth="1"/>
    <col min="5391" max="5391" width="22" style="478" customWidth="1"/>
    <col min="5392" max="5393" width="15.7109375" style="478"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1" width="10.5703125" style="478"/>
    <col min="5402" max="5402" width="13.42578125" style="478" customWidth="1"/>
    <col min="5403"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5.5703125" style="478" customWidth="1"/>
    <col min="5637" max="5638" width="3.7109375" style="478" customWidth="1"/>
    <col min="5639" max="5639" width="22" style="478" customWidth="1"/>
    <col min="5640" max="5640" width="5.5703125" style="478" customWidth="1"/>
    <col min="5641" max="5642" width="3.7109375" style="478" customWidth="1"/>
    <col min="5643" max="5643" width="22" style="478" customWidth="1"/>
    <col min="5644" max="5644" width="5.5703125" style="478" customWidth="1"/>
    <col min="5645" max="5646" width="3.7109375" style="478" customWidth="1"/>
    <col min="5647" max="5647" width="22" style="478" customWidth="1"/>
    <col min="5648" max="5649" width="15.7109375" style="478"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7" width="10.5703125" style="478"/>
    <col min="5658" max="5658" width="13.42578125" style="478" customWidth="1"/>
    <col min="5659"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5.5703125" style="478" customWidth="1"/>
    <col min="5893" max="5894" width="3.7109375" style="478" customWidth="1"/>
    <col min="5895" max="5895" width="22" style="478" customWidth="1"/>
    <col min="5896" max="5896" width="5.5703125" style="478" customWidth="1"/>
    <col min="5897" max="5898" width="3.7109375" style="478" customWidth="1"/>
    <col min="5899" max="5899" width="22" style="478" customWidth="1"/>
    <col min="5900" max="5900" width="5.5703125" style="478" customWidth="1"/>
    <col min="5901" max="5902" width="3.7109375" style="478" customWidth="1"/>
    <col min="5903" max="5903" width="22" style="478" customWidth="1"/>
    <col min="5904" max="5905" width="15.7109375" style="478"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3" width="10.5703125" style="478"/>
    <col min="5914" max="5914" width="13.42578125" style="478" customWidth="1"/>
    <col min="5915"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5.5703125" style="478" customWidth="1"/>
    <col min="6149" max="6150" width="3.7109375" style="478" customWidth="1"/>
    <col min="6151" max="6151" width="22" style="478" customWidth="1"/>
    <col min="6152" max="6152" width="5.5703125" style="478" customWidth="1"/>
    <col min="6153" max="6154" width="3.7109375" style="478" customWidth="1"/>
    <col min="6155" max="6155" width="22" style="478" customWidth="1"/>
    <col min="6156" max="6156" width="5.5703125" style="478" customWidth="1"/>
    <col min="6157" max="6158" width="3.7109375" style="478" customWidth="1"/>
    <col min="6159" max="6159" width="22" style="478" customWidth="1"/>
    <col min="6160" max="6161" width="15.7109375" style="478"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69" width="10.5703125" style="478"/>
    <col min="6170" max="6170" width="13.42578125" style="478" customWidth="1"/>
    <col min="6171"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5.5703125" style="478" customWidth="1"/>
    <col min="6405" max="6406" width="3.7109375" style="478" customWidth="1"/>
    <col min="6407" max="6407" width="22" style="478" customWidth="1"/>
    <col min="6408" max="6408" width="5.5703125" style="478" customWidth="1"/>
    <col min="6409" max="6410" width="3.7109375" style="478" customWidth="1"/>
    <col min="6411" max="6411" width="22" style="478" customWidth="1"/>
    <col min="6412" max="6412" width="5.5703125" style="478" customWidth="1"/>
    <col min="6413" max="6414" width="3.7109375" style="478" customWidth="1"/>
    <col min="6415" max="6415" width="22" style="478" customWidth="1"/>
    <col min="6416" max="6417" width="15.7109375" style="478"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5" width="10.5703125" style="478"/>
    <col min="6426" max="6426" width="13.42578125" style="478" customWidth="1"/>
    <col min="6427"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5.5703125" style="478" customWidth="1"/>
    <col min="6661" max="6662" width="3.7109375" style="478" customWidth="1"/>
    <col min="6663" max="6663" width="22" style="478" customWidth="1"/>
    <col min="6664" max="6664" width="5.5703125" style="478" customWidth="1"/>
    <col min="6665" max="6666" width="3.7109375" style="478" customWidth="1"/>
    <col min="6667" max="6667" width="22" style="478" customWidth="1"/>
    <col min="6668" max="6668" width="5.5703125" style="478" customWidth="1"/>
    <col min="6669" max="6670" width="3.7109375" style="478" customWidth="1"/>
    <col min="6671" max="6671" width="22" style="478" customWidth="1"/>
    <col min="6672" max="6673" width="15.7109375" style="478"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1" width="10.5703125" style="478"/>
    <col min="6682" max="6682" width="13.42578125" style="478" customWidth="1"/>
    <col min="6683"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5.5703125" style="478" customWidth="1"/>
    <col min="6917" max="6918" width="3.7109375" style="478" customWidth="1"/>
    <col min="6919" max="6919" width="22" style="478" customWidth="1"/>
    <col min="6920" max="6920" width="5.5703125" style="478" customWidth="1"/>
    <col min="6921" max="6922" width="3.7109375" style="478" customWidth="1"/>
    <col min="6923" max="6923" width="22" style="478" customWidth="1"/>
    <col min="6924" max="6924" width="5.5703125" style="478" customWidth="1"/>
    <col min="6925" max="6926" width="3.7109375" style="478" customWidth="1"/>
    <col min="6927" max="6927" width="22" style="478" customWidth="1"/>
    <col min="6928" max="6929" width="15.7109375" style="478"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7" width="10.5703125" style="478"/>
    <col min="6938" max="6938" width="13.42578125" style="478" customWidth="1"/>
    <col min="6939"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5.5703125" style="478" customWidth="1"/>
    <col min="7173" max="7174" width="3.7109375" style="478" customWidth="1"/>
    <col min="7175" max="7175" width="22" style="478" customWidth="1"/>
    <col min="7176" max="7176" width="5.5703125" style="478" customWidth="1"/>
    <col min="7177" max="7178" width="3.7109375" style="478" customWidth="1"/>
    <col min="7179" max="7179" width="22" style="478" customWidth="1"/>
    <col min="7180" max="7180" width="5.5703125" style="478" customWidth="1"/>
    <col min="7181" max="7182" width="3.7109375" style="478" customWidth="1"/>
    <col min="7183" max="7183" width="22" style="478" customWidth="1"/>
    <col min="7184" max="7185" width="15.7109375" style="478"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3" width="10.5703125" style="478"/>
    <col min="7194" max="7194" width="13.42578125" style="478" customWidth="1"/>
    <col min="7195"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5.5703125" style="478" customWidth="1"/>
    <col min="7429" max="7430" width="3.7109375" style="478" customWidth="1"/>
    <col min="7431" max="7431" width="22" style="478" customWidth="1"/>
    <col min="7432" max="7432" width="5.5703125" style="478" customWidth="1"/>
    <col min="7433" max="7434" width="3.7109375" style="478" customWidth="1"/>
    <col min="7435" max="7435" width="22" style="478" customWidth="1"/>
    <col min="7436" max="7436" width="5.5703125" style="478" customWidth="1"/>
    <col min="7437" max="7438" width="3.7109375" style="478" customWidth="1"/>
    <col min="7439" max="7439" width="22" style="478" customWidth="1"/>
    <col min="7440" max="7441" width="15.7109375" style="478"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49" width="10.5703125" style="478"/>
    <col min="7450" max="7450" width="13.42578125" style="478" customWidth="1"/>
    <col min="7451"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5.5703125" style="478" customWidth="1"/>
    <col min="7685" max="7686" width="3.7109375" style="478" customWidth="1"/>
    <col min="7687" max="7687" width="22" style="478" customWidth="1"/>
    <col min="7688" max="7688" width="5.5703125" style="478" customWidth="1"/>
    <col min="7689" max="7690" width="3.7109375" style="478" customWidth="1"/>
    <col min="7691" max="7691" width="22" style="478" customWidth="1"/>
    <col min="7692" max="7692" width="5.5703125" style="478" customWidth="1"/>
    <col min="7693" max="7694" width="3.7109375" style="478" customWidth="1"/>
    <col min="7695" max="7695" width="22" style="478" customWidth="1"/>
    <col min="7696" max="7697" width="15.7109375" style="478"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5" width="10.5703125" style="478"/>
    <col min="7706" max="7706" width="13.42578125" style="478" customWidth="1"/>
    <col min="7707"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5.5703125" style="478" customWidth="1"/>
    <col min="7941" max="7942" width="3.7109375" style="478" customWidth="1"/>
    <col min="7943" max="7943" width="22" style="478" customWidth="1"/>
    <col min="7944" max="7944" width="5.5703125" style="478" customWidth="1"/>
    <col min="7945" max="7946" width="3.7109375" style="478" customWidth="1"/>
    <col min="7947" max="7947" width="22" style="478" customWidth="1"/>
    <col min="7948" max="7948" width="5.5703125" style="478" customWidth="1"/>
    <col min="7949" max="7950" width="3.7109375" style="478" customWidth="1"/>
    <col min="7951" max="7951" width="22" style="478" customWidth="1"/>
    <col min="7952" max="7953" width="15.7109375" style="478"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1" width="10.5703125" style="478"/>
    <col min="7962" max="7962" width="13.42578125" style="478" customWidth="1"/>
    <col min="7963"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5.5703125" style="478" customWidth="1"/>
    <col min="8197" max="8198" width="3.7109375" style="478" customWidth="1"/>
    <col min="8199" max="8199" width="22" style="478" customWidth="1"/>
    <col min="8200" max="8200" width="5.5703125" style="478" customWidth="1"/>
    <col min="8201" max="8202" width="3.7109375" style="478" customWidth="1"/>
    <col min="8203" max="8203" width="22" style="478" customWidth="1"/>
    <col min="8204" max="8204" width="5.5703125" style="478" customWidth="1"/>
    <col min="8205" max="8206" width="3.7109375" style="478" customWidth="1"/>
    <col min="8207" max="8207" width="22" style="478" customWidth="1"/>
    <col min="8208" max="8209" width="15.7109375" style="478"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7" width="10.5703125" style="478"/>
    <col min="8218" max="8218" width="13.42578125" style="478" customWidth="1"/>
    <col min="8219"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5.5703125" style="478" customWidth="1"/>
    <col min="8453" max="8454" width="3.7109375" style="478" customWidth="1"/>
    <col min="8455" max="8455" width="22" style="478" customWidth="1"/>
    <col min="8456" max="8456" width="5.5703125" style="478" customWidth="1"/>
    <col min="8457" max="8458" width="3.7109375" style="478" customWidth="1"/>
    <col min="8459" max="8459" width="22" style="478" customWidth="1"/>
    <col min="8460" max="8460" width="5.5703125" style="478" customWidth="1"/>
    <col min="8461" max="8462" width="3.7109375" style="478" customWidth="1"/>
    <col min="8463" max="8463" width="22" style="478" customWidth="1"/>
    <col min="8464" max="8465" width="15.7109375" style="478"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3" width="10.5703125" style="478"/>
    <col min="8474" max="8474" width="13.42578125" style="478" customWidth="1"/>
    <col min="8475"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5.5703125" style="478" customWidth="1"/>
    <col min="8709" max="8710" width="3.7109375" style="478" customWidth="1"/>
    <col min="8711" max="8711" width="22" style="478" customWidth="1"/>
    <col min="8712" max="8712" width="5.5703125" style="478" customWidth="1"/>
    <col min="8713" max="8714" width="3.7109375" style="478" customWidth="1"/>
    <col min="8715" max="8715" width="22" style="478" customWidth="1"/>
    <col min="8716" max="8716" width="5.5703125" style="478" customWidth="1"/>
    <col min="8717" max="8718" width="3.7109375" style="478" customWidth="1"/>
    <col min="8719" max="8719" width="22" style="478" customWidth="1"/>
    <col min="8720" max="8721" width="15.7109375" style="478"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29" width="10.5703125" style="478"/>
    <col min="8730" max="8730" width="13.42578125" style="478" customWidth="1"/>
    <col min="8731"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5.5703125" style="478" customWidth="1"/>
    <col min="8965" max="8966" width="3.7109375" style="478" customWidth="1"/>
    <col min="8967" max="8967" width="22" style="478" customWidth="1"/>
    <col min="8968" max="8968" width="5.5703125" style="478" customWidth="1"/>
    <col min="8969" max="8970" width="3.7109375" style="478" customWidth="1"/>
    <col min="8971" max="8971" width="22" style="478" customWidth="1"/>
    <col min="8972" max="8972" width="5.5703125" style="478" customWidth="1"/>
    <col min="8973" max="8974" width="3.7109375" style="478" customWidth="1"/>
    <col min="8975" max="8975" width="22" style="478" customWidth="1"/>
    <col min="8976" max="8977" width="15.7109375" style="478"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5" width="10.5703125" style="478"/>
    <col min="8986" max="8986" width="13.42578125" style="478" customWidth="1"/>
    <col min="8987"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5.5703125" style="478" customWidth="1"/>
    <col min="9221" max="9222" width="3.7109375" style="478" customWidth="1"/>
    <col min="9223" max="9223" width="22" style="478" customWidth="1"/>
    <col min="9224" max="9224" width="5.5703125" style="478" customWidth="1"/>
    <col min="9225" max="9226" width="3.7109375" style="478" customWidth="1"/>
    <col min="9227" max="9227" width="22" style="478" customWidth="1"/>
    <col min="9228" max="9228" width="5.5703125" style="478" customWidth="1"/>
    <col min="9229" max="9230" width="3.7109375" style="478" customWidth="1"/>
    <col min="9231" max="9231" width="22" style="478" customWidth="1"/>
    <col min="9232" max="9233" width="15.7109375" style="478"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1" width="10.5703125" style="478"/>
    <col min="9242" max="9242" width="13.42578125" style="478" customWidth="1"/>
    <col min="9243"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5.5703125" style="478" customWidth="1"/>
    <col min="9477" max="9478" width="3.7109375" style="478" customWidth="1"/>
    <col min="9479" max="9479" width="22" style="478" customWidth="1"/>
    <col min="9480" max="9480" width="5.5703125" style="478" customWidth="1"/>
    <col min="9481" max="9482" width="3.7109375" style="478" customWidth="1"/>
    <col min="9483" max="9483" width="22" style="478" customWidth="1"/>
    <col min="9484" max="9484" width="5.5703125" style="478" customWidth="1"/>
    <col min="9485" max="9486" width="3.7109375" style="478" customWidth="1"/>
    <col min="9487" max="9487" width="22" style="478" customWidth="1"/>
    <col min="9488" max="9489" width="15.7109375" style="478"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7" width="10.5703125" style="478"/>
    <col min="9498" max="9498" width="13.42578125" style="478" customWidth="1"/>
    <col min="9499"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5.5703125" style="478" customWidth="1"/>
    <col min="9733" max="9734" width="3.7109375" style="478" customWidth="1"/>
    <col min="9735" max="9735" width="22" style="478" customWidth="1"/>
    <col min="9736" max="9736" width="5.5703125" style="478" customWidth="1"/>
    <col min="9737" max="9738" width="3.7109375" style="478" customWidth="1"/>
    <col min="9739" max="9739" width="22" style="478" customWidth="1"/>
    <col min="9740" max="9740" width="5.5703125" style="478" customWidth="1"/>
    <col min="9741" max="9742" width="3.7109375" style="478" customWidth="1"/>
    <col min="9743" max="9743" width="22" style="478" customWidth="1"/>
    <col min="9744" max="9745" width="15.7109375" style="478"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3" width="10.5703125" style="478"/>
    <col min="9754" max="9754" width="13.42578125" style="478" customWidth="1"/>
    <col min="9755"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5.5703125" style="478" customWidth="1"/>
    <col min="9989" max="9990" width="3.7109375" style="478" customWidth="1"/>
    <col min="9991" max="9991" width="22" style="478" customWidth="1"/>
    <col min="9992" max="9992" width="5.5703125" style="478" customWidth="1"/>
    <col min="9993" max="9994" width="3.7109375" style="478" customWidth="1"/>
    <col min="9995" max="9995" width="22" style="478" customWidth="1"/>
    <col min="9996" max="9996" width="5.5703125" style="478" customWidth="1"/>
    <col min="9997" max="9998" width="3.7109375" style="478" customWidth="1"/>
    <col min="9999" max="9999" width="22" style="478" customWidth="1"/>
    <col min="10000" max="10001" width="15.7109375" style="478"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09" width="10.5703125" style="478"/>
    <col min="10010" max="10010" width="13.42578125" style="478" customWidth="1"/>
    <col min="10011"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5.5703125" style="478" customWidth="1"/>
    <col min="10245" max="10246" width="3.7109375" style="478" customWidth="1"/>
    <col min="10247" max="10247" width="22" style="478" customWidth="1"/>
    <col min="10248" max="10248" width="5.5703125" style="478" customWidth="1"/>
    <col min="10249" max="10250" width="3.7109375" style="478" customWidth="1"/>
    <col min="10251" max="10251" width="22" style="478" customWidth="1"/>
    <col min="10252" max="10252" width="5.5703125" style="478" customWidth="1"/>
    <col min="10253" max="10254" width="3.7109375" style="478" customWidth="1"/>
    <col min="10255" max="10255" width="22" style="478" customWidth="1"/>
    <col min="10256" max="10257" width="15.7109375" style="478"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5" width="10.5703125" style="478"/>
    <col min="10266" max="10266" width="13.42578125" style="478" customWidth="1"/>
    <col min="10267"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5.5703125" style="478" customWidth="1"/>
    <col min="10501" max="10502" width="3.7109375" style="478" customWidth="1"/>
    <col min="10503" max="10503" width="22" style="478" customWidth="1"/>
    <col min="10504" max="10504" width="5.5703125" style="478" customWidth="1"/>
    <col min="10505" max="10506" width="3.7109375" style="478" customWidth="1"/>
    <col min="10507" max="10507" width="22" style="478" customWidth="1"/>
    <col min="10508" max="10508" width="5.5703125" style="478" customWidth="1"/>
    <col min="10509" max="10510" width="3.7109375" style="478" customWidth="1"/>
    <col min="10511" max="10511" width="22" style="478" customWidth="1"/>
    <col min="10512" max="10513" width="15.7109375" style="478"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1" width="10.5703125" style="478"/>
    <col min="10522" max="10522" width="13.42578125" style="478" customWidth="1"/>
    <col min="10523"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5.5703125" style="478" customWidth="1"/>
    <col min="10757" max="10758" width="3.7109375" style="478" customWidth="1"/>
    <col min="10759" max="10759" width="22" style="478" customWidth="1"/>
    <col min="10760" max="10760" width="5.5703125" style="478" customWidth="1"/>
    <col min="10761" max="10762" width="3.7109375" style="478" customWidth="1"/>
    <col min="10763" max="10763" width="22" style="478" customWidth="1"/>
    <col min="10764" max="10764" width="5.5703125" style="478" customWidth="1"/>
    <col min="10765" max="10766" width="3.7109375" style="478" customWidth="1"/>
    <col min="10767" max="10767" width="22" style="478" customWidth="1"/>
    <col min="10768" max="10769" width="15.7109375" style="478"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7" width="10.5703125" style="478"/>
    <col min="10778" max="10778" width="13.42578125" style="478" customWidth="1"/>
    <col min="10779"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5.5703125" style="478" customWidth="1"/>
    <col min="11013" max="11014" width="3.7109375" style="478" customWidth="1"/>
    <col min="11015" max="11015" width="22" style="478" customWidth="1"/>
    <col min="11016" max="11016" width="5.5703125" style="478" customWidth="1"/>
    <col min="11017" max="11018" width="3.7109375" style="478" customWidth="1"/>
    <col min="11019" max="11019" width="22" style="478" customWidth="1"/>
    <col min="11020" max="11020" width="5.5703125" style="478" customWidth="1"/>
    <col min="11021" max="11022" width="3.7109375" style="478" customWidth="1"/>
    <col min="11023" max="11023" width="22" style="478" customWidth="1"/>
    <col min="11024" max="11025" width="15.7109375" style="478"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3" width="10.5703125" style="478"/>
    <col min="11034" max="11034" width="13.42578125" style="478" customWidth="1"/>
    <col min="11035"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5.5703125" style="478" customWidth="1"/>
    <col min="11269" max="11270" width="3.7109375" style="478" customWidth="1"/>
    <col min="11271" max="11271" width="22" style="478" customWidth="1"/>
    <col min="11272" max="11272" width="5.5703125" style="478" customWidth="1"/>
    <col min="11273" max="11274" width="3.7109375" style="478" customWidth="1"/>
    <col min="11275" max="11275" width="22" style="478" customWidth="1"/>
    <col min="11276" max="11276" width="5.5703125" style="478" customWidth="1"/>
    <col min="11277" max="11278" width="3.7109375" style="478" customWidth="1"/>
    <col min="11279" max="11279" width="22" style="478" customWidth="1"/>
    <col min="11280" max="11281" width="15.7109375" style="478"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89" width="10.5703125" style="478"/>
    <col min="11290" max="11290" width="13.42578125" style="478" customWidth="1"/>
    <col min="11291"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5.5703125" style="478" customWidth="1"/>
    <col min="11525" max="11526" width="3.7109375" style="478" customWidth="1"/>
    <col min="11527" max="11527" width="22" style="478" customWidth="1"/>
    <col min="11528" max="11528" width="5.5703125" style="478" customWidth="1"/>
    <col min="11529" max="11530" width="3.7109375" style="478" customWidth="1"/>
    <col min="11531" max="11531" width="22" style="478" customWidth="1"/>
    <col min="11532" max="11532" width="5.5703125" style="478" customWidth="1"/>
    <col min="11533" max="11534" width="3.7109375" style="478" customWidth="1"/>
    <col min="11535" max="11535" width="22" style="478" customWidth="1"/>
    <col min="11536" max="11537" width="15.7109375" style="478"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5" width="10.5703125" style="478"/>
    <col min="11546" max="11546" width="13.42578125" style="478" customWidth="1"/>
    <col min="11547"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5.5703125" style="478" customWidth="1"/>
    <col min="11781" max="11782" width="3.7109375" style="478" customWidth="1"/>
    <col min="11783" max="11783" width="22" style="478" customWidth="1"/>
    <col min="11784" max="11784" width="5.5703125" style="478" customWidth="1"/>
    <col min="11785" max="11786" width="3.7109375" style="478" customWidth="1"/>
    <col min="11787" max="11787" width="22" style="478" customWidth="1"/>
    <col min="11788" max="11788" width="5.5703125" style="478" customWidth="1"/>
    <col min="11789" max="11790" width="3.7109375" style="478" customWidth="1"/>
    <col min="11791" max="11791" width="22" style="478" customWidth="1"/>
    <col min="11792" max="11793" width="15.7109375" style="478"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1" width="10.5703125" style="478"/>
    <col min="11802" max="11802" width="13.42578125" style="478" customWidth="1"/>
    <col min="11803"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5.5703125" style="478" customWidth="1"/>
    <col min="12037" max="12038" width="3.7109375" style="478" customWidth="1"/>
    <col min="12039" max="12039" width="22" style="478" customWidth="1"/>
    <col min="12040" max="12040" width="5.5703125" style="478" customWidth="1"/>
    <col min="12041" max="12042" width="3.7109375" style="478" customWidth="1"/>
    <col min="12043" max="12043" width="22" style="478" customWidth="1"/>
    <col min="12044" max="12044" width="5.5703125" style="478" customWidth="1"/>
    <col min="12045" max="12046" width="3.7109375" style="478" customWidth="1"/>
    <col min="12047" max="12047" width="22" style="478" customWidth="1"/>
    <col min="12048" max="12049" width="15.7109375" style="478"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7" width="10.5703125" style="478"/>
    <col min="12058" max="12058" width="13.42578125" style="478" customWidth="1"/>
    <col min="12059"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5.5703125" style="478" customWidth="1"/>
    <col min="12293" max="12294" width="3.7109375" style="478" customWidth="1"/>
    <col min="12295" max="12295" width="22" style="478" customWidth="1"/>
    <col min="12296" max="12296" width="5.5703125" style="478" customWidth="1"/>
    <col min="12297" max="12298" width="3.7109375" style="478" customWidth="1"/>
    <col min="12299" max="12299" width="22" style="478" customWidth="1"/>
    <col min="12300" max="12300" width="5.5703125" style="478" customWidth="1"/>
    <col min="12301" max="12302" width="3.7109375" style="478" customWidth="1"/>
    <col min="12303" max="12303" width="22" style="478" customWidth="1"/>
    <col min="12304" max="12305" width="15.7109375" style="478"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3" width="10.5703125" style="478"/>
    <col min="12314" max="12314" width="13.42578125" style="478" customWidth="1"/>
    <col min="12315"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5.5703125" style="478" customWidth="1"/>
    <col min="12549" max="12550" width="3.7109375" style="478" customWidth="1"/>
    <col min="12551" max="12551" width="22" style="478" customWidth="1"/>
    <col min="12552" max="12552" width="5.5703125" style="478" customWidth="1"/>
    <col min="12553" max="12554" width="3.7109375" style="478" customWidth="1"/>
    <col min="12555" max="12555" width="22" style="478" customWidth="1"/>
    <col min="12556" max="12556" width="5.5703125" style="478" customWidth="1"/>
    <col min="12557" max="12558" width="3.7109375" style="478" customWidth="1"/>
    <col min="12559" max="12559" width="22" style="478" customWidth="1"/>
    <col min="12560" max="12561" width="15.7109375" style="478"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69" width="10.5703125" style="478"/>
    <col min="12570" max="12570" width="13.42578125" style="478" customWidth="1"/>
    <col min="12571"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5.5703125" style="478" customWidth="1"/>
    <col min="12805" max="12806" width="3.7109375" style="478" customWidth="1"/>
    <col min="12807" max="12807" width="22" style="478" customWidth="1"/>
    <col min="12808" max="12808" width="5.5703125" style="478" customWidth="1"/>
    <col min="12809" max="12810" width="3.7109375" style="478" customWidth="1"/>
    <col min="12811" max="12811" width="22" style="478" customWidth="1"/>
    <col min="12812" max="12812" width="5.5703125" style="478" customWidth="1"/>
    <col min="12813" max="12814" width="3.7109375" style="478" customWidth="1"/>
    <col min="12815" max="12815" width="22" style="478" customWidth="1"/>
    <col min="12816" max="12817" width="15.7109375" style="478"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5" width="10.5703125" style="478"/>
    <col min="12826" max="12826" width="13.42578125" style="478" customWidth="1"/>
    <col min="12827"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5.5703125" style="478" customWidth="1"/>
    <col min="13061" max="13062" width="3.7109375" style="478" customWidth="1"/>
    <col min="13063" max="13063" width="22" style="478" customWidth="1"/>
    <col min="13064" max="13064" width="5.5703125" style="478" customWidth="1"/>
    <col min="13065" max="13066" width="3.7109375" style="478" customWidth="1"/>
    <col min="13067" max="13067" width="22" style="478" customWidth="1"/>
    <col min="13068" max="13068" width="5.5703125" style="478" customWidth="1"/>
    <col min="13069" max="13070" width="3.7109375" style="478" customWidth="1"/>
    <col min="13071" max="13071" width="22" style="478" customWidth="1"/>
    <col min="13072" max="13073" width="15.7109375" style="478"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1" width="10.5703125" style="478"/>
    <col min="13082" max="13082" width="13.42578125" style="478" customWidth="1"/>
    <col min="13083"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5.5703125" style="478" customWidth="1"/>
    <col min="13317" max="13318" width="3.7109375" style="478" customWidth="1"/>
    <col min="13319" max="13319" width="22" style="478" customWidth="1"/>
    <col min="13320" max="13320" width="5.5703125" style="478" customWidth="1"/>
    <col min="13321" max="13322" width="3.7109375" style="478" customWidth="1"/>
    <col min="13323" max="13323" width="22" style="478" customWidth="1"/>
    <col min="13324" max="13324" width="5.5703125" style="478" customWidth="1"/>
    <col min="13325" max="13326" width="3.7109375" style="478" customWidth="1"/>
    <col min="13327" max="13327" width="22" style="478" customWidth="1"/>
    <col min="13328" max="13329" width="15.7109375" style="478"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7" width="10.5703125" style="478"/>
    <col min="13338" max="13338" width="13.42578125" style="478" customWidth="1"/>
    <col min="13339"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5.5703125" style="478" customWidth="1"/>
    <col min="13573" max="13574" width="3.7109375" style="478" customWidth="1"/>
    <col min="13575" max="13575" width="22" style="478" customWidth="1"/>
    <col min="13576" max="13576" width="5.5703125" style="478" customWidth="1"/>
    <col min="13577" max="13578" width="3.7109375" style="478" customWidth="1"/>
    <col min="13579" max="13579" width="22" style="478" customWidth="1"/>
    <col min="13580" max="13580" width="5.5703125" style="478" customWidth="1"/>
    <col min="13581" max="13582" width="3.7109375" style="478" customWidth="1"/>
    <col min="13583" max="13583" width="22" style="478" customWidth="1"/>
    <col min="13584" max="13585" width="15.7109375" style="478"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3" width="10.5703125" style="478"/>
    <col min="13594" max="13594" width="13.42578125" style="478" customWidth="1"/>
    <col min="13595"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5.5703125" style="478" customWidth="1"/>
    <col min="13829" max="13830" width="3.7109375" style="478" customWidth="1"/>
    <col min="13831" max="13831" width="22" style="478" customWidth="1"/>
    <col min="13832" max="13832" width="5.5703125" style="478" customWidth="1"/>
    <col min="13833" max="13834" width="3.7109375" style="478" customWidth="1"/>
    <col min="13835" max="13835" width="22" style="478" customWidth="1"/>
    <col min="13836" max="13836" width="5.5703125" style="478" customWidth="1"/>
    <col min="13837" max="13838" width="3.7109375" style="478" customWidth="1"/>
    <col min="13839" max="13839" width="22" style="478" customWidth="1"/>
    <col min="13840" max="13841" width="15.7109375" style="478"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49" width="10.5703125" style="478"/>
    <col min="13850" max="13850" width="13.42578125" style="478" customWidth="1"/>
    <col min="13851"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5.5703125" style="478" customWidth="1"/>
    <col min="14085" max="14086" width="3.7109375" style="478" customWidth="1"/>
    <col min="14087" max="14087" width="22" style="478" customWidth="1"/>
    <col min="14088" max="14088" width="5.5703125" style="478" customWidth="1"/>
    <col min="14089" max="14090" width="3.7109375" style="478" customWidth="1"/>
    <col min="14091" max="14091" width="22" style="478" customWidth="1"/>
    <col min="14092" max="14092" width="5.5703125" style="478" customWidth="1"/>
    <col min="14093" max="14094" width="3.7109375" style="478" customWidth="1"/>
    <col min="14095" max="14095" width="22" style="478" customWidth="1"/>
    <col min="14096" max="14097" width="15.7109375" style="478"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5" width="10.5703125" style="478"/>
    <col min="14106" max="14106" width="13.42578125" style="478" customWidth="1"/>
    <col min="14107"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5.5703125" style="478" customWidth="1"/>
    <col min="14341" max="14342" width="3.7109375" style="478" customWidth="1"/>
    <col min="14343" max="14343" width="22" style="478" customWidth="1"/>
    <col min="14344" max="14344" width="5.5703125" style="478" customWidth="1"/>
    <col min="14345" max="14346" width="3.7109375" style="478" customWidth="1"/>
    <col min="14347" max="14347" width="22" style="478" customWidth="1"/>
    <col min="14348" max="14348" width="5.5703125" style="478" customWidth="1"/>
    <col min="14349" max="14350" width="3.7109375" style="478" customWidth="1"/>
    <col min="14351" max="14351" width="22" style="478" customWidth="1"/>
    <col min="14352" max="14353" width="15.7109375" style="478"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1" width="10.5703125" style="478"/>
    <col min="14362" max="14362" width="13.42578125" style="478" customWidth="1"/>
    <col min="14363"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5.5703125" style="478" customWidth="1"/>
    <col min="14597" max="14598" width="3.7109375" style="478" customWidth="1"/>
    <col min="14599" max="14599" width="22" style="478" customWidth="1"/>
    <col min="14600" max="14600" width="5.5703125" style="478" customWidth="1"/>
    <col min="14601" max="14602" width="3.7109375" style="478" customWidth="1"/>
    <col min="14603" max="14603" width="22" style="478" customWidth="1"/>
    <col min="14604" max="14604" width="5.5703125" style="478" customWidth="1"/>
    <col min="14605" max="14606" width="3.7109375" style="478" customWidth="1"/>
    <col min="14607" max="14607" width="22" style="478" customWidth="1"/>
    <col min="14608" max="14609" width="15.7109375" style="478"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7" width="10.5703125" style="478"/>
    <col min="14618" max="14618" width="13.42578125" style="478" customWidth="1"/>
    <col min="14619"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5.5703125" style="478" customWidth="1"/>
    <col min="14853" max="14854" width="3.7109375" style="478" customWidth="1"/>
    <col min="14855" max="14855" width="22" style="478" customWidth="1"/>
    <col min="14856" max="14856" width="5.5703125" style="478" customWidth="1"/>
    <col min="14857" max="14858" width="3.7109375" style="478" customWidth="1"/>
    <col min="14859" max="14859" width="22" style="478" customWidth="1"/>
    <col min="14860" max="14860" width="5.5703125" style="478" customWidth="1"/>
    <col min="14861" max="14862" width="3.7109375" style="478" customWidth="1"/>
    <col min="14863" max="14863" width="22" style="478" customWidth="1"/>
    <col min="14864" max="14865" width="15.7109375" style="478"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3" width="10.5703125" style="478"/>
    <col min="14874" max="14874" width="13.42578125" style="478" customWidth="1"/>
    <col min="14875"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5.5703125" style="478" customWidth="1"/>
    <col min="15109" max="15110" width="3.7109375" style="478" customWidth="1"/>
    <col min="15111" max="15111" width="22" style="478" customWidth="1"/>
    <col min="15112" max="15112" width="5.5703125" style="478" customWidth="1"/>
    <col min="15113" max="15114" width="3.7109375" style="478" customWidth="1"/>
    <col min="15115" max="15115" width="22" style="478" customWidth="1"/>
    <col min="15116" max="15116" width="5.5703125" style="478" customWidth="1"/>
    <col min="15117" max="15118" width="3.7109375" style="478" customWidth="1"/>
    <col min="15119" max="15119" width="22" style="478" customWidth="1"/>
    <col min="15120" max="15121" width="15.7109375" style="478"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29" width="10.5703125" style="478"/>
    <col min="15130" max="15130" width="13.42578125" style="478" customWidth="1"/>
    <col min="15131"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5.5703125" style="478" customWidth="1"/>
    <col min="15365" max="15366" width="3.7109375" style="478" customWidth="1"/>
    <col min="15367" max="15367" width="22" style="478" customWidth="1"/>
    <col min="15368" max="15368" width="5.5703125" style="478" customWidth="1"/>
    <col min="15369" max="15370" width="3.7109375" style="478" customWidth="1"/>
    <col min="15371" max="15371" width="22" style="478" customWidth="1"/>
    <col min="15372" max="15372" width="5.5703125" style="478" customWidth="1"/>
    <col min="15373" max="15374" width="3.7109375" style="478" customWidth="1"/>
    <col min="15375" max="15375" width="22" style="478" customWidth="1"/>
    <col min="15376" max="15377" width="15.7109375" style="478"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5" width="10.5703125" style="478"/>
    <col min="15386" max="15386" width="13.42578125" style="478" customWidth="1"/>
    <col min="15387"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5.5703125" style="478" customWidth="1"/>
    <col min="15621" max="15622" width="3.7109375" style="478" customWidth="1"/>
    <col min="15623" max="15623" width="22" style="478" customWidth="1"/>
    <col min="15624" max="15624" width="5.5703125" style="478" customWidth="1"/>
    <col min="15625" max="15626" width="3.7109375" style="478" customWidth="1"/>
    <col min="15627" max="15627" width="22" style="478" customWidth="1"/>
    <col min="15628" max="15628" width="5.5703125" style="478" customWidth="1"/>
    <col min="15629" max="15630" width="3.7109375" style="478" customWidth="1"/>
    <col min="15631" max="15631" width="22" style="478" customWidth="1"/>
    <col min="15632" max="15633" width="15.7109375" style="478"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1" width="10.5703125" style="478"/>
    <col min="15642" max="15642" width="13.42578125" style="478" customWidth="1"/>
    <col min="15643"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5.5703125" style="478" customWidth="1"/>
    <col min="15877" max="15878" width="3.7109375" style="478" customWidth="1"/>
    <col min="15879" max="15879" width="22" style="478" customWidth="1"/>
    <col min="15880" max="15880" width="5.5703125" style="478" customWidth="1"/>
    <col min="15881" max="15882" width="3.7109375" style="478" customWidth="1"/>
    <col min="15883" max="15883" width="22" style="478" customWidth="1"/>
    <col min="15884" max="15884" width="5.5703125" style="478" customWidth="1"/>
    <col min="15885" max="15886" width="3.7109375" style="478" customWidth="1"/>
    <col min="15887" max="15887" width="22" style="478" customWidth="1"/>
    <col min="15888" max="15889" width="15.7109375" style="478"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7" width="10.5703125" style="478"/>
    <col min="15898" max="15898" width="13.42578125" style="478" customWidth="1"/>
    <col min="15899"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5.5703125" style="478" customWidth="1"/>
    <col min="16133" max="16134" width="3.7109375" style="478" customWidth="1"/>
    <col min="16135" max="16135" width="22" style="478" customWidth="1"/>
    <col min="16136" max="16136" width="5.5703125" style="478" customWidth="1"/>
    <col min="16137" max="16138" width="3.7109375" style="478" customWidth="1"/>
    <col min="16139" max="16139" width="22" style="478" customWidth="1"/>
    <col min="16140" max="16140" width="5.5703125" style="478" customWidth="1"/>
    <col min="16141" max="16142" width="3.7109375" style="478" customWidth="1"/>
    <col min="16143" max="16143" width="22" style="478" customWidth="1"/>
    <col min="16144" max="16145" width="15.7109375" style="478"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3" width="10.5703125" style="478"/>
    <col min="16154" max="16154" width="13.42578125" style="478" customWidth="1"/>
    <col min="16155" max="16384" width="10.5703125" style="478"/>
  </cols>
  <sheetData>
    <row r="1" spans="1:37" hidden="1"/>
    <row r="2" spans="1:37" hidden="1"/>
    <row r="3" spans="1:37" hidden="1"/>
    <row r="4" spans="1:37" ht="3" customHeight="1">
      <c r="J4" s="483"/>
      <c r="K4" s="483"/>
      <c r="L4" s="479"/>
      <c r="M4" s="479"/>
      <c r="N4" s="479"/>
      <c r="O4" s="479"/>
      <c r="P4" s="479"/>
      <c r="Q4" s="479"/>
      <c r="R4" s="479"/>
      <c r="S4" s="479"/>
      <c r="T4" s="479"/>
      <c r="U4" s="479"/>
      <c r="V4" s="479"/>
      <c r="W4" s="479"/>
      <c r="X4" s="479"/>
      <c r="Y4" s="479"/>
      <c r="Z4" s="486"/>
      <c r="AA4" s="486"/>
      <c r="AB4" s="486"/>
      <c r="AC4" s="486"/>
      <c r="AD4" s="486"/>
      <c r="AE4" s="479"/>
    </row>
    <row r="5" spans="1:37" ht="22.5" customHeight="1">
      <c r="J5" s="483"/>
      <c r="K5" s="483"/>
      <c r="L5" s="1230" t="s">
        <v>674</v>
      </c>
      <c r="M5" s="1230"/>
      <c r="N5" s="1230"/>
      <c r="O5" s="1230"/>
      <c r="P5" s="1230"/>
      <c r="Q5" s="1230"/>
      <c r="R5" s="1230"/>
      <c r="S5" s="1230"/>
      <c r="T5" s="1230"/>
      <c r="U5" s="581"/>
      <c r="V5" s="581"/>
      <c r="W5" s="525"/>
      <c r="X5" s="525"/>
      <c r="Y5" s="587"/>
      <c r="Z5" s="587"/>
      <c r="AA5" s="587"/>
      <c r="AB5" s="587"/>
      <c r="AC5" s="587"/>
      <c r="AD5" s="587"/>
      <c r="AE5" s="499"/>
    </row>
    <row r="6" spans="1:37" ht="3" customHeight="1">
      <c r="J6" s="483"/>
      <c r="K6" s="483"/>
      <c r="L6" s="479"/>
      <c r="M6" s="479"/>
      <c r="N6" s="479"/>
      <c r="O6" s="482"/>
      <c r="P6" s="482"/>
      <c r="Q6" s="482"/>
      <c r="R6" s="482"/>
      <c r="S6" s="482"/>
      <c r="T6" s="482"/>
      <c r="U6" s="479"/>
    </row>
    <row r="7" spans="1:37" s="525" customFormat="1" ht="22.5">
      <c r="A7" s="587"/>
      <c r="B7" s="587"/>
      <c r="C7" s="587"/>
      <c r="D7" s="587"/>
      <c r="E7" s="587"/>
      <c r="F7" s="587"/>
      <c r="G7" s="593"/>
      <c r="H7" s="593"/>
      <c r="I7" s="533"/>
      <c r="J7" s="531"/>
      <c r="K7" s="531"/>
      <c r="L7" s="526"/>
      <c r="M7" s="674" t="s">
        <v>502</v>
      </c>
      <c r="N7" s="1207" t="str">
        <f>IF(NameOrPr_ch="",IF(NameOrPr="","",NameOrPr),NameOrPr_ch)</f>
        <v>Управление по тарифам и ценовой политике Орловской области</v>
      </c>
      <c r="O7" s="1207"/>
      <c r="P7" s="1207"/>
      <c r="Q7" s="1207"/>
      <c r="R7" s="1207"/>
      <c r="S7" s="1207"/>
      <c r="T7" s="1207"/>
      <c r="U7" s="671"/>
      <c r="AH7" s="587"/>
      <c r="AI7" s="587"/>
      <c r="AJ7" s="587"/>
      <c r="AK7" s="587"/>
    </row>
    <row r="8" spans="1:37" s="493" customFormat="1" ht="18.75">
      <c r="A8" s="507"/>
      <c r="B8" s="507"/>
      <c r="C8" s="507"/>
      <c r="D8" s="507"/>
      <c r="E8" s="507"/>
      <c r="F8" s="507"/>
      <c r="G8" s="507"/>
      <c r="H8" s="507"/>
      <c r="L8" s="501"/>
      <c r="M8" s="674" t="s">
        <v>596</v>
      </c>
      <c r="N8" s="1207" t="str">
        <f>IF(datePr_ch="",IF(datePr="","",datePr),datePr_ch)</f>
        <v>23.11.2022</v>
      </c>
      <c r="O8" s="1207"/>
      <c r="P8" s="1207"/>
      <c r="Q8" s="1207"/>
      <c r="R8" s="1207"/>
      <c r="S8" s="1207"/>
      <c r="T8" s="1207"/>
      <c r="U8" s="669"/>
      <c r="V8" s="572"/>
      <c r="W8" s="572"/>
      <c r="X8" s="572"/>
      <c r="Y8" s="572"/>
      <c r="Z8" s="572"/>
      <c r="AA8" s="572"/>
      <c r="AH8" s="507"/>
      <c r="AI8" s="507"/>
      <c r="AJ8" s="507"/>
      <c r="AK8" s="507"/>
    </row>
    <row r="9" spans="1:37" s="493" customFormat="1" ht="18.75">
      <c r="A9" s="507"/>
      <c r="B9" s="507"/>
      <c r="C9" s="507"/>
      <c r="D9" s="507"/>
      <c r="E9" s="507"/>
      <c r="F9" s="507"/>
      <c r="G9" s="507"/>
      <c r="H9" s="507"/>
      <c r="L9" s="554"/>
      <c r="M9" s="674" t="s">
        <v>595</v>
      </c>
      <c r="N9" s="1207" t="str">
        <f>IF(numberPr_ch="",IF(numberPr="","",numberPr),numberPr_ch)</f>
        <v>№ 485-т</v>
      </c>
      <c r="O9" s="1207"/>
      <c r="P9" s="1207"/>
      <c r="Q9" s="1207"/>
      <c r="R9" s="1207"/>
      <c r="S9" s="1207"/>
      <c r="T9" s="1207"/>
      <c r="U9" s="669"/>
      <c r="V9" s="572"/>
      <c r="W9" s="572"/>
      <c r="X9" s="572"/>
      <c r="Y9" s="572"/>
      <c r="Z9" s="572"/>
      <c r="AA9" s="572"/>
      <c r="AH9" s="507"/>
      <c r="AI9" s="507"/>
      <c r="AJ9" s="507"/>
      <c r="AK9" s="507"/>
    </row>
    <row r="10" spans="1:37" s="493" customFormat="1" ht="18.75">
      <c r="A10" s="507"/>
      <c r="B10" s="507"/>
      <c r="C10" s="507"/>
      <c r="D10" s="507"/>
      <c r="E10" s="507"/>
      <c r="F10" s="507"/>
      <c r="G10" s="507"/>
      <c r="H10" s="507"/>
      <c r="L10" s="554"/>
      <c r="M10" s="674" t="s">
        <v>501</v>
      </c>
      <c r="N10" s="1207" t="str">
        <f>IF(IstPub_ch="",IF(IstPub="","",IstPub),IstPub_ch)</f>
        <v>https://orel-region.ru/</v>
      </c>
      <c r="O10" s="1207"/>
      <c r="P10" s="1207"/>
      <c r="Q10" s="1207"/>
      <c r="R10" s="1207"/>
      <c r="S10" s="1207"/>
      <c r="T10" s="1207"/>
      <c r="U10" s="669"/>
      <c r="V10" s="572"/>
      <c r="W10" s="572"/>
      <c r="X10" s="572"/>
      <c r="Y10" s="572"/>
      <c r="Z10" s="572"/>
      <c r="AA10" s="572"/>
      <c r="AH10" s="507"/>
      <c r="AI10" s="507"/>
      <c r="AJ10" s="507"/>
      <c r="AK10" s="507"/>
    </row>
    <row r="11" spans="1:37" s="774" customFormat="1" ht="18.75" hidden="1">
      <c r="A11" s="775"/>
      <c r="B11" s="775"/>
      <c r="C11" s="775"/>
      <c r="D11" s="775"/>
      <c r="E11" s="775"/>
      <c r="F11" s="775"/>
      <c r="G11" s="775"/>
      <c r="H11" s="775"/>
      <c r="L11" s="763"/>
      <c r="M11" s="752"/>
      <c r="N11" s="751"/>
      <c r="O11" s="751"/>
      <c r="P11" s="751"/>
      <c r="Q11" s="751"/>
      <c r="R11" s="751"/>
      <c r="S11" s="751"/>
      <c r="T11" s="751"/>
      <c r="U11" s="669"/>
      <c r="Z11" s="773" t="s">
        <v>721</v>
      </c>
      <c r="AA11" s="773" t="s">
        <v>722</v>
      </c>
      <c r="AH11" s="775"/>
      <c r="AI11" s="775"/>
      <c r="AJ11" s="775"/>
      <c r="AK11" s="775"/>
    </row>
    <row r="12" spans="1:37" s="493" customFormat="1" ht="11.25" hidden="1">
      <c r="A12" s="507"/>
      <c r="B12" s="507"/>
      <c r="C12" s="507"/>
      <c r="D12" s="507"/>
      <c r="E12" s="507"/>
      <c r="F12" s="507"/>
      <c r="G12" s="507"/>
      <c r="H12" s="507"/>
      <c r="L12" s="1231"/>
      <c r="M12" s="1231"/>
      <c r="N12" s="568"/>
      <c r="O12" s="1254"/>
      <c r="P12" s="1254"/>
      <c r="Q12" s="1254"/>
      <c r="R12" s="1254"/>
      <c r="S12" s="1254"/>
      <c r="T12" s="1254"/>
      <c r="U12" s="488"/>
      <c r="AE12" s="505" t="s">
        <v>373</v>
      </c>
      <c r="AH12" s="507"/>
      <c r="AI12" s="507"/>
      <c r="AJ12" s="507"/>
      <c r="AK12" s="507"/>
    </row>
    <row r="13" spans="1:37">
      <c r="J13" s="483"/>
      <c r="K13" s="483"/>
      <c r="L13" s="479"/>
      <c r="M13" s="479"/>
      <c r="N13" s="479"/>
      <c r="O13" s="1247"/>
      <c r="P13" s="1247"/>
      <c r="Q13" s="1247"/>
      <c r="R13" s="1247"/>
      <c r="S13" s="1247"/>
      <c r="T13" s="1247"/>
      <c r="U13" s="601"/>
      <c r="Z13" s="1247"/>
      <c r="AA13" s="1247"/>
      <c r="AB13" s="1247"/>
      <c r="AC13" s="1247"/>
      <c r="AD13" s="1247"/>
      <c r="AE13" s="1247"/>
    </row>
    <row r="14" spans="1:37">
      <c r="J14" s="483"/>
      <c r="K14" s="483"/>
      <c r="L14" s="1159" t="s">
        <v>454</v>
      </c>
      <c r="M14" s="1159"/>
      <c r="N14" s="1159"/>
      <c r="O14" s="1159"/>
      <c r="P14" s="1159"/>
      <c r="Q14" s="1159"/>
      <c r="R14" s="1159"/>
      <c r="S14" s="1159"/>
      <c r="T14" s="1159"/>
      <c r="U14" s="1159"/>
      <c r="V14" s="1159"/>
      <c r="W14" s="1159"/>
      <c r="X14" s="1159"/>
      <c r="Y14" s="1159"/>
      <c r="Z14" s="1159"/>
      <c r="AA14" s="1159"/>
      <c r="AB14" s="1159"/>
      <c r="AC14" s="1159"/>
      <c r="AD14" s="1159"/>
      <c r="AE14" s="1159"/>
      <c r="AF14" s="1159"/>
      <c r="AG14" s="1159" t="s">
        <v>455</v>
      </c>
    </row>
    <row r="15" spans="1:37" ht="14.25" customHeight="1">
      <c r="J15" s="483"/>
      <c r="K15" s="483"/>
      <c r="L15" s="1214" t="s">
        <v>92</v>
      </c>
      <c r="M15" s="1214" t="s">
        <v>676</v>
      </c>
      <c r="N15" s="1268" t="s">
        <v>628</v>
      </c>
      <c r="O15" s="1268"/>
      <c r="P15" s="1268"/>
      <c r="Q15" s="1268"/>
      <c r="R15" s="1268" t="s">
        <v>629</v>
      </c>
      <c r="S15" s="1268"/>
      <c r="T15" s="1268"/>
      <c r="U15" s="1268"/>
      <c r="V15" s="1268" t="s">
        <v>630</v>
      </c>
      <c r="W15" s="1268"/>
      <c r="X15" s="1268"/>
      <c r="Y15" s="1268"/>
      <c r="Z15" s="1214" t="s">
        <v>641</v>
      </c>
      <c r="AA15" s="1214"/>
      <c r="AB15" s="1214"/>
      <c r="AC15" s="1214"/>
      <c r="AD15" s="1214"/>
      <c r="AE15" s="1214" t="s">
        <v>341</v>
      </c>
      <c r="AF15" s="1246" t="s">
        <v>275</v>
      </c>
      <c r="AG15" s="1159"/>
    </row>
    <row r="16" spans="1:37" s="525" customFormat="1" ht="27.75" customHeight="1">
      <c r="A16" s="587"/>
      <c r="B16" s="587"/>
      <c r="C16" s="587"/>
      <c r="D16" s="587"/>
      <c r="E16" s="587"/>
      <c r="F16" s="587"/>
      <c r="G16" s="593"/>
      <c r="H16" s="593"/>
      <c r="I16" s="533"/>
      <c r="J16" s="531"/>
      <c r="K16" s="531"/>
      <c r="L16" s="1214"/>
      <c r="M16" s="1214"/>
      <c r="N16" s="1268"/>
      <c r="O16" s="1268"/>
      <c r="P16" s="1268"/>
      <c r="Q16" s="1268"/>
      <c r="R16" s="1268"/>
      <c r="S16" s="1268"/>
      <c r="T16" s="1268"/>
      <c r="U16" s="1268"/>
      <c r="V16" s="1268"/>
      <c r="W16" s="1268"/>
      <c r="X16" s="1268"/>
      <c r="Y16" s="1268"/>
      <c r="Z16" s="1159" t="s">
        <v>679</v>
      </c>
      <c r="AA16" s="1159"/>
      <c r="AB16" s="1159" t="s">
        <v>654</v>
      </c>
      <c r="AC16" s="1159"/>
      <c r="AD16" s="1159"/>
      <c r="AE16" s="1214"/>
      <c r="AF16" s="1246"/>
      <c r="AG16" s="1159"/>
      <c r="AH16" s="587"/>
      <c r="AI16" s="587"/>
      <c r="AJ16" s="587"/>
      <c r="AK16" s="587"/>
    </row>
    <row r="17" spans="1:37" ht="14.25" customHeight="1">
      <c r="J17" s="483"/>
      <c r="K17" s="483"/>
      <c r="L17" s="1214"/>
      <c r="M17" s="1214"/>
      <c r="N17" s="1268"/>
      <c r="O17" s="1268"/>
      <c r="P17" s="1268"/>
      <c r="Q17" s="1268"/>
      <c r="R17" s="1268"/>
      <c r="S17" s="1268"/>
      <c r="T17" s="1268"/>
      <c r="U17" s="1268"/>
      <c r="V17" s="1268"/>
      <c r="W17" s="1268"/>
      <c r="X17" s="1268"/>
      <c r="Y17" s="1268"/>
      <c r="Z17" s="536" t="s">
        <v>677</v>
      </c>
      <c r="AA17" s="536" t="s">
        <v>678</v>
      </c>
      <c r="AB17" s="538" t="s">
        <v>274</v>
      </c>
      <c r="AC17" s="1259" t="s">
        <v>273</v>
      </c>
      <c r="AD17" s="1259"/>
      <c r="AE17" s="1214"/>
      <c r="AF17" s="1246"/>
      <c r="AG17" s="1159"/>
    </row>
    <row r="18" spans="1:37">
      <c r="J18" s="483"/>
      <c r="K18" s="491">
        <v>1</v>
      </c>
      <c r="L18" s="480" t="s">
        <v>93</v>
      </c>
      <c r="M18" s="480" t="s">
        <v>49</v>
      </c>
      <c r="N18" s="1269">
        <f ca="1">OFFSET(N18,0,-1)+1</f>
        <v>3</v>
      </c>
      <c r="O18" s="1269"/>
      <c r="P18" s="1269"/>
      <c r="Q18" s="1269"/>
      <c r="R18" s="1269">
        <f ca="1">OFFSET(N18,0,0)+1</f>
        <v>4</v>
      </c>
      <c r="S18" s="1269"/>
      <c r="T18" s="1269"/>
      <c r="U18" s="1269"/>
      <c r="V18" s="676"/>
      <c r="W18" s="676"/>
      <c r="X18" s="676"/>
      <c r="Y18" s="677">
        <f ca="1">OFFSET(R18,0,0)+1</f>
        <v>5</v>
      </c>
      <c r="Z18" s="489">
        <f ca="1">OFFSET(Z18,0,-1)+1</f>
        <v>6</v>
      </c>
      <c r="AA18" s="489">
        <f ca="1">OFFSET(AA18,0,-1)+1</f>
        <v>7</v>
      </c>
      <c r="AB18" s="489">
        <f ca="1">OFFSET(AB18,0,-1)+1</f>
        <v>8</v>
      </c>
      <c r="AC18" s="1269">
        <f ca="1">OFFSET(AC18,0,-1)+1</f>
        <v>9</v>
      </c>
      <c r="AD18" s="1269"/>
      <c r="AE18" s="489">
        <f ca="1">OFFSET(AE18,0,-2)+1</f>
        <v>10</v>
      </c>
      <c r="AF18" s="525"/>
      <c r="AG18" s="489">
        <f ca="1">OFFSET(AG18,0,-2)+1</f>
        <v>11</v>
      </c>
    </row>
    <row r="19" spans="1:37" ht="22.5">
      <c r="A19" s="1233">
        <v>1</v>
      </c>
      <c r="B19" s="1017"/>
      <c r="C19" s="1017"/>
      <c r="D19" s="1017"/>
      <c r="E19" s="1017"/>
      <c r="F19" s="1010"/>
      <c r="G19" s="1016"/>
      <c r="H19" s="1016"/>
      <c r="I19" s="998"/>
      <c r="J19" s="997"/>
      <c r="K19" s="997"/>
      <c r="L19" s="595">
        <f>mergeValue(A19)</f>
        <v>1</v>
      </c>
      <c r="M19" s="643" t="s">
        <v>20</v>
      </c>
      <c r="N19" s="1270"/>
      <c r="O19" s="1270"/>
      <c r="P19" s="1270"/>
      <c r="Q19" s="1270"/>
      <c r="R19" s="1270"/>
      <c r="S19" s="1270"/>
      <c r="T19" s="1270"/>
      <c r="U19" s="1270"/>
      <c r="V19" s="1270"/>
      <c r="W19" s="1270"/>
      <c r="X19" s="1270"/>
      <c r="Y19" s="1270"/>
      <c r="Z19" s="1270"/>
      <c r="AA19" s="1270"/>
      <c r="AB19" s="1270"/>
      <c r="AC19" s="1270"/>
      <c r="AD19" s="1270"/>
      <c r="AE19" s="1270"/>
      <c r="AF19" s="1270"/>
      <c r="AG19" s="583" t="s">
        <v>476</v>
      </c>
    </row>
    <row r="20" spans="1:37" ht="22.5">
      <c r="A20" s="1233"/>
      <c r="B20" s="1233">
        <v>1</v>
      </c>
      <c r="C20" s="1017"/>
      <c r="D20" s="1017"/>
      <c r="E20" s="1017"/>
      <c r="F20" s="1010"/>
      <c r="G20" s="1019"/>
      <c r="H20" s="1020"/>
      <c r="I20" s="999"/>
      <c r="J20" s="994"/>
      <c r="K20" s="992"/>
      <c r="L20" s="595" t="str">
        <f>mergeValue(A20) &amp;"."&amp; mergeValue(B20)</f>
        <v>1.1</v>
      </c>
      <c r="M20" s="548" t="s">
        <v>16</v>
      </c>
      <c r="N20" s="1271"/>
      <c r="O20" s="1271"/>
      <c r="P20" s="1271"/>
      <c r="Q20" s="1271"/>
      <c r="R20" s="1271"/>
      <c r="S20" s="1271"/>
      <c r="T20" s="1271"/>
      <c r="U20" s="1271"/>
      <c r="V20" s="1271"/>
      <c r="W20" s="1271"/>
      <c r="X20" s="1271"/>
      <c r="Y20" s="1271"/>
      <c r="Z20" s="1271"/>
      <c r="AA20" s="1271"/>
      <c r="AB20" s="1271"/>
      <c r="AC20" s="1271"/>
      <c r="AD20" s="1271"/>
      <c r="AE20" s="1271"/>
      <c r="AF20" s="1271"/>
      <c r="AG20" s="583" t="s">
        <v>477</v>
      </c>
    </row>
    <row r="21" spans="1:37" ht="22.5">
      <c r="A21" s="1233"/>
      <c r="B21" s="1233"/>
      <c r="C21" s="1233">
        <v>1</v>
      </c>
      <c r="D21" s="1017"/>
      <c r="E21" s="1017"/>
      <c r="F21" s="1010"/>
      <c r="G21" s="1019"/>
      <c r="H21" s="1020"/>
      <c r="I21" s="999"/>
      <c r="J21" s="994"/>
      <c r="K21" s="992"/>
      <c r="L21" s="595" t="str">
        <f>mergeValue(A21) &amp;"."&amp; mergeValue(B21)&amp;"."&amp; mergeValue(C21)</f>
        <v>1.1.1</v>
      </c>
      <c r="M21" s="549" t="s">
        <v>7</v>
      </c>
      <c r="N21" s="1271"/>
      <c r="O21" s="1271"/>
      <c r="P21" s="1271"/>
      <c r="Q21" s="1271"/>
      <c r="R21" s="1271"/>
      <c r="S21" s="1271"/>
      <c r="T21" s="1271"/>
      <c r="U21" s="1271"/>
      <c r="V21" s="1271"/>
      <c r="W21" s="1271"/>
      <c r="X21" s="1271"/>
      <c r="Y21" s="1271"/>
      <c r="Z21" s="1271"/>
      <c r="AA21" s="1271"/>
      <c r="AB21" s="1271"/>
      <c r="AC21" s="1271"/>
      <c r="AD21" s="1271"/>
      <c r="AE21" s="1271"/>
      <c r="AF21" s="1271"/>
      <c r="AG21" s="583" t="s">
        <v>633</v>
      </c>
    </row>
    <row r="22" spans="1:37" ht="15" customHeight="1">
      <c r="A22" s="1233"/>
      <c r="B22" s="1233"/>
      <c r="C22" s="1233"/>
      <c r="D22" s="1233">
        <v>1</v>
      </c>
      <c r="E22" s="1017"/>
      <c r="F22" s="1010"/>
      <c r="G22" s="1019"/>
      <c r="H22" s="1020"/>
      <c r="I22" s="999"/>
      <c r="J22" s="994"/>
      <c r="K22" s="992"/>
      <c r="L22" s="595" t="str">
        <f>mergeValue(A22) &amp;"."&amp; mergeValue(B22)&amp;"."&amp; mergeValue(C22)&amp;"."&amp; mergeValue(D22)</f>
        <v>1.1.1.1</v>
      </c>
      <c r="M22" s="550" t="s">
        <v>22</v>
      </c>
      <c r="N22" s="1271"/>
      <c r="O22" s="1271"/>
      <c r="P22" s="1271"/>
      <c r="Q22" s="1271"/>
      <c r="R22" s="1271"/>
      <c r="S22" s="1271"/>
      <c r="T22" s="1271"/>
      <c r="U22" s="1271"/>
      <c r="V22" s="1271"/>
      <c r="W22" s="1271"/>
      <c r="X22" s="1271"/>
      <c r="Y22" s="1271"/>
      <c r="Z22" s="1271"/>
      <c r="AA22" s="1271"/>
      <c r="AB22" s="1271"/>
      <c r="AC22" s="1271"/>
      <c r="AD22" s="1271"/>
      <c r="AE22" s="1271"/>
      <c r="AF22" s="1271"/>
      <c r="AG22" s="583" t="s">
        <v>680</v>
      </c>
    </row>
    <row r="23" spans="1:37" ht="20.100000000000001" customHeight="1">
      <c r="A23" s="1233"/>
      <c r="B23" s="1233"/>
      <c r="C23" s="1233"/>
      <c r="D23" s="1233"/>
      <c r="E23" s="1233">
        <v>1</v>
      </c>
      <c r="F23" s="1010"/>
      <c r="G23" s="1019"/>
      <c r="H23" s="1020"/>
      <c r="I23" s="1021"/>
      <c r="J23" s="1011"/>
      <c r="K23" s="1162"/>
      <c r="L23" s="1272" t="str">
        <f>mergeValue(A23) &amp;"."&amp; mergeValue(B23)&amp;"."&amp; mergeValue(C23)&amp;"."&amp; mergeValue(D23)&amp;"."&amp; mergeValue(E23)</f>
        <v>1.1.1.1.1</v>
      </c>
      <c r="M23" s="1273"/>
      <c r="N23" s="1229" t="s">
        <v>85</v>
      </c>
      <c r="O23" s="1267"/>
      <c r="P23" s="1263">
        <v>1</v>
      </c>
      <c r="Q23" s="1264"/>
      <c r="R23" s="1229" t="s">
        <v>85</v>
      </c>
      <c r="S23" s="1267"/>
      <c r="T23" s="1263">
        <v>1</v>
      </c>
      <c r="U23" s="1264"/>
      <c r="V23" s="1229" t="s">
        <v>85</v>
      </c>
      <c r="W23" s="563"/>
      <c r="X23" s="541">
        <v>1</v>
      </c>
      <c r="Y23" s="1098"/>
      <c r="Z23" s="673"/>
      <c r="AA23" s="673"/>
      <c r="AB23" s="1243"/>
      <c r="AC23" s="1229" t="s">
        <v>84</v>
      </c>
      <c r="AD23" s="1243"/>
      <c r="AE23" s="1229" t="s">
        <v>85</v>
      </c>
      <c r="AF23" s="580"/>
      <c r="AG23" s="1260" t="s">
        <v>681</v>
      </c>
      <c r="AH23" s="502" t="str">
        <f>strCheckDate(Z24:AF24)</f>
        <v/>
      </c>
      <c r="AI23" s="506" t="str">
        <f>IF(AND(COUNTIF(AJ18:AJ27,AJ23)&gt;1,AJ23&lt;&gt;""),"ErrUnique:HasDoubleConn","")</f>
        <v/>
      </c>
      <c r="AJ23" s="506"/>
      <c r="AK23" s="506"/>
    </row>
    <row r="24" spans="1:37" ht="20.100000000000001" customHeight="1">
      <c r="A24" s="1233"/>
      <c r="B24" s="1233"/>
      <c r="C24" s="1233"/>
      <c r="D24" s="1233"/>
      <c r="E24" s="1233"/>
      <c r="F24" s="1010"/>
      <c r="G24" s="1019"/>
      <c r="H24" s="1020"/>
      <c r="I24" s="1021"/>
      <c r="J24" s="1011"/>
      <c r="K24" s="1162"/>
      <c r="L24" s="1272"/>
      <c r="M24" s="1273"/>
      <c r="N24" s="1229"/>
      <c r="O24" s="1267"/>
      <c r="P24" s="1263"/>
      <c r="Q24" s="1265"/>
      <c r="R24" s="1229"/>
      <c r="S24" s="1267"/>
      <c r="T24" s="1263"/>
      <c r="U24" s="1266"/>
      <c r="V24" s="1229"/>
      <c r="W24" s="603"/>
      <c r="X24" s="567"/>
      <c r="Y24" s="567"/>
      <c r="Z24" s="574"/>
      <c r="AA24" s="605" t="str">
        <f>AB23 &amp; "-" &amp; AD23</f>
        <v>-</v>
      </c>
      <c r="AB24" s="1228"/>
      <c r="AC24" s="1229"/>
      <c r="AD24" s="1228"/>
      <c r="AE24" s="1229"/>
      <c r="AF24" s="675"/>
      <c r="AG24" s="1261"/>
      <c r="AI24" s="506"/>
      <c r="AJ24" s="506"/>
      <c r="AK24" s="506"/>
    </row>
    <row r="25" spans="1:37" ht="20.100000000000001" customHeight="1">
      <c r="A25" s="1233"/>
      <c r="B25" s="1233"/>
      <c r="C25" s="1233"/>
      <c r="D25" s="1233"/>
      <c r="E25" s="1233"/>
      <c r="F25" s="1010"/>
      <c r="G25" s="1019"/>
      <c r="H25" s="1020"/>
      <c r="I25" s="1021"/>
      <c r="J25" s="1011"/>
      <c r="K25" s="1162"/>
      <c r="L25" s="1272"/>
      <c r="M25" s="1273"/>
      <c r="N25" s="1229"/>
      <c r="O25" s="1267"/>
      <c r="P25" s="1263"/>
      <c r="Q25" s="1266"/>
      <c r="R25" s="1229"/>
      <c r="S25" s="604"/>
      <c r="T25" s="560"/>
      <c r="U25" s="567"/>
      <c r="V25" s="573"/>
      <c r="W25" s="573"/>
      <c r="X25" s="573"/>
      <c r="Y25" s="573"/>
      <c r="Z25" s="574"/>
      <c r="AA25" s="574"/>
      <c r="AB25" s="575"/>
      <c r="AC25" s="566"/>
      <c r="AD25" s="566"/>
      <c r="AE25" s="575"/>
      <c r="AF25" s="566"/>
      <c r="AG25" s="1261"/>
      <c r="AI25" s="506"/>
      <c r="AJ25" s="506"/>
      <c r="AK25" s="506"/>
    </row>
    <row r="26" spans="1:37" ht="20.100000000000001" customHeight="1">
      <c r="A26" s="1233"/>
      <c r="B26" s="1233"/>
      <c r="C26" s="1233"/>
      <c r="D26" s="1233"/>
      <c r="E26" s="1233"/>
      <c r="F26" s="1010"/>
      <c r="G26" s="1019"/>
      <c r="H26" s="1020"/>
      <c r="I26" s="1021"/>
      <c r="J26" s="1011"/>
      <c r="K26" s="1162"/>
      <c r="L26" s="1272"/>
      <c r="M26" s="1273"/>
      <c r="N26" s="1229"/>
      <c r="O26" s="576"/>
      <c r="P26" s="578"/>
      <c r="Q26" s="577"/>
      <c r="R26" s="573"/>
      <c r="S26" s="573"/>
      <c r="T26" s="573"/>
      <c r="U26" s="573"/>
      <c r="V26" s="573"/>
      <c r="W26" s="573"/>
      <c r="X26" s="573"/>
      <c r="Y26" s="573"/>
      <c r="Z26" s="574"/>
      <c r="AA26" s="574"/>
      <c r="AB26" s="575"/>
      <c r="AC26" s="566"/>
      <c r="AD26" s="566"/>
      <c r="AE26" s="575"/>
      <c r="AF26" s="566"/>
      <c r="AG26" s="1261"/>
      <c r="AI26" s="506"/>
      <c r="AJ26" s="506"/>
      <c r="AK26" s="506"/>
    </row>
    <row r="27" spans="1:37" s="477" customFormat="1" ht="15" customHeight="1">
      <c r="A27" s="1233"/>
      <c r="B27" s="1233"/>
      <c r="C27" s="1233"/>
      <c r="D27" s="1233"/>
      <c r="E27" s="1018"/>
      <c r="F27" s="1012"/>
      <c r="G27" s="1014"/>
      <c r="H27" s="1012"/>
      <c r="I27" s="1021"/>
      <c r="J27" s="1011"/>
      <c r="K27" s="1005"/>
      <c r="L27" s="540"/>
      <c r="M27" s="553" t="s">
        <v>5</v>
      </c>
      <c r="N27" s="553"/>
      <c r="O27" s="553"/>
      <c r="P27" s="553"/>
      <c r="Q27" s="553"/>
      <c r="R27" s="553"/>
      <c r="S27" s="553"/>
      <c r="T27" s="553"/>
      <c r="U27" s="553"/>
      <c r="V27" s="553"/>
      <c r="W27" s="553"/>
      <c r="X27" s="553"/>
      <c r="Y27" s="553"/>
      <c r="Z27" s="553"/>
      <c r="AA27" s="553"/>
      <c r="AB27" s="553"/>
      <c r="AC27" s="553"/>
      <c r="AD27" s="553"/>
      <c r="AE27" s="553"/>
      <c r="AF27" s="553"/>
      <c r="AG27" s="1262"/>
      <c r="AH27" s="503"/>
      <c r="AI27" s="503"/>
      <c r="AJ27" s="213"/>
      <c r="AK27" s="213"/>
    </row>
    <row r="28" spans="1:37" s="477" customFormat="1" ht="15" customHeight="1">
      <c r="A28" s="1233"/>
      <c r="B28" s="1233"/>
      <c r="C28" s="1233"/>
      <c r="D28" s="1018"/>
      <c r="E28" s="1018"/>
      <c r="F28" s="1012"/>
      <c r="G28" s="1019"/>
      <c r="H28" s="1012"/>
      <c r="I28" s="1005"/>
      <c r="J28" s="996"/>
      <c r="K28" s="1005"/>
      <c r="L28" s="540"/>
      <c r="M28" s="552" t="s">
        <v>17</v>
      </c>
      <c r="N28" s="552"/>
      <c r="O28" s="552"/>
      <c r="P28" s="552"/>
      <c r="Q28" s="552"/>
      <c r="R28" s="552"/>
      <c r="S28" s="552"/>
      <c r="T28" s="552"/>
      <c r="U28" s="552"/>
      <c r="V28" s="552"/>
      <c r="W28" s="552"/>
      <c r="X28" s="552"/>
      <c r="Y28" s="552"/>
      <c r="Z28" s="552"/>
      <c r="AA28" s="552"/>
      <c r="AB28" s="552"/>
      <c r="AC28" s="552"/>
      <c r="AD28" s="552"/>
      <c r="AE28" s="552"/>
      <c r="AF28" s="566"/>
      <c r="AG28" s="562"/>
      <c r="AH28" s="503"/>
      <c r="AI28" s="503"/>
      <c r="AJ28" s="213"/>
      <c r="AK28" s="213"/>
    </row>
    <row r="29" spans="1:37" s="477" customFormat="1" ht="15" customHeight="1">
      <c r="A29" s="1233"/>
      <c r="B29" s="1233"/>
      <c r="C29" s="1018"/>
      <c r="D29" s="1018"/>
      <c r="E29" s="1018"/>
      <c r="F29" s="1012"/>
      <c r="G29" s="1019"/>
      <c r="H29" s="1012"/>
      <c r="I29" s="1005"/>
      <c r="J29" s="996"/>
      <c r="K29" s="1005"/>
      <c r="L29" s="540"/>
      <c r="M29" s="551" t="s">
        <v>18</v>
      </c>
      <c r="N29" s="551"/>
      <c r="O29" s="551"/>
      <c r="P29" s="551"/>
      <c r="Q29" s="551"/>
      <c r="R29" s="551"/>
      <c r="S29" s="551"/>
      <c r="T29" s="551"/>
      <c r="U29" s="551"/>
      <c r="V29" s="551"/>
      <c r="W29" s="551"/>
      <c r="X29" s="551"/>
      <c r="Y29" s="551"/>
      <c r="Z29" s="547"/>
      <c r="AA29" s="547"/>
      <c r="AB29" s="575"/>
      <c r="AC29" s="566"/>
      <c r="AD29" s="565"/>
      <c r="AE29" s="551"/>
      <c r="AF29" s="566"/>
      <c r="AG29" s="562"/>
      <c r="AH29" s="503"/>
      <c r="AI29" s="503"/>
      <c r="AJ29" s="503"/>
      <c r="AK29" s="503"/>
    </row>
    <row r="30" spans="1:37" s="477" customFormat="1" ht="15" customHeight="1">
      <c r="A30" s="1233"/>
      <c r="B30" s="1018"/>
      <c r="C30" s="1018"/>
      <c r="D30" s="1018"/>
      <c r="E30" s="1018"/>
      <c r="F30" s="1012"/>
      <c r="G30" s="1019"/>
      <c r="H30" s="1012"/>
      <c r="I30" s="1005"/>
      <c r="J30" s="996"/>
      <c r="K30" s="1005"/>
      <c r="L30" s="540"/>
      <c r="M30" s="560" t="s">
        <v>19</v>
      </c>
      <c r="N30" s="560"/>
      <c r="O30" s="560"/>
      <c r="P30" s="560"/>
      <c r="Q30" s="560"/>
      <c r="R30" s="560"/>
      <c r="S30" s="560"/>
      <c r="T30" s="560"/>
      <c r="U30" s="560"/>
      <c r="V30" s="560"/>
      <c r="W30" s="560"/>
      <c r="X30" s="560"/>
      <c r="Y30" s="560"/>
      <c r="Z30" s="547"/>
      <c r="AA30" s="547"/>
      <c r="AB30" s="575"/>
      <c r="AC30" s="566"/>
      <c r="AD30" s="565"/>
      <c r="AE30" s="551"/>
      <c r="AF30" s="566"/>
      <c r="AG30" s="562"/>
      <c r="AH30" s="503"/>
      <c r="AI30" s="503"/>
      <c r="AJ30" s="503"/>
      <c r="AK30" s="503"/>
    </row>
    <row r="31" spans="1:37" s="477" customFormat="1" ht="15" customHeight="1">
      <c r="A31" s="991"/>
      <c r="B31" s="991"/>
      <c r="C31" s="991"/>
      <c r="D31" s="991"/>
      <c r="E31" s="991"/>
      <c r="F31" s="991"/>
      <c r="G31" s="1004"/>
      <c r="H31" s="1005"/>
      <c r="I31" s="995"/>
      <c r="J31" s="996"/>
      <c r="K31" s="991"/>
      <c r="L31" s="540"/>
      <c r="M31" s="567" t="s">
        <v>309</v>
      </c>
      <c r="N31" s="567"/>
      <c r="O31" s="567"/>
      <c r="P31" s="567"/>
      <c r="Q31" s="567"/>
      <c r="R31" s="567"/>
      <c r="S31" s="567"/>
      <c r="T31" s="567"/>
      <c r="U31" s="567"/>
      <c r="V31" s="567"/>
      <c r="W31" s="567"/>
      <c r="X31" s="567"/>
      <c r="Y31" s="567"/>
      <c r="Z31" s="547"/>
      <c r="AA31" s="547"/>
      <c r="AB31" s="575"/>
      <c r="AC31" s="566"/>
      <c r="AD31" s="565"/>
      <c r="AE31" s="551"/>
      <c r="AF31" s="566"/>
      <c r="AG31" s="562"/>
      <c r="AH31" s="503"/>
      <c r="AI31" s="503"/>
      <c r="AJ31" s="503"/>
      <c r="AK31" s="503"/>
    </row>
    <row r="33" spans="12:37" ht="102" customHeight="1">
      <c r="L33" s="1">
        <v>1</v>
      </c>
      <c r="M33" s="1197" t="s">
        <v>682</v>
      </c>
      <c r="N33" s="1197"/>
      <c r="O33" s="1197"/>
      <c r="P33" s="1197"/>
      <c r="Q33" s="1197"/>
      <c r="R33" s="1197"/>
      <c r="S33" s="1197"/>
      <c r="T33" s="1197"/>
      <c r="U33" s="1197"/>
      <c r="V33" s="1197"/>
      <c r="W33" s="1197"/>
      <c r="X33" s="1197"/>
      <c r="Y33" s="1197"/>
      <c r="Z33" s="1197"/>
      <c r="AA33" s="1197"/>
      <c r="AB33" s="1197"/>
      <c r="AC33" s="1197"/>
      <c r="AD33" s="1197"/>
      <c r="AE33" s="1197"/>
      <c r="AF33" s="1197"/>
      <c r="AG33" s="1197"/>
      <c r="AH33" s="508"/>
      <c r="AI33" s="508"/>
      <c r="AJ33" s="508"/>
      <c r="AK33" s="508"/>
    </row>
    <row r="34" spans="12:37" ht="14.25" customHeight="1">
      <c r="L34" s="515"/>
      <c r="M34" s="516"/>
      <c r="N34" s="516"/>
      <c r="O34" s="516"/>
      <c r="P34" s="516"/>
      <c r="Q34" s="516"/>
      <c r="R34" s="516"/>
      <c r="S34" s="516"/>
      <c r="T34" s="516"/>
      <c r="U34" s="516"/>
      <c r="V34" s="516"/>
      <c r="W34" s="516"/>
      <c r="X34" s="516"/>
      <c r="Y34" s="516"/>
      <c r="Z34" s="519"/>
      <c r="AA34" s="519"/>
      <c r="AB34" s="519"/>
      <c r="AC34" s="519"/>
      <c r="AD34" s="519"/>
      <c r="AE34" s="519"/>
      <c r="AF34" s="519"/>
      <c r="AG34" s="519"/>
      <c r="AH34" s="520"/>
      <c r="AI34" s="520"/>
      <c r="AJ34" s="520"/>
      <c r="AK34" s="520"/>
    </row>
  </sheetData>
  <sheetProtection password="FA9C" sheet="1" objects="1" scenarios="1" formatColumns="0" formatRows="0"/>
  <dataConsolidate link="1"/>
  <mergeCells count="52">
    <mergeCell ref="L5:T5"/>
    <mergeCell ref="N7:T7"/>
    <mergeCell ref="AG14:AG17"/>
    <mergeCell ref="Z15:AD15"/>
    <mergeCell ref="AE15:AE17"/>
    <mergeCell ref="AF15:AF17"/>
    <mergeCell ref="L12:M12"/>
    <mergeCell ref="O12:T12"/>
    <mergeCell ref="O13:T13"/>
    <mergeCell ref="Z13:AE13"/>
    <mergeCell ref="N8:T8"/>
    <mergeCell ref="N9:T9"/>
    <mergeCell ref="N10:T10"/>
    <mergeCell ref="L14:AF14"/>
    <mergeCell ref="L15:L17"/>
    <mergeCell ref="M15:M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N15:Q17"/>
    <mergeCell ref="R15:U17"/>
    <mergeCell ref="AC17:AD17"/>
    <mergeCell ref="V15:Y17"/>
    <mergeCell ref="Z16:AA16"/>
    <mergeCell ref="AB16:AD16"/>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C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C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C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C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C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C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58984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655383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20919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786455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851991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17527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983063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65559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31095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196631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262167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27703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393239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23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458775 AE524311" xr:uid="{00000000-0002-0000-1C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9" customWidth="1"/>
  </cols>
  <sheetData>
    <row r="1" spans="1:27" ht="3" customHeight="1">
      <c r="AA1" s="79" t="s">
        <v>239</v>
      </c>
    </row>
    <row r="2" spans="1:27" ht="16.5" customHeight="1">
      <c r="B2" s="1127" t="str">
        <f>"Код отчёта: " &amp; GetCode()</f>
        <v>Код отчёта: FAS.JKH.OPEN.INFO.PRICE.WARM</v>
      </c>
      <c r="C2" s="1127"/>
      <c r="D2" s="1127"/>
      <c r="E2" s="1127"/>
      <c r="F2" s="1127"/>
      <c r="G2" s="1127"/>
      <c r="Q2" s="231"/>
      <c r="R2" s="231"/>
      <c r="S2" s="231"/>
      <c r="T2" s="231"/>
      <c r="U2" s="231"/>
      <c r="V2" s="231"/>
      <c r="W2" s="231"/>
    </row>
    <row r="3" spans="1:27" ht="18" customHeight="1">
      <c r="B3" s="1128" t="str">
        <f>"Версия " &amp; GetVersion()</f>
        <v>Версия 1.0.2</v>
      </c>
      <c r="C3" s="1128"/>
      <c r="H3" s="43"/>
      <c r="I3" s="43"/>
      <c r="J3" s="43"/>
      <c r="K3" s="43"/>
      <c r="L3" s="43"/>
      <c r="M3" s="43"/>
      <c r="N3" s="43"/>
      <c r="O3" s="43"/>
      <c r="P3" s="43"/>
      <c r="Q3" s="231"/>
      <c r="R3" s="231"/>
      <c r="S3" s="231"/>
      <c r="T3" s="231"/>
      <c r="U3" s="231"/>
      <c r="V3" s="231"/>
      <c r="W3" s="261"/>
      <c r="X3" s="43"/>
      <c r="Y3" s="43"/>
    </row>
    <row r="4" spans="1:27" ht="3" customHeight="1">
      <c r="D4" s="43"/>
      <c r="E4" s="43"/>
      <c r="F4" s="43"/>
      <c r="G4" s="43"/>
      <c r="H4" s="43"/>
      <c r="I4" s="43"/>
      <c r="J4" s="43"/>
      <c r="K4" s="43"/>
      <c r="L4" s="43"/>
      <c r="M4" s="43"/>
      <c r="N4" s="43"/>
      <c r="O4" s="43"/>
      <c r="P4" s="43"/>
      <c r="Q4" s="43"/>
      <c r="R4" s="43"/>
      <c r="S4" s="43"/>
      <c r="T4" s="43"/>
      <c r="U4" s="43"/>
      <c r="V4" s="43"/>
      <c r="W4" s="43"/>
      <c r="X4" s="43"/>
      <c r="Y4" s="43"/>
    </row>
    <row r="5" spans="1:27" ht="42.75" customHeight="1">
      <c r="B5" s="1132" t="s">
        <v>769</v>
      </c>
      <c r="C5" s="1133"/>
      <c r="D5" s="1133"/>
      <c r="E5" s="1133"/>
      <c r="F5" s="1133"/>
      <c r="G5" s="1133"/>
      <c r="H5" s="1133"/>
      <c r="I5" s="1133"/>
      <c r="J5" s="1133"/>
      <c r="K5" s="1133"/>
      <c r="L5" s="1133"/>
      <c r="M5" s="1133"/>
      <c r="N5" s="1133"/>
      <c r="O5" s="1133"/>
      <c r="P5" s="1133"/>
      <c r="Q5" s="1133"/>
      <c r="R5" s="1133"/>
      <c r="S5" s="1133"/>
      <c r="T5" s="1133"/>
      <c r="U5" s="1133"/>
      <c r="V5" s="1133"/>
      <c r="W5" s="1133"/>
      <c r="X5" s="1133"/>
      <c r="Y5" s="1133"/>
    </row>
    <row r="6" spans="1:27" ht="9.75" customHeight="1">
      <c r="A6" s="43"/>
      <c r="B6" s="78"/>
      <c r="C6" s="77"/>
      <c r="D6" s="60"/>
      <c r="E6" s="60"/>
      <c r="F6" s="60"/>
      <c r="G6" s="60"/>
      <c r="H6" s="60"/>
      <c r="I6" s="60"/>
      <c r="J6" s="60"/>
      <c r="K6" s="60"/>
      <c r="L6" s="60"/>
      <c r="M6" s="60"/>
      <c r="N6" s="60"/>
      <c r="O6" s="60"/>
      <c r="P6" s="60"/>
      <c r="Q6" s="60"/>
      <c r="R6" s="60"/>
      <c r="S6" s="60"/>
      <c r="T6" s="60"/>
      <c r="U6" s="60"/>
      <c r="V6" s="60"/>
      <c r="W6" s="60"/>
      <c r="X6" s="60"/>
      <c r="Y6" s="59"/>
    </row>
    <row r="7" spans="1:27" ht="15" customHeight="1">
      <c r="A7" s="43"/>
      <c r="B7" s="78"/>
      <c r="C7" s="77"/>
      <c r="D7" s="60"/>
      <c r="E7" s="1129" t="s">
        <v>589</v>
      </c>
      <c r="F7" s="1129"/>
      <c r="G7" s="1129"/>
      <c r="H7" s="1129"/>
      <c r="I7" s="1129"/>
      <c r="J7" s="1129"/>
      <c r="K7" s="1129"/>
      <c r="L7" s="1129"/>
      <c r="M7" s="1129"/>
      <c r="N7" s="1129"/>
      <c r="O7" s="1129"/>
      <c r="P7" s="1129"/>
      <c r="Q7" s="1129"/>
      <c r="R7" s="1129"/>
      <c r="S7" s="1129"/>
      <c r="T7" s="1129"/>
      <c r="U7" s="1129"/>
      <c r="V7" s="1129"/>
      <c r="W7" s="1129"/>
      <c r="X7" s="1129"/>
      <c r="Y7" s="59"/>
    </row>
    <row r="8" spans="1:27" ht="15" customHeight="1">
      <c r="A8" s="43"/>
      <c r="B8" s="78"/>
      <c r="C8" s="77"/>
      <c r="D8" s="60"/>
      <c r="E8" s="1129"/>
      <c r="F8" s="1129"/>
      <c r="G8" s="1129"/>
      <c r="H8" s="1129"/>
      <c r="I8" s="1129"/>
      <c r="J8" s="1129"/>
      <c r="K8" s="1129"/>
      <c r="L8" s="1129"/>
      <c r="M8" s="1129"/>
      <c r="N8" s="1129"/>
      <c r="O8" s="1129"/>
      <c r="P8" s="1129"/>
      <c r="Q8" s="1129"/>
      <c r="R8" s="1129"/>
      <c r="S8" s="1129"/>
      <c r="T8" s="1129"/>
      <c r="U8" s="1129"/>
      <c r="V8" s="1129"/>
      <c r="W8" s="1129"/>
      <c r="X8" s="1129"/>
      <c r="Y8" s="59"/>
    </row>
    <row r="9" spans="1:27" ht="15" customHeight="1">
      <c r="A9" s="43"/>
      <c r="B9" s="78"/>
      <c r="C9" s="77"/>
      <c r="D9" s="60"/>
      <c r="E9" s="1129"/>
      <c r="F9" s="1129"/>
      <c r="G9" s="1129"/>
      <c r="H9" s="1129"/>
      <c r="I9" s="1129"/>
      <c r="J9" s="1129"/>
      <c r="K9" s="1129"/>
      <c r="L9" s="1129"/>
      <c r="M9" s="1129"/>
      <c r="N9" s="1129"/>
      <c r="O9" s="1129"/>
      <c r="P9" s="1129"/>
      <c r="Q9" s="1129"/>
      <c r="R9" s="1129"/>
      <c r="S9" s="1129"/>
      <c r="T9" s="1129"/>
      <c r="U9" s="1129"/>
      <c r="V9" s="1129"/>
      <c r="W9" s="1129"/>
      <c r="X9" s="1129"/>
      <c r="Y9" s="59"/>
    </row>
    <row r="10" spans="1:27" ht="10.5" customHeight="1">
      <c r="A10" s="43"/>
      <c r="B10" s="78"/>
      <c r="C10" s="77"/>
      <c r="D10" s="60"/>
      <c r="E10" s="1129"/>
      <c r="F10" s="1129"/>
      <c r="G10" s="1129"/>
      <c r="H10" s="1129"/>
      <c r="I10" s="1129"/>
      <c r="J10" s="1129"/>
      <c r="K10" s="1129"/>
      <c r="L10" s="1129"/>
      <c r="M10" s="1129"/>
      <c r="N10" s="1129"/>
      <c r="O10" s="1129"/>
      <c r="P10" s="1129"/>
      <c r="Q10" s="1129"/>
      <c r="R10" s="1129"/>
      <c r="S10" s="1129"/>
      <c r="T10" s="1129"/>
      <c r="U10" s="1129"/>
      <c r="V10" s="1129"/>
      <c r="W10" s="1129"/>
      <c r="X10" s="1129"/>
      <c r="Y10" s="59"/>
    </row>
    <row r="11" spans="1:27" ht="27" customHeight="1">
      <c r="A11" s="43"/>
      <c r="B11" s="78"/>
      <c r="C11" s="77"/>
      <c r="D11" s="60"/>
      <c r="E11" s="1129"/>
      <c r="F11" s="1129"/>
      <c r="G11" s="1129"/>
      <c r="H11" s="1129"/>
      <c r="I11" s="1129"/>
      <c r="J11" s="1129"/>
      <c r="K11" s="1129"/>
      <c r="L11" s="1129"/>
      <c r="M11" s="1129"/>
      <c r="N11" s="1129"/>
      <c r="O11" s="1129"/>
      <c r="P11" s="1129"/>
      <c r="Q11" s="1129"/>
      <c r="R11" s="1129"/>
      <c r="S11" s="1129"/>
      <c r="T11" s="1129"/>
      <c r="U11" s="1129"/>
      <c r="V11" s="1129"/>
      <c r="W11" s="1129"/>
      <c r="X11" s="1129"/>
      <c r="Y11" s="59"/>
    </row>
    <row r="12" spans="1:27" ht="12" customHeight="1">
      <c r="A12" s="43"/>
      <c r="B12" s="78"/>
      <c r="C12" s="77"/>
      <c r="D12" s="60"/>
      <c r="E12" s="1129"/>
      <c r="F12" s="1129"/>
      <c r="G12" s="1129"/>
      <c r="H12" s="1129"/>
      <c r="I12" s="1129"/>
      <c r="J12" s="1129"/>
      <c r="K12" s="1129"/>
      <c r="L12" s="1129"/>
      <c r="M12" s="1129"/>
      <c r="N12" s="1129"/>
      <c r="O12" s="1129"/>
      <c r="P12" s="1129"/>
      <c r="Q12" s="1129"/>
      <c r="R12" s="1129"/>
      <c r="S12" s="1129"/>
      <c r="T12" s="1129"/>
      <c r="U12" s="1129"/>
      <c r="V12" s="1129"/>
      <c r="W12" s="1129"/>
      <c r="X12" s="1129"/>
      <c r="Y12" s="59"/>
    </row>
    <row r="13" spans="1:27" ht="38.25" customHeight="1">
      <c r="A13" s="43"/>
      <c r="B13" s="78"/>
      <c r="C13" s="77"/>
      <c r="D13" s="60"/>
      <c r="E13" s="1129"/>
      <c r="F13" s="1129"/>
      <c r="G13" s="1129"/>
      <c r="H13" s="1129"/>
      <c r="I13" s="1129"/>
      <c r="J13" s="1129"/>
      <c r="K13" s="1129"/>
      <c r="L13" s="1129"/>
      <c r="M13" s="1129"/>
      <c r="N13" s="1129"/>
      <c r="O13" s="1129"/>
      <c r="P13" s="1129"/>
      <c r="Q13" s="1129"/>
      <c r="R13" s="1129"/>
      <c r="S13" s="1129"/>
      <c r="T13" s="1129"/>
      <c r="U13" s="1129"/>
      <c r="V13" s="1129"/>
      <c r="W13" s="1129"/>
      <c r="X13" s="1129"/>
      <c r="Y13" s="73"/>
    </row>
    <row r="14" spans="1:27" ht="15" customHeight="1">
      <c r="A14" s="43"/>
      <c r="B14" s="78"/>
      <c r="C14" s="77"/>
      <c r="D14" s="60"/>
      <c r="E14" s="1129"/>
      <c r="F14" s="1129"/>
      <c r="G14" s="1129"/>
      <c r="H14" s="1129"/>
      <c r="I14" s="1129"/>
      <c r="J14" s="1129"/>
      <c r="K14" s="1129"/>
      <c r="L14" s="1129"/>
      <c r="M14" s="1129"/>
      <c r="N14" s="1129"/>
      <c r="O14" s="1129"/>
      <c r="P14" s="1129"/>
      <c r="Q14" s="1129"/>
      <c r="R14" s="1129"/>
      <c r="S14" s="1129"/>
      <c r="T14" s="1129"/>
      <c r="U14" s="1129"/>
      <c r="V14" s="1129"/>
      <c r="W14" s="1129"/>
      <c r="X14" s="1129"/>
      <c r="Y14" s="59"/>
    </row>
    <row r="15" spans="1:27" ht="15">
      <c r="A15" s="43"/>
      <c r="B15" s="78"/>
      <c r="C15" s="77"/>
      <c r="D15" s="60"/>
      <c r="E15" s="1129"/>
      <c r="F15" s="1129"/>
      <c r="G15" s="1129"/>
      <c r="H15" s="1129"/>
      <c r="I15" s="1129"/>
      <c r="J15" s="1129"/>
      <c r="K15" s="1129"/>
      <c r="L15" s="1129"/>
      <c r="M15" s="1129"/>
      <c r="N15" s="1129"/>
      <c r="O15" s="1129"/>
      <c r="P15" s="1129"/>
      <c r="Q15" s="1129"/>
      <c r="R15" s="1129"/>
      <c r="S15" s="1129"/>
      <c r="T15" s="1129"/>
      <c r="U15" s="1129"/>
      <c r="V15" s="1129"/>
      <c r="W15" s="1129"/>
      <c r="X15" s="1129"/>
      <c r="Y15" s="59"/>
    </row>
    <row r="16" spans="1:27" ht="15">
      <c r="A16" s="43"/>
      <c r="B16" s="78"/>
      <c r="C16" s="77"/>
      <c r="D16" s="60"/>
      <c r="E16" s="1129"/>
      <c r="F16" s="1129"/>
      <c r="G16" s="1129"/>
      <c r="H16" s="1129"/>
      <c r="I16" s="1129"/>
      <c r="J16" s="1129"/>
      <c r="K16" s="1129"/>
      <c r="L16" s="1129"/>
      <c r="M16" s="1129"/>
      <c r="N16" s="1129"/>
      <c r="O16" s="1129"/>
      <c r="P16" s="1129"/>
      <c r="Q16" s="1129"/>
      <c r="R16" s="1129"/>
      <c r="S16" s="1129"/>
      <c r="T16" s="1129"/>
      <c r="U16" s="1129"/>
      <c r="V16" s="1129"/>
      <c r="W16" s="1129"/>
      <c r="X16" s="1129"/>
      <c r="Y16" s="59"/>
    </row>
    <row r="17" spans="1:25" ht="15" customHeight="1">
      <c r="A17" s="43"/>
      <c r="B17" s="78"/>
      <c r="C17" s="77"/>
      <c r="D17" s="60"/>
      <c r="E17" s="1129"/>
      <c r="F17" s="1129"/>
      <c r="G17" s="1129"/>
      <c r="H17" s="1129"/>
      <c r="I17" s="1129"/>
      <c r="J17" s="1129"/>
      <c r="K17" s="1129"/>
      <c r="L17" s="1129"/>
      <c r="M17" s="1129"/>
      <c r="N17" s="1129"/>
      <c r="O17" s="1129"/>
      <c r="P17" s="1129"/>
      <c r="Q17" s="1129"/>
      <c r="R17" s="1129"/>
      <c r="S17" s="1129"/>
      <c r="T17" s="1129"/>
      <c r="U17" s="1129"/>
      <c r="V17" s="1129"/>
      <c r="W17" s="1129"/>
      <c r="X17" s="1129"/>
      <c r="Y17" s="59"/>
    </row>
    <row r="18" spans="1:25" ht="15">
      <c r="A18" s="43"/>
      <c r="B18" s="78"/>
      <c r="C18" s="77"/>
      <c r="D18" s="60"/>
      <c r="E18" s="1129"/>
      <c r="F18" s="1129"/>
      <c r="G18" s="1129"/>
      <c r="H18" s="1129"/>
      <c r="I18" s="1129"/>
      <c r="J18" s="1129"/>
      <c r="K18" s="1129"/>
      <c r="L18" s="1129"/>
      <c r="M18" s="1129"/>
      <c r="N18" s="1129"/>
      <c r="O18" s="1129"/>
      <c r="P18" s="1129"/>
      <c r="Q18" s="1129"/>
      <c r="R18" s="1129"/>
      <c r="S18" s="1129"/>
      <c r="T18" s="1129"/>
      <c r="U18" s="1129"/>
      <c r="V18" s="1129"/>
      <c r="W18" s="1129"/>
      <c r="X18" s="1129"/>
      <c r="Y18" s="59"/>
    </row>
    <row r="19" spans="1:25" ht="59.25" customHeight="1">
      <c r="A19" s="43"/>
      <c r="B19" s="78"/>
      <c r="C19" s="77"/>
      <c r="D19" s="66"/>
      <c r="E19" s="1129"/>
      <c r="F19" s="1129"/>
      <c r="G19" s="1129"/>
      <c r="H19" s="1129"/>
      <c r="I19" s="1129"/>
      <c r="J19" s="1129"/>
      <c r="K19" s="1129"/>
      <c r="L19" s="1129"/>
      <c r="M19" s="1129"/>
      <c r="N19" s="1129"/>
      <c r="O19" s="1129"/>
      <c r="P19" s="1129"/>
      <c r="Q19" s="1129"/>
      <c r="R19" s="1129"/>
      <c r="S19" s="1129"/>
      <c r="T19" s="1129"/>
      <c r="U19" s="1129"/>
      <c r="V19" s="1129"/>
      <c r="W19" s="1129"/>
      <c r="X19" s="1129"/>
      <c r="Y19" s="59"/>
    </row>
    <row r="20" spans="1:25" ht="15" hidden="1">
      <c r="A20" s="43"/>
      <c r="B20" s="78"/>
      <c r="C20" s="77"/>
      <c r="D20" s="66"/>
      <c r="E20" s="65"/>
      <c r="F20" s="65"/>
      <c r="G20" s="65"/>
      <c r="H20" s="65"/>
      <c r="I20" s="65"/>
      <c r="J20" s="65"/>
      <c r="K20" s="65"/>
      <c r="L20" s="65"/>
      <c r="M20" s="65"/>
      <c r="N20" s="65"/>
      <c r="O20" s="65"/>
      <c r="P20" s="65"/>
      <c r="Q20" s="65"/>
      <c r="R20" s="65"/>
      <c r="S20" s="65"/>
      <c r="T20" s="65"/>
      <c r="U20" s="65"/>
      <c r="V20" s="65"/>
      <c r="W20" s="65"/>
      <c r="X20" s="65"/>
      <c r="Y20" s="59"/>
    </row>
    <row r="21" spans="1:25" ht="14.25" hidden="1" customHeight="1">
      <c r="A21" s="43"/>
      <c r="B21" s="78"/>
      <c r="C21" s="77"/>
      <c r="D21" s="61"/>
      <c r="E21" s="72" t="s">
        <v>237</v>
      </c>
      <c r="F21" s="1135" t="s">
        <v>254</v>
      </c>
      <c r="G21" s="1136"/>
      <c r="H21" s="1136"/>
      <c r="I21" s="1136"/>
      <c r="J21" s="1136"/>
      <c r="K21" s="1136"/>
      <c r="L21" s="1136"/>
      <c r="M21" s="1136"/>
      <c r="N21" s="60"/>
      <c r="O21" s="71" t="s">
        <v>237</v>
      </c>
      <c r="P21" s="1137" t="s">
        <v>238</v>
      </c>
      <c r="Q21" s="1138"/>
      <c r="R21" s="1138"/>
      <c r="S21" s="1138"/>
      <c r="T21" s="1138"/>
      <c r="U21" s="1138"/>
      <c r="V21" s="1138"/>
      <c r="W21" s="1138"/>
      <c r="X21" s="1138"/>
      <c r="Y21" s="59"/>
    </row>
    <row r="22" spans="1:25" ht="14.25" hidden="1" customHeight="1">
      <c r="A22" s="43"/>
      <c r="B22" s="78"/>
      <c r="C22" s="77"/>
      <c r="D22" s="61"/>
      <c r="E22" s="94" t="s">
        <v>237</v>
      </c>
      <c r="F22" s="1135" t="s">
        <v>240</v>
      </c>
      <c r="G22" s="1136"/>
      <c r="H22" s="1136"/>
      <c r="I22" s="1136"/>
      <c r="J22" s="1136"/>
      <c r="K22" s="1136"/>
      <c r="L22" s="1136"/>
      <c r="M22" s="1136"/>
      <c r="N22" s="60"/>
      <c r="O22" s="74" t="s">
        <v>237</v>
      </c>
      <c r="P22" s="1137" t="s">
        <v>587</v>
      </c>
      <c r="Q22" s="1138"/>
      <c r="R22" s="1138"/>
      <c r="S22" s="1138"/>
      <c r="T22" s="1138"/>
      <c r="U22" s="1138"/>
      <c r="V22" s="1138"/>
      <c r="W22" s="1138"/>
      <c r="X22" s="1138"/>
      <c r="Y22" s="59"/>
    </row>
    <row r="23" spans="1:25" ht="27" hidden="1" customHeight="1">
      <c r="A23" s="43"/>
      <c r="B23" s="78"/>
      <c r="C23" s="77"/>
      <c r="D23" s="61"/>
      <c r="E23" s="60"/>
      <c r="F23" s="60"/>
      <c r="G23" s="60"/>
      <c r="H23" s="60"/>
      <c r="I23" s="60"/>
      <c r="J23" s="60"/>
      <c r="K23" s="60"/>
      <c r="L23" s="60"/>
      <c r="M23" s="60"/>
      <c r="N23" s="60"/>
      <c r="O23" s="60"/>
      <c r="P23" s="1130"/>
      <c r="Q23" s="1130"/>
      <c r="R23" s="1130"/>
      <c r="S23" s="1130"/>
      <c r="T23" s="1130"/>
      <c r="U23" s="1130"/>
      <c r="V23" s="1130"/>
      <c r="W23" s="1130"/>
      <c r="X23" s="60"/>
      <c r="Y23" s="59"/>
    </row>
    <row r="24" spans="1:25" ht="10.5" hidden="1" customHeight="1">
      <c r="A24" s="43"/>
      <c r="B24" s="78"/>
      <c r="C24" s="77"/>
      <c r="D24" s="61"/>
      <c r="E24" s="60"/>
      <c r="F24" s="60"/>
      <c r="G24" s="60"/>
      <c r="H24" s="60"/>
      <c r="I24" s="60"/>
      <c r="J24" s="60"/>
      <c r="K24" s="60"/>
      <c r="L24" s="60"/>
      <c r="M24" s="60"/>
      <c r="N24" s="60"/>
      <c r="O24" s="60"/>
      <c r="P24" s="60"/>
      <c r="Q24" s="60"/>
      <c r="R24" s="60"/>
      <c r="S24" s="60"/>
      <c r="T24" s="60"/>
      <c r="U24" s="60"/>
      <c r="V24" s="60"/>
      <c r="W24" s="60"/>
      <c r="X24" s="60"/>
      <c r="Y24" s="59"/>
    </row>
    <row r="25" spans="1:25" ht="27" hidden="1" customHeight="1">
      <c r="A25" s="43"/>
      <c r="B25" s="78"/>
      <c r="C25" s="77"/>
      <c r="D25" s="61"/>
      <c r="E25" s="60"/>
      <c r="F25" s="60"/>
      <c r="G25" s="60"/>
      <c r="H25" s="60"/>
      <c r="I25" s="60"/>
      <c r="J25" s="60"/>
      <c r="K25" s="60"/>
      <c r="L25" s="60"/>
      <c r="M25" s="60"/>
      <c r="N25" s="60"/>
      <c r="O25" s="60"/>
      <c r="P25" s="60"/>
      <c r="Q25" s="60"/>
      <c r="R25" s="60"/>
      <c r="S25" s="60"/>
      <c r="T25" s="60"/>
      <c r="U25" s="60"/>
      <c r="V25" s="60"/>
      <c r="W25" s="60"/>
      <c r="X25" s="60"/>
      <c r="Y25" s="59"/>
    </row>
    <row r="26" spans="1:25" ht="12" hidden="1" customHeight="1">
      <c r="A26" s="43"/>
      <c r="B26" s="78"/>
      <c r="C26" s="77"/>
      <c r="D26" s="61"/>
      <c r="E26" s="60"/>
      <c r="F26" s="60"/>
      <c r="G26" s="60"/>
      <c r="H26" s="60"/>
      <c r="I26" s="60"/>
      <c r="J26" s="60"/>
      <c r="K26" s="60"/>
      <c r="L26" s="60"/>
      <c r="M26" s="60"/>
      <c r="N26" s="60"/>
      <c r="O26" s="60"/>
      <c r="P26" s="60"/>
      <c r="Q26" s="60"/>
      <c r="R26" s="60"/>
      <c r="S26" s="60"/>
      <c r="T26" s="60"/>
      <c r="U26" s="60"/>
      <c r="V26" s="60"/>
      <c r="W26" s="60"/>
      <c r="X26" s="60"/>
      <c r="Y26" s="59"/>
    </row>
    <row r="27" spans="1:25" ht="38.25" hidden="1" customHeight="1">
      <c r="A27" s="43"/>
      <c r="B27" s="78"/>
      <c r="C27" s="77"/>
      <c r="D27" s="61"/>
      <c r="E27" s="60"/>
      <c r="F27" s="60"/>
      <c r="G27" s="60"/>
      <c r="H27" s="60"/>
      <c r="I27" s="60"/>
      <c r="J27" s="60"/>
      <c r="K27" s="60"/>
      <c r="L27" s="60"/>
      <c r="M27" s="60"/>
      <c r="N27" s="60"/>
      <c r="O27" s="60"/>
      <c r="P27" s="60"/>
      <c r="Q27" s="60"/>
      <c r="R27" s="60"/>
      <c r="S27" s="60"/>
      <c r="T27" s="60"/>
      <c r="U27" s="60"/>
      <c r="V27" s="60"/>
      <c r="W27" s="60"/>
      <c r="X27" s="60"/>
      <c r="Y27" s="59"/>
    </row>
    <row r="28" spans="1:25" ht="15" hidden="1">
      <c r="A28" s="43"/>
      <c r="B28" s="78"/>
      <c r="C28" s="77"/>
      <c r="D28" s="61"/>
      <c r="E28" s="60"/>
      <c r="F28" s="60"/>
      <c r="G28" s="60"/>
      <c r="H28" s="60"/>
      <c r="I28" s="60"/>
      <c r="J28" s="60"/>
      <c r="K28" s="60"/>
      <c r="L28" s="60"/>
      <c r="M28" s="60"/>
      <c r="N28" s="60"/>
      <c r="O28" s="60"/>
      <c r="P28" s="60"/>
      <c r="Q28" s="60"/>
      <c r="R28" s="60"/>
      <c r="S28" s="60"/>
      <c r="T28" s="60"/>
      <c r="U28" s="60"/>
      <c r="V28" s="60"/>
      <c r="W28" s="60"/>
      <c r="X28" s="60"/>
      <c r="Y28" s="59"/>
    </row>
    <row r="29" spans="1:25" ht="15" hidden="1">
      <c r="A29" s="43"/>
      <c r="B29" s="78"/>
      <c r="C29" s="77"/>
      <c r="D29" s="61"/>
      <c r="E29" s="60"/>
      <c r="F29" s="60"/>
      <c r="G29" s="60"/>
      <c r="H29" s="60"/>
      <c r="I29" s="60"/>
      <c r="J29" s="60"/>
      <c r="K29" s="60"/>
      <c r="L29" s="60"/>
      <c r="M29" s="60"/>
      <c r="N29" s="60"/>
      <c r="O29" s="60"/>
      <c r="P29" s="60"/>
      <c r="Q29" s="60"/>
      <c r="R29" s="60"/>
      <c r="S29" s="60"/>
      <c r="T29" s="60"/>
      <c r="U29" s="60"/>
      <c r="V29" s="60"/>
      <c r="W29" s="60"/>
      <c r="X29" s="60"/>
      <c r="Y29" s="59"/>
    </row>
    <row r="30" spans="1:25" ht="15" hidden="1">
      <c r="A30" s="43"/>
      <c r="B30" s="78"/>
      <c r="C30" s="77"/>
      <c r="D30" s="61"/>
      <c r="E30" s="60"/>
      <c r="F30" s="60"/>
      <c r="G30" s="60"/>
      <c r="H30" s="60"/>
      <c r="I30" s="60"/>
      <c r="J30" s="60"/>
      <c r="K30" s="60"/>
      <c r="L30" s="60"/>
      <c r="M30" s="60"/>
      <c r="N30" s="60"/>
      <c r="O30" s="60"/>
      <c r="P30" s="60"/>
      <c r="Q30" s="60"/>
      <c r="R30" s="60"/>
      <c r="S30" s="60"/>
      <c r="T30" s="60"/>
      <c r="U30" s="60"/>
      <c r="V30" s="60"/>
      <c r="W30" s="60"/>
      <c r="X30" s="60"/>
      <c r="Y30" s="59"/>
    </row>
    <row r="31" spans="1:25" ht="15" hidden="1">
      <c r="A31" s="43"/>
      <c r="B31" s="78"/>
      <c r="C31" s="77"/>
      <c r="D31" s="61"/>
      <c r="E31" s="60"/>
      <c r="F31" s="60"/>
      <c r="G31" s="60"/>
      <c r="H31" s="60"/>
      <c r="I31" s="60"/>
      <c r="J31" s="60"/>
      <c r="K31" s="60"/>
      <c r="L31" s="60"/>
      <c r="M31" s="60"/>
      <c r="N31" s="60"/>
      <c r="O31" s="60"/>
      <c r="P31" s="60"/>
      <c r="Q31" s="60"/>
      <c r="R31" s="60"/>
      <c r="S31" s="60"/>
      <c r="T31" s="60"/>
      <c r="U31" s="60"/>
      <c r="V31" s="60"/>
      <c r="W31" s="60"/>
      <c r="X31" s="60"/>
      <c r="Y31" s="59"/>
    </row>
    <row r="32" spans="1:25" ht="15" hidden="1">
      <c r="A32" s="43"/>
      <c r="B32" s="78"/>
      <c r="C32" s="77"/>
      <c r="D32" s="61"/>
      <c r="E32" s="60"/>
      <c r="F32" s="60"/>
      <c r="G32" s="60"/>
      <c r="H32" s="60"/>
      <c r="I32" s="60"/>
      <c r="J32" s="60"/>
      <c r="K32" s="60"/>
      <c r="L32" s="60"/>
      <c r="M32" s="60"/>
      <c r="N32" s="60"/>
      <c r="O32" s="60"/>
      <c r="P32" s="60"/>
      <c r="Q32" s="60"/>
      <c r="R32" s="60"/>
      <c r="S32" s="60"/>
      <c r="T32" s="60"/>
      <c r="U32" s="60"/>
      <c r="V32" s="60"/>
      <c r="W32" s="60"/>
      <c r="X32" s="60"/>
      <c r="Y32" s="59"/>
    </row>
    <row r="33" spans="1:25" ht="18.75" hidden="1" customHeight="1">
      <c r="A33" s="43"/>
      <c r="B33" s="78"/>
      <c r="C33" s="77"/>
      <c r="D33" s="66"/>
      <c r="E33" s="65"/>
      <c r="F33" s="65"/>
      <c r="G33" s="65"/>
      <c r="H33" s="65"/>
      <c r="I33" s="65"/>
      <c r="J33" s="65"/>
      <c r="K33" s="65"/>
      <c r="L33" s="65"/>
      <c r="M33" s="65"/>
      <c r="N33" s="65"/>
      <c r="O33" s="65"/>
      <c r="P33" s="65"/>
      <c r="Q33" s="65"/>
      <c r="R33" s="65"/>
      <c r="S33" s="65"/>
      <c r="T33" s="65"/>
      <c r="U33" s="65"/>
      <c r="V33" s="65"/>
      <c r="W33" s="65"/>
      <c r="X33" s="65"/>
      <c r="Y33" s="59"/>
    </row>
    <row r="34" spans="1:25" ht="15" hidden="1">
      <c r="A34" s="43"/>
      <c r="B34" s="78"/>
      <c r="C34" s="77"/>
      <c r="D34" s="66"/>
      <c r="E34" s="65"/>
      <c r="F34" s="65"/>
      <c r="G34" s="65"/>
      <c r="H34" s="65"/>
      <c r="I34" s="65"/>
      <c r="J34" s="65"/>
      <c r="K34" s="65"/>
      <c r="L34" s="65"/>
      <c r="M34" s="65"/>
      <c r="N34" s="65"/>
      <c r="O34" s="65"/>
      <c r="P34" s="65"/>
      <c r="Q34" s="65"/>
      <c r="R34" s="65"/>
      <c r="S34" s="65"/>
      <c r="T34" s="65"/>
      <c r="U34" s="65"/>
      <c r="V34" s="65"/>
      <c r="W34" s="65"/>
      <c r="X34" s="65"/>
      <c r="Y34" s="59"/>
    </row>
    <row r="35" spans="1:25" ht="24" hidden="1" customHeight="1">
      <c r="A35" s="43"/>
      <c r="B35" s="78"/>
      <c r="C35" s="77"/>
      <c r="D35" s="61"/>
      <c r="E35" s="1134" t="s">
        <v>394</v>
      </c>
      <c r="F35" s="1134"/>
      <c r="G35" s="1134"/>
      <c r="H35" s="1134"/>
      <c r="I35" s="1134"/>
      <c r="J35" s="1134"/>
      <c r="K35" s="1134"/>
      <c r="L35" s="1134"/>
      <c r="M35" s="1134"/>
      <c r="N35" s="1134"/>
      <c r="O35" s="1134"/>
      <c r="P35" s="1134"/>
      <c r="Q35" s="1134"/>
      <c r="R35" s="1134"/>
      <c r="S35" s="1134"/>
      <c r="T35" s="1134"/>
      <c r="U35" s="1134"/>
      <c r="V35" s="1134"/>
      <c r="W35" s="1134"/>
      <c r="X35" s="1134"/>
      <c r="Y35" s="59"/>
    </row>
    <row r="36" spans="1:25" ht="38.25" hidden="1" customHeight="1">
      <c r="A36" s="43"/>
      <c r="B36" s="78"/>
      <c r="C36" s="77"/>
      <c r="D36" s="61"/>
      <c r="E36" s="1134"/>
      <c r="F36" s="1134"/>
      <c r="G36" s="1134"/>
      <c r="H36" s="1134"/>
      <c r="I36" s="1134"/>
      <c r="J36" s="1134"/>
      <c r="K36" s="1134"/>
      <c r="L36" s="1134"/>
      <c r="M36" s="1134"/>
      <c r="N36" s="1134"/>
      <c r="O36" s="1134"/>
      <c r="P36" s="1134"/>
      <c r="Q36" s="1134"/>
      <c r="R36" s="1134"/>
      <c r="S36" s="1134"/>
      <c r="T36" s="1134"/>
      <c r="U36" s="1134"/>
      <c r="V36" s="1134"/>
      <c r="W36" s="1134"/>
      <c r="X36" s="1134"/>
      <c r="Y36" s="59"/>
    </row>
    <row r="37" spans="1:25" ht="9.75" hidden="1" customHeight="1">
      <c r="A37" s="43"/>
      <c r="B37" s="78"/>
      <c r="C37" s="77"/>
      <c r="D37" s="61"/>
      <c r="E37" s="1134"/>
      <c r="F37" s="1134"/>
      <c r="G37" s="1134"/>
      <c r="H37" s="1134"/>
      <c r="I37" s="1134"/>
      <c r="J37" s="1134"/>
      <c r="K37" s="1134"/>
      <c r="L37" s="1134"/>
      <c r="M37" s="1134"/>
      <c r="N37" s="1134"/>
      <c r="O37" s="1134"/>
      <c r="P37" s="1134"/>
      <c r="Q37" s="1134"/>
      <c r="R37" s="1134"/>
      <c r="S37" s="1134"/>
      <c r="T37" s="1134"/>
      <c r="U37" s="1134"/>
      <c r="V37" s="1134"/>
      <c r="W37" s="1134"/>
      <c r="X37" s="1134"/>
      <c r="Y37" s="59"/>
    </row>
    <row r="38" spans="1:25" ht="51" hidden="1" customHeight="1">
      <c r="A38" s="43"/>
      <c r="B38" s="78"/>
      <c r="C38" s="77"/>
      <c r="D38" s="61"/>
      <c r="E38" s="1134"/>
      <c r="F38" s="1134"/>
      <c r="G38" s="1134"/>
      <c r="H38" s="1134"/>
      <c r="I38" s="1134"/>
      <c r="J38" s="1134"/>
      <c r="K38" s="1134"/>
      <c r="L38" s="1134"/>
      <c r="M38" s="1134"/>
      <c r="N38" s="1134"/>
      <c r="O38" s="1134"/>
      <c r="P38" s="1134"/>
      <c r="Q38" s="1134"/>
      <c r="R38" s="1134"/>
      <c r="S38" s="1134"/>
      <c r="T38" s="1134"/>
      <c r="U38" s="1134"/>
      <c r="V38" s="1134"/>
      <c r="W38" s="1134"/>
      <c r="X38" s="1134"/>
      <c r="Y38" s="59"/>
    </row>
    <row r="39" spans="1:25" ht="15" hidden="1" customHeight="1">
      <c r="A39" s="43"/>
      <c r="B39" s="78"/>
      <c r="C39" s="77"/>
      <c r="D39" s="61"/>
      <c r="E39" s="1134"/>
      <c r="F39" s="1134"/>
      <c r="G39" s="1134"/>
      <c r="H39" s="1134"/>
      <c r="I39" s="1134"/>
      <c r="J39" s="1134"/>
      <c r="K39" s="1134"/>
      <c r="L39" s="1134"/>
      <c r="M39" s="1134"/>
      <c r="N39" s="1134"/>
      <c r="O39" s="1134"/>
      <c r="P39" s="1134"/>
      <c r="Q39" s="1134"/>
      <c r="R39" s="1134"/>
      <c r="S39" s="1134"/>
      <c r="T39" s="1134"/>
      <c r="U39" s="1134"/>
      <c r="V39" s="1134"/>
      <c r="W39" s="1134"/>
      <c r="X39" s="1134"/>
      <c r="Y39" s="59"/>
    </row>
    <row r="40" spans="1:25" ht="12" hidden="1" customHeight="1">
      <c r="A40" s="43"/>
      <c r="B40" s="78"/>
      <c r="C40" s="77"/>
      <c r="D40" s="61"/>
      <c r="E40" s="1139"/>
      <c r="F40" s="1140"/>
      <c r="G40" s="1140"/>
      <c r="H40" s="1140"/>
      <c r="I40" s="1140"/>
      <c r="J40" s="1140"/>
      <c r="K40" s="1140"/>
      <c r="L40" s="1140"/>
      <c r="M40" s="1140"/>
      <c r="N40" s="1140"/>
      <c r="O40" s="1140"/>
      <c r="P40" s="1140"/>
      <c r="Q40" s="1140"/>
      <c r="R40" s="1140"/>
      <c r="S40" s="1140"/>
      <c r="T40" s="1140"/>
      <c r="U40" s="1140"/>
      <c r="V40" s="1140"/>
      <c r="W40" s="1140"/>
      <c r="X40" s="1140"/>
      <c r="Y40" s="59"/>
    </row>
    <row r="41" spans="1:25" ht="38.25" hidden="1" customHeight="1">
      <c r="A41" s="43"/>
      <c r="B41" s="78"/>
      <c r="C41" s="77"/>
      <c r="D41" s="61"/>
      <c r="E41" s="1134"/>
      <c r="F41" s="1134"/>
      <c r="G41" s="1134"/>
      <c r="H41" s="1134"/>
      <c r="I41" s="1134"/>
      <c r="J41" s="1134"/>
      <c r="K41" s="1134"/>
      <c r="L41" s="1134"/>
      <c r="M41" s="1134"/>
      <c r="N41" s="1134"/>
      <c r="O41" s="1134"/>
      <c r="P41" s="1134"/>
      <c r="Q41" s="1134"/>
      <c r="R41" s="1134"/>
      <c r="S41" s="1134"/>
      <c r="T41" s="1134"/>
      <c r="U41" s="1134"/>
      <c r="V41" s="1134"/>
      <c r="W41" s="1134"/>
      <c r="X41" s="1134"/>
      <c r="Y41" s="59"/>
    </row>
    <row r="42" spans="1:25" ht="15" hidden="1">
      <c r="A42" s="43"/>
      <c r="B42" s="78"/>
      <c r="C42" s="77"/>
      <c r="D42" s="61"/>
      <c r="E42" s="1134"/>
      <c r="F42" s="1134"/>
      <c r="G42" s="1134"/>
      <c r="H42" s="1134"/>
      <c r="I42" s="1134"/>
      <c r="J42" s="1134"/>
      <c r="K42" s="1134"/>
      <c r="L42" s="1134"/>
      <c r="M42" s="1134"/>
      <c r="N42" s="1134"/>
      <c r="O42" s="1134"/>
      <c r="P42" s="1134"/>
      <c r="Q42" s="1134"/>
      <c r="R42" s="1134"/>
      <c r="S42" s="1134"/>
      <c r="T42" s="1134"/>
      <c r="U42" s="1134"/>
      <c r="V42" s="1134"/>
      <c r="W42" s="1134"/>
      <c r="X42" s="1134"/>
      <c r="Y42" s="59"/>
    </row>
    <row r="43" spans="1:25" ht="15" hidden="1">
      <c r="A43" s="43"/>
      <c r="B43" s="78"/>
      <c r="C43" s="77"/>
      <c r="D43" s="61"/>
      <c r="E43" s="1134"/>
      <c r="F43" s="1134"/>
      <c r="G43" s="1134"/>
      <c r="H43" s="1134"/>
      <c r="I43" s="1134"/>
      <c r="J43" s="1134"/>
      <c r="K43" s="1134"/>
      <c r="L43" s="1134"/>
      <c r="M43" s="1134"/>
      <c r="N43" s="1134"/>
      <c r="O43" s="1134"/>
      <c r="P43" s="1134"/>
      <c r="Q43" s="1134"/>
      <c r="R43" s="1134"/>
      <c r="S43" s="1134"/>
      <c r="T43" s="1134"/>
      <c r="U43" s="1134"/>
      <c r="V43" s="1134"/>
      <c r="W43" s="1134"/>
      <c r="X43" s="1134"/>
      <c r="Y43" s="59"/>
    </row>
    <row r="44" spans="1:25" ht="33.75" hidden="1" customHeight="1">
      <c r="A44" s="43"/>
      <c r="B44" s="78"/>
      <c r="C44" s="77"/>
      <c r="D44" s="66"/>
      <c r="E44" s="1134"/>
      <c r="F44" s="1134"/>
      <c r="G44" s="1134"/>
      <c r="H44" s="1134"/>
      <c r="I44" s="1134"/>
      <c r="J44" s="1134"/>
      <c r="K44" s="1134"/>
      <c r="L44" s="1134"/>
      <c r="M44" s="1134"/>
      <c r="N44" s="1134"/>
      <c r="O44" s="1134"/>
      <c r="P44" s="1134"/>
      <c r="Q44" s="1134"/>
      <c r="R44" s="1134"/>
      <c r="S44" s="1134"/>
      <c r="T44" s="1134"/>
      <c r="U44" s="1134"/>
      <c r="V44" s="1134"/>
      <c r="W44" s="1134"/>
      <c r="X44" s="1134"/>
      <c r="Y44" s="59"/>
    </row>
    <row r="45" spans="1:25" ht="15" hidden="1">
      <c r="A45" s="43"/>
      <c r="B45" s="78"/>
      <c r="C45" s="77"/>
      <c r="D45" s="66"/>
      <c r="E45" s="1134"/>
      <c r="F45" s="1134"/>
      <c r="G45" s="1134"/>
      <c r="H45" s="1134"/>
      <c r="I45" s="1134"/>
      <c r="J45" s="1134"/>
      <c r="K45" s="1134"/>
      <c r="L45" s="1134"/>
      <c r="M45" s="1134"/>
      <c r="N45" s="1134"/>
      <c r="O45" s="1134"/>
      <c r="P45" s="1134"/>
      <c r="Q45" s="1134"/>
      <c r="R45" s="1134"/>
      <c r="S45" s="1134"/>
      <c r="T45" s="1134"/>
      <c r="U45" s="1134"/>
      <c r="V45" s="1134"/>
      <c r="W45" s="1134"/>
      <c r="X45" s="1134"/>
      <c r="Y45" s="59"/>
    </row>
    <row r="46" spans="1:25" ht="24" hidden="1" customHeight="1">
      <c r="A46" s="43"/>
      <c r="B46" s="78"/>
      <c r="C46" s="77"/>
      <c r="D46" s="61"/>
      <c r="E46" s="1145" t="s">
        <v>236</v>
      </c>
      <c r="F46" s="1145"/>
      <c r="G46" s="1145"/>
      <c r="H46" s="1145"/>
      <c r="I46" s="1145"/>
      <c r="J46" s="1145"/>
      <c r="K46" s="1145"/>
      <c r="L46" s="1145"/>
      <c r="M46" s="1145"/>
      <c r="N46" s="1145"/>
      <c r="O46" s="1145"/>
      <c r="P46" s="1145"/>
      <c r="Q46" s="1145"/>
      <c r="R46" s="1145"/>
      <c r="S46" s="1145"/>
      <c r="T46" s="1145"/>
      <c r="U46" s="1145"/>
      <c r="V46" s="1145"/>
      <c r="W46" s="1145"/>
      <c r="X46" s="1145"/>
      <c r="Y46" s="59"/>
    </row>
    <row r="47" spans="1:25" ht="37.5" hidden="1" customHeight="1">
      <c r="A47" s="43"/>
      <c r="B47" s="78"/>
      <c r="C47" s="77"/>
      <c r="D47" s="61"/>
      <c r="E47" s="1145"/>
      <c r="F47" s="1145"/>
      <c r="G47" s="1145"/>
      <c r="H47" s="1145"/>
      <c r="I47" s="1145"/>
      <c r="J47" s="1145"/>
      <c r="K47" s="1145"/>
      <c r="L47" s="1145"/>
      <c r="M47" s="1145"/>
      <c r="N47" s="1145"/>
      <c r="O47" s="1145"/>
      <c r="P47" s="1145"/>
      <c r="Q47" s="1145"/>
      <c r="R47" s="1145"/>
      <c r="S47" s="1145"/>
      <c r="T47" s="1145"/>
      <c r="U47" s="1145"/>
      <c r="V47" s="1145"/>
      <c r="W47" s="1145"/>
      <c r="X47" s="1145"/>
      <c r="Y47" s="59"/>
    </row>
    <row r="48" spans="1:25" ht="24" hidden="1" customHeight="1">
      <c r="A48" s="43"/>
      <c r="B48" s="78"/>
      <c r="C48" s="77"/>
      <c r="D48" s="61"/>
      <c r="E48" s="1145"/>
      <c r="F48" s="1145"/>
      <c r="G48" s="1145"/>
      <c r="H48" s="1145"/>
      <c r="I48" s="1145"/>
      <c r="J48" s="1145"/>
      <c r="K48" s="1145"/>
      <c r="L48" s="1145"/>
      <c r="M48" s="1145"/>
      <c r="N48" s="1145"/>
      <c r="O48" s="1145"/>
      <c r="P48" s="1145"/>
      <c r="Q48" s="1145"/>
      <c r="R48" s="1145"/>
      <c r="S48" s="1145"/>
      <c r="T48" s="1145"/>
      <c r="U48" s="1145"/>
      <c r="V48" s="1145"/>
      <c r="W48" s="1145"/>
      <c r="X48" s="1145"/>
      <c r="Y48" s="59"/>
    </row>
    <row r="49" spans="1:25" ht="51" hidden="1" customHeight="1">
      <c r="A49" s="43"/>
      <c r="B49" s="78"/>
      <c r="C49" s="77"/>
      <c r="D49" s="61"/>
      <c r="E49" s="1145"/>
      <c r="F49" s="1145"/>
      <c r="G49" s="1145"/>
      <c r="H49" s="1145"/>
      <c r="I49" s="1145"/>
      <c r="J49" s="1145"/>
      <c r="K49" s="1145"/>
      <c r="L49" s="1145"/>
      <c r="M49" s="1145"/>
      <c r="N49" s="1145"/>
      <c r="O49" s="1145"/>
      <c r="P49" s="1145"/>
      <c r="Q49" s="1145"/>
      <c r="R49" s="1145"/>
      <c r="S49" s="1145"/>
      <c r="T49" s="1145"/>
      <c r="U49" s="1145"/>
      <c r="V49" s="1145"/>
      <c r="W49" s="1145"/>
      <c r="X49" s="1145"/>
      <c r="Y49" s="59"/>
    </row>
    <row r="50" spans="1:25" ht="15" hidden="1">
      <c r="A50" s="43"/>
      <c r="B50" s="78"/>
      <c r="C50" s="77"/>
      <c r="D50" s="61"/>
      <c r="E50" s="1145"/>
      <c r="F50" s="1145"/>
      <c r="G50" s="1145"/>
      <c r="H50" s="1145"/>
      <c r="I50" s="1145"/>
      <c r="J50" s="1145"/>
      <c r="K50" s="1145"/>
      <c r="L50" s="1145"/>
      <c r="M50" s="1145"/>
      <c r="N50" s="1145"/>
      <c r="O50" s="1145"/>
      <c r="P50" s="1145"/>
      <c r="Q50" s="1145"/>
      <c r="R50" s="1145"/>
      <c r="S50" s="1145"/>
      <c r="T50" s="1145"/>
      <c r="U50" s="1145"/>
      <c r="V50" s="1145"/>
      <c r="W50" s="1145"/>
      <c r="X50" s="1145"/>
      <c r="Y50" s="59"/>
    </row>
    <row r="51" spans="1:25" ht="15" hidden="1">
      <c r="A51" s="43"/>
      <c r="B51" s="78"/>
      <c r="C51" s="77"/>
      <c r="D51" s="61"/>
      <c r="E51" s="1145"/>
      <c r="F51" s="1145"/>
      <c r="G51" s="1145"/>
      <c r="H51" s="1145"/>
      <c r="I51" s="1145"/>
      <c r="J51" s="1145"/>
      <c r="K51" s="1145"/>
      <c r="L51" s="1145"/>
      <c r="M51" s="1145"/>
      <c r="N51" s="1145"/>
      <c r="O51" s="1145"/>
      <c r="P51" s="1145"/>
      <c r="Q51" s="1145"/>
      <c r="R51" s="1145"/>
      <c r="S51" s="1145"/>
      <c r="T51" s="1145"/>
      <c r="U51" s="1145"/>
      <c r="V51" s="1145"/>
      <c r="W51" s="1145"/>
      <c r="X51" s="1145"/>
      <c r="Y51" s="59"/>
    </row>
    <row r="52" spans="1:25" ht="15" hidden="1">
      <c r="A52" s="43"/>
      <c r="B52" s="78"/>
      <c r="C52" s="77"/>
      <c r="D52" s="61"/>
      <c r="E52" s="1145"/>
      <c r="F52" s="1145"/>
      <c r="G52" s="1145"/>
      <c r="H52" s="1145"/>
      <c r="I52" s="1145"/>
      <c r="J52" s="1145"/>
      <c r="K52" s="1145"/>
      <c r="L52" s="1145"/>
      <c r="M52" s="1145"/>
      <c r="N52" s="1145"/>
      <c r="O52" s="1145"/>
      <c r="P52" s="1145"/>
      <c r="Q52" s="1145"/>
      <c r="R52" s="1145"/>
      <c r="S52" s="1145"/>
      <c r="T52" s="1145"/>
      <c r="U52" s="1145"/>
      <c r="V52" s="1145"/>
      <c r="W52" s="1145"/>
      <c r="X52" s="1145"/>
      <c r="Y52" s="59"/>
    </row>
    <row r="53" spans="1:25" ht="15" hidden="1">
      <c r="A53" s="43"/>
      <c r="B53" s="78"/>
      <c r="C53" s="77"/>
      <c r="D53" s="61"/>
      <c r="E53" s="1145"/>
      <c r="F53" s="1145"/>
      <c r="G53" s="1145"/>
      <c r="H53" s="1145"/>
      <c r="I53" s="1145"/>
      <c r="J53" s="1145"/>
      <c r="K53" s="1145"/>
      <c r="L53" s="1145"/>
      <c r="M53" s="1145"/>
      <c r="N53" s="1145"/>
      <c r="O53" s="1145"/>
      <c r="P53" s="1145"/>
      <c r="Q53" s="1145"/>
      <c r="R53" s="1145"/>
      <c r="S53" s="1145"/>
      <c r="T53" s="1145"/>
      <c r="U53" s="1145"/>
      <c r="V53" s="1145"/>
      <c r="W53" s="1145"/>
      <c r="X53" s="1145"/>
      <c r="Y53" s="59"/>
    </row>
    <row r="54" spans="1:25" ht="15" hidden="1">
      <c r="A54" s="43"/>
      <c r="B54" s="78"/>
      <c r="C54" s="77"/>
      <c r="D54" s="61"/>
      <c r="E54" s="1145"/>
      <c r="F54" s="1145"/>
      <c r="G54" s="1145"/>
      <c r="H54" s="1145"/>
      <c r="I54" s="1145"/>
      <c r="J54" s="1145"/>
      <c r="K54" s="1145"/>
      <c r="L54" s="1145"/>
      <c r="M54" s="1145"/>
      <c r="N54" s="1145"/>
      <c r="O54" s="1145"/>
      <c r="P54" s="1145"/>
      <c r="Q54" s="1145"/>
      <c r="R54" s="1145"/>
      <c r="S54" s="1145"/>
      <c r="T54" s="1145"/>
      <c r="U54" s="1145"/>
      <c r="V54" s="1145"/>
      <c r="W54" s="1145"/>
      <c r="X54" s="1145"/>
      <c r="Y54" s="59"/>
    </row>
    <row r="55" spans="1:25" ht="15" hidden="1">
      <c r="A55" s="43"/>
      <c r="B55" s="78"/>
      <c r="C55" s="77"/>
      <c r="D55" s="61"/>
      <c r="E55" s="1145"/>
      <c r="F55" s="1145"/>
      <c r="G55" s="1145"/>
      <c r="H55" s="1145"/>
      <c r="I55" s="1145"/>
      <c r="J55" s="1145"/>
      <c r="K55" s="1145"/>
      <c r="L55" s="1145"/>
      <c r="M55" s="1145"/>
      <c r="N55" s="1145"/>
      <c r="O55" s="1145"/>
      <c r="P55" s="1145"/>
      <c r="Q55" s="1145"/>
      <c r="R55" s="1145"/>
      <c r="S55" s="1145"/>
      <c r="T55" s="1145"/>
      <c r="U55" s="1145"/>
      <c r="V55" s="1145"/>
      <c r="W55" s="1145"/>
      <c r="X55" s="1145"/>
      <c r="Y55" s="59"/>
    </row>
    <row r="56" spans="1:25" ht="25.5" hidden="1" customHeight="1">
      <c r="A56" s="43"/>
      <c r="B56" s="78"/>
      <c r="C56" s="77"/>
      <c r="D56" s="66"/>
      <c r="E56" s="1145"/>
      <c r="F56" s="1145"/>
      <c r="G56" s="1145"/>
      <c r="H56" s="1145"/>
      <c r="I56" s="1145"/>
      <c r="J56" s="1145"/>
      <c r="K56" s="1145"/>
      <c r="L56" s="1145"/>
      <c r="M56" s="1145"/>
      <c r="N56" s="1145"/>
      <c r="O56" s="1145"/>
      <c r="P56" s="1145"/>
      <c r="Q56" s="1145"/>
      <c r="R56" s="1145"/>
      <c r="S56" s="1145"/>
      <c r="T56" s="1145"/>
      <c r="U56" s="1145"/>
      <c r="V56" s="1145"/>
      <c r="W56" s="1145"/>
      <c r="X56" s="1145"/>
      <c r="Y56" s="59"/>
    </row>
    <row r="57" spans="1:25" ht="15" hidden="1">
      <c r="A57" s="43"/>
      <c r="B57" s="78"/>
      <c r="C57" s="77"/>
      <c r="D57" s="66"/>
      <c r="E57" s="1145"/>
      <c r="F57" s="1145"/>
      <c r="G57" s="1145"/>
      <c r="H57" s="1145"/>
      <c r="I57" s="1145"/>
      <c r="J57" s="1145"/>
      <c r="K57" s="1145"/>
      <c r="L57" s="1145"/>
      <c r="M57" s="1145"/>
      <c r="N57" s="1145"/>
      <c r="O57" s="1145"/>
      <c r="P57" s="1145"/>
      <c r="Q57" s="1145"/>
      <c r="R57" s="1145"/>
      <c r="S57" s="1145"/>
      <c r="T57" s="1145"/>
      <c r="U57" s="1145"/>
      <c r="V57" s="1145"/>
      <c r="W57" s="1145"/>
      <c r="X57" s="1145"/>
      <c r="Y57" s="59"/>
    </row>
    <row r="58" spans="1:25" ht="15" hidden="1" customHeight="1">
      <c r="A58" s="43"/>
      <c r="B58" s="78"/>
      <c r="C58" s="77"/>
      <c r="D58" s="61"/>
      <c r="E58" s="1131" t="s">
        <v>395</v>
      </c>
      <c r="F58" s="1131"/>
      <c r="G58" s="1131"/>
      <c r="H58" s="1131"/>
      <c r="I58" s="1131"/>
      <c r="J58" s="1131"/>
      <c r="K58" s="1131"/>
      <c r="L58" s="1131"/>
      <c r="M58" s="1131"/>
      <c r="N58" s="1131"/>
      <c r="O58" s="1131"/>
      <c r="P58" s="1131"/>
      <c r="Q58" s="1131"/>
      <c r="R58" s="1131"/>
      <c r="S58" s="1131"/>
      <c r="T58" s="1131"/>
      <c r="U58" s="1131"/>
      <c r="V58" s="231"/>
      <c r="W58" s="231"/>
      <c r="X58" s="231"/>
      <c r="Y58" s="59"/>
    </row>
    <row r="59" spans="1:25" ht="15" hidden="1" customHeight="1">
      <c r="A59" s="43"/>
      <c r="B59" s="78"/>
      <c r="C59" s="77"/>
      <c r="D59" s="61"/>
      <c r="E59" s="1146"/>
      <c r="F59" s="1146"/>
      <c r="G59" s="1146"/>
      <c r="H59" s="1139"/>
      <c r="I59" s="1140"/>
      <c r="J59" s="1140"/>
      <c r="K59" s="1140"/>
      <c r="L59" s="1140"/>
      <c r="M59" s="1140"/>
      <c r="N59" s="1140"/>
      <c r="O59" s="1140"/>
      <c r="P59" s="1140"/>
      <c r="Q59" s="1140"/>
      <c r="R59" s="1140"/>
      <c r="S59" s="1140"/>
      <c r="T59" s="1140"/>
      <c r="U59" s="1140"/>
      <c r="V59" s="1140"/>
      <c r="W59" s="1140"/>
      <c r="X59" s="1140"/>
      <c r="Y59" s="59"/>
    </row>
    <row r="60" spans="1:25" ht="15" hidden="1" customHeight="1">
      <c r="A60" s="43"/>
      <c r="B60" s="78"/>
      <c r="C60" s="77"/>
      <c r="D60" s="61"/>
      <c r="E60" s="1142"/>
      <c r="F60" s="1142"/>
      <c r="G60" s="1142"/>
      <c r="H60" s="1144"/>
      <c r="I60" s="1144"/>
      <c r="J60" s="1144"/>
      <c r="K60" s="1144"/>
      <c r="L60" s="1144"/>
      <c r="M60" s="1144"/>
      <c r="N60" s="1144"/>
      <c r="O60" s="1144"/>
      <c r="P60" s="1144"/>
      <c r="Q60" s="1144"/>
      <c r="R60" s="1144"/>
      <c r="S60" s="1144"/>
      <c r="T60" s="1144"/>
      <c r="U60" s="1144"/>
      <c r="V60" s="1144"/>
      <c r="W60" s="1144"/>
      <c r="X60" s="1144"/>
      <c r="Y60" s="59"/>
    </row>
    <row r="61" spans="1:25" ht="15" hidden="1">
      <c r="A61" s="43"/>
      <c r="B61" s="78"/>
      <c r="C61" s="77"/>
      <c r="D61" s="61"/>
      <c r="E61" s="70"/>
      <c r="F61" s="68"/>
      <c r="G61" s="69"/>
      <c r="H61" s="1144"/>
      <c r="I61" s="1144"/>
      <c r="J61" s="1144"/>
      <c r="K61" s="1144"/>
      <c r="L61" s="1144"/>
      <c r="M61" s="1144"/>
      <c r="N61" s="1144"/>
      <c r="O61" s="1144"/>
      <c r="P61" s="1144"/>
      <c r="Q61" s="1144"/>
      <c r="R61" s="1144"/>
      <c r="S61" s="1144"/>
      <c r="T61" s="1144"/>
      <c r="U61" s="1144"/>
      <c r="V61" s="1144"/>
      <c r="W61" s="1144"/>
      <c r="X61" s="1144"/>
      <c r="Y61" s="59"/>
    </row>
    <row r="62" spans="1:25" ht="27.75" hidden="1" customHeight="1">
      <c r="A62" s="43"/>
      <c r="B62" s="78"/>
      <c r="C62" s="77"/>
      <c r="D62" s="61"/>
      <c r="E62" s="60"/>
      <c r="F62" s="60"/>
      <c r="G62" s="60"/>
      <c r="H62" s="60"/>
      <c r="I62" s="60"/>
      <c r="J62" s="60"/>
      <c r="K62" s="60"/>
      <c r="L62" s="60"/>
      <c r="M62" s="60"/>
      <c r="N62" s="60"/>
      <c r="O62" s="60"/>
      <c r="P62" s="60"/>
      <c r="Q62" s="60"/>
      <c r="R62" s="60"/>
      <c r="S62" s="60"/>
      <c r="T62" s="60"/>
      <c r="U62" s="60"/>
      <c r="V62" s="60"/>
      <c r="W62" s="60"/>
      <c r="X62" s="60"/>
      <c r="Y62" s="59"/>
    </row>
    <row r="63" spans="1:25" ht="15" hidden="1">
      <c r="A63" s="43"/>
      <c r="B63" s="78"/>
      <c r="C63" s="77"/>
      <c r="D63" s="61"/>
      <c r="E63" s="60"/>
      <c r="F63" s="60"/>
      <c r="G63" s="60"/>
      <c r="H63" s="60"/>
      <c r="I63" s="60"/>
      <c r="J63" s="60"/>
      <c r="K63" s="60"/>
      <c r="L63" s="60"/>
      <c r="M63" s="60"/>
      <c r="N63" s="60"/>
      <c r="O63" s="60"/>
      <c r="P63" s="60"/>
      <c r="Q63" s="60"/>
      <c r="R63" s="60"/>
      <c r="S63" s="60"/>
      <c r="T63" s="60"/>
      <c r="U63" s="60"/>
      <c r="V63" s="60"/>
      <c r="W63" s="60"/>
      <c r="X63" s="60"/>
      <c r="Y63" s="59"/>
    </row>
    <row r="64" spans="1:25" ht="15" hidden="1">
      <c r="A64" s="43"/>
      <c r="B64" s="78"/>
      <c r="C64" s="77"/>
      <c r="D64" s="61"/>
      <c r="E64" s="60"/>
      <c r="F64" s="60"/>
      <c r="G64" s="60"/>
      <c r="H64" s="60"/>
      <c r="I64" s="60"/>
      <c r="J64" s="60"/>
      <c r="K64" s="60"/>
      <c r="L64" s="60"/>
      <c r="M64" s="60"/>
      <c r="N64" s="60"/>
      <c r="O64" s="60"/>
      <c r="P64" s="60"/>
      <c r="Q64" s="60"/>
      <c r="R64" s="60"/>
      <c r="S64" s="60"/>
      <c r="T64" s="60"/>
      <c r="U64" s="60"/>
      <c r="V64" s="60"/>
      <c r="W64" s="60"/>
      <c r="X64" s="60"/>
      <c r="Y64" s="59"/>
    </row>
    <row r="65" spans="1:25" ht="15" hidden="1">
      <c r="A65" s="43"/>
      <c r="B65" s="78"/>
      <c r="C65" s="77"/>
      <c r="D65" s="61"/>
      <c r="E65" s="60"/>
      <c r="F65" s="60"/>
      <c r="G65" s="60"/>
      <c r="H65" s="60"/>
      <c r="I65" s="60"/>
      <c r="J65" s="60"/>
      <c r="K65" s="60"/>
      <c r="L65" s="60"/>
      <c r="M65" s="60"/>
      <c r="N65" s="60"/>
      <c r="O65" s="60"/>
      <c r="P65" s="60"/>
      <c r="Q65" s="60"/>
      <c r="R65" s="60"/>
      <c r="S65" s="60"/>
      <c r="T65" s="60"/>
      <c r="U65" s="60"/>
      <c r="V65" s="60"/>
      <c r="W65" s="60"/>
      <c r="X65" s="60"/>
      <c r="Y65" s="59"/>
    </row>
    <row r="66" spans="1:25" ht="15" hidden="1">
      <c r="A66" s="43"/>
      <c r="B66" s="78"/>
      <c r="C66" s="77"/>
      <c r="D66" s="61"/>
      <c r="E66" s="60"/>
      <c r="F66" s="60"/>
      <c r="G66" s="60"/>
      <c r="H66" s="60"/>
      <c r="I66" s="60"/>
      <c r="J66" s="60"/>
      <c r="K66" s="60"/>
      <c r="L66" s="60"/>
      <c r="M66" s="60"/>
      <c r="N66" s="60"/>
      <c r="O66" s="60"/>
      <c r="P66" s="60"/>
      <c r="Q66" s="60"/>
      <c r="R66" s="60"/>
      <c r="S66" s="60"/>
      <c r="T66" s="60"/>
      <c r="U66" s="60"/>
      <c r="V66" s="60"/>
      <c r="W66" s="60"/>
      <c r="X66" s="60"/>
      <c r="Y66" s="59"/>
    </row>
    <row r="67" spans="1:25" ht="15" hidden="1">
      <c r="A67" s="43"/>
      <c r="B67" s="78"/>
      <c r="C67" s="77"/>
      <c r="D67" s="61"/>
      <c r="E67" s="60"/>
      <c r="F67" s="60"/>
      <c r="G67" s="60"/>
      <c r="H67" s="60"/>
      <c r="I67" s="60"/>
      <c r="J67" s="60"/>
      <c r="K67" s="60"/>
      <c r="L67" s="60"/>
      <c r="M67" s="60"/>
      <c r="N67" s="60"/>
      <c r="O67" s="60"/>
      <c r="P67" s="60"/>
      <c r="Q67" s="60"/>
      <c r="R67" s="60"/>
      <c r="S67" s="60"/>
      <c r="T67" s="60"/>
      <c r="U67" s="60"/>
      <c r="V67" s="60"/>
      <c r="W67" s="60"/>
      <c r="X67" s="60"/>
      <c r="Y67" s="59"/>
    </row>
    <row r="68" spans="1:25" ht="89.25" hidden="1" customHeight="1">
      <c r="A68" s="43"/>
      <c r="B68" s="78"/>
      <c r="C68" s="77"/>
      <c r="D68" s="66"/>
      <c r="E68" s="65"/>
      <c r="F68" s="65"/>
      <c r="G68" s="65"/>
      <c r="H68" s="65"/>
      <c r="I68" s="65"/>
      <c r="J68" s="65"/>
      <c r="K68" s="65"/>
      <c r="L68" s="65"/>
      <c r="M68" s="65"/>
      <c r="N68" s="65"/>
      <c r="O68" s="65"/>
      <c r="P68" s="65"/>
      <c r="Q68" s="65"/>
      <c r="R68" s="65"/>
      <c r="S68" s="65"/>
      <c r="T68" s="65"/>
      <c r="U68" s="65"/>
      <c r="V68" s="65"/>
      <c r="W68" s="65"/>
      <c r="X68" s="65"/>
      <c r="Y68" s="59"/>
    </row>
    <row r="69" spans="1:25" ht="15" hidden="1">
      <c r="A69" s="43"/>
      <c r="B69" s="78"/>
      <c r="C69" s="77"/>
      <c r="D69" s="66"/>
      <c r="E69" s="65"/>
      <c r="F69" s="65"/>
      <c r="G69" s="65"/>
      <c r="H69" s="65"/>
      <c r="I69" s="65"/>
      <c r="J69" s="65"/>
      <c r="K69" s="65"/>
      <c r="L69" s="65"/>
      <c r="M69" s="65"/>
      <c r="N69" s="65"/>
      <c r="O69" s="65"/>
      <c r="P69" s="65"/>
      <c r="Q69" s="65"/>
      <c r="R69" s="65"/>
      <c r="S69" s="65"/>
      <c r="T69" s="65"/>
      <c r="U69" s="65"/>
      <c r="V69" s="65"/>
      <c r="W69" s="65"/>
      <c r="X69" s="65"/>
      <c r="Y69" s="59"/>
    </row>
    <row r="70" spans="1:25" ht="15" hidden="1">
      <c r="A70" s="43"/>
      <c r="B70" s="78"/>
      <c r="C70" s="77"/>
      <c r="D70" s="61"/>
      <c r="E70" s="1131" t="s">
        <v>396</v>
      </c>
      <c r="F70" s="1131"/>
      <c r="G70" s="1131"/>
      <c r="H70" s="1131"/>
      <c r="I70" s="1131"/>
      <c r="J70" s="1131"/>
      <c r="K70" s="1131"/>
      <c r="L70" s="1131"/>
      <c r="M70" s="1131"/>
      <c r="N70" s="1131"/>
      <c r="O70" s="1131"/>
      <c r="P70" s="1131"/>
      <c r="Q70" s="1131"/>
      <c r="R70" s="1131"/>
      <c r="S70" s="1131"/>
      <c r="T70" s="1131"/>
      <c r="U70" s="450"/>
      <c r="V70" s="450"/>
      <c r="W70" s="450"/>
      <c r="X70" s="450"/>
      <c r="Y70" s="59"/>
    </row>
    <row r="71" spans="1:25" ht="15" hidden="1">
      <c r="A71" s="43"/>
      <c r="B71" s="78"/>
      <c r="C71" s="77"/>
      <c r="D71" s="61"/>
      <c r="E71" s="1131" t="s">
        <v>586</v>
      </c>
      <c r="F71" s="1131"/>
      <c r="G71" s="1131"/>
      <c r="H71" s="1131"/>
      <c r="I71" s="1131"/>
      <c r="J71" s="1131"/>
      <c r="K71" s="1131"/>
      <c r="L71" s="1131"/>
      <c r="M71" s="1131"/>
      <c r="N71" s="1131"/>
      <c r="O71" s="1131"/>
      <c r="P71" s="1131"/>
      <c r="Q71" s="1131"/>
      <c r="R71" s="1131"/>
      <c r="S71" s="1131"/>
      <c r="T71" s="1131"/>
      <c r="U71" s="451"/>
      <c r="V71" s="451"/>
      <c r="W71" s="451"/>
      <c r="X71" s="451"/>
      <c r="Y71" s="59"/>
    </row>
    <row r="72" spans="1:25" ht="40.5" hidden="1" customHeight="1">
      <c r="A72" s="43"/>
      <c r="B72" s="78"/>
      <c r="C72" s="77"/>
      <c r="D72" s="61"/>
      <c r="E72" s="451"/>
      <c r="F72" s="451"/>
      <c r="G72" s="451"/>
      <c r="H72" s="451"/>
      <c r="I72" s="451"/>
      <c r="J72" s="451"/>
      <c r="K72" s="451"/>
      <c r="L72" s="451"/>
      <c r="M72" s="451"/>
      <c r="N72" s="451"/>
      <c r="O72" s="451"/>
      <c r="P72" s="451"/>
      <c r="Q72" s="451"/>
      <c r="R72" s="451"/>
      <c r="S72" s="451"/>
      <c r="T72" s="451"/>
      <c r="U72" s="451"/>
      <c r="V72" s="451"/>
      <c r="W72" s="451"/>
      <c r="X72" s="451"/>
      <c r="Y72" s="59"/>
    </row>
    <row r="73" spans="1:25" ht="63" hidden="1" customHeight="1">
      <c r="A73" s="43"/>
      <c r="B73" s="78"/>
      <c r="C73" s="77"/>
      <c r="D73" s="61"/>
      <c r="E73" s="451"/>
      <c r="F73" s="451"/>
      <c r="G73" s="451"/>
      <c r="H73" s="451"/>
      <c r="I73" s="451"/>
      <c r="J73" s="451"/>
      <c r="K73" s="451"/>
      <c r="L73" s="451"/>
      <c r="M73" s="451"/>
      <c r="N73" s="451"/>
      <c r="O73" s="451"/>
      <c r="P73" s="451"/>
      <c r="Q73" s="451"/>
      <c r="R73" s="451"/>
      <c r="S73" s="451"/>
      <c r="T73" s="451"/>
      <c r="U73" s="451"/>
      <c r="V73" s="451"/>
      <c r="W73" s="451"/>
      <c r="X73" s="451"/>
      <c r="Y73" s="59"/>
    </row>
    <row r="74" spans="1:25" ht="30" hidden="1" customHeight="1">
      <c r="A74" s="43"/>
      <c r="B74" s="78"/>
      <c r="C74" s="77"/>
      <c r="D74" s="61"/>
      <c r="E74" s="451"/>
      <c r="F74" s="451"/>
      <c r="G74" s="451"/>
      <c r="H74" s="451"/>
      <c r="I74" s="451"/>
      <c r="J74" s="451"/>
      <c r="K74" s="451"/>
      <c r="L74" s="451"/>
      <c r="M74" s="451"/>
      <c r="N74" s="451"/>
      <c r="O74" s="451"/>
      <c r="P74" s="451"/>
      <c r="Q74" s="451"/>
      <c r="R74" s="451"/>
      <c r="S74" s="451"/>
      <c r="T74" s="451"/>
      <c r="U74" s="451"/>
      <c r="V74" s="451"/>
      <c r="W74" s="451"/>
      <c r="X74" s="451"/>
      <c r="Y74" s="59"/>
    </row>
    <row r="75" spans="1:25" ht="30" hidden="1" customHeight="1">
      <c r="A75" s="43"/>
      <c r="B75" s="78"/>
      <c r="C75" s="77"/>
      <c r="D75" s="61"/>
      <c r="E75" s="451"/>
      <c r="F75" s="451"/>
      <c r="G75" s="451"/>
      <c r="H75" s="451"/>
      <c r="I75" s="451"/>
      <c r="J75" s="451"/>
      <c r="K75" s="451"/>
      <c r="L75" s="451"/>
      <c r="M75" s="451"/>
      <c r="N75" s="451"/>
      <c r="O75" s="451"/>
      <c r="P75" s="451"/>
      <c r="Q75" s="451"/>
      <c r="R75" s="451"/>
      <c r="S75" s="451"/>
      <c r="T75" s="451"/>
      <c r="U75" s="451"/>
      <c r="V75" s="451"/>
      <c r="W75" s="451"/>
      <c r="X75" s="451"/>
      <c r="Y75" s="59"/>
    </row>
    <row r="76" spans="1:25" ht="15" hidden="1">
      <c r="A76" s="43"/>
      <c r="B76" s="78"/>
      <c r="C76" s="77"/>
      <c r="D76" s="61"/>
      <c r="E76" s="451"/>
      <c r="F76" s="451"/>
      <c r="G76" s="451"/>
      <c r="H76" s="451"/>
      <c r="I76" s="451"/>
      <c r="J76" s="451"/>
      <c r="K76" s="451"/>
      <c r="L76" s="451"/>
      <c r="M76" s="451"/>
      <c r="N76" s="451"/>
      <c r="O76" s="451"/>
      <c r="P76" s="451"/>
      <c r="Q76" s="451"/>
      <c r="R76" s="451"/>
      <c r="S76" s="451"/>
      <c r="T76" s="451"/>
      <c r="U76" s="451"/>
      <c r="V76" s="451"/>
      <c r="W76" s="451"/>
      <c r="X76" s="451"/>
      <c r="Y76" s="59"/>
    </row>
    <row r="77" spans="1:25" ht="15" hidden="1">
      <c r="A77" s="43"/>
      <c r="B77" s="78"/>
      <c r="C77" s="77"/>
      <c r="D77" s="61"/>
      <c r="E77" s="451"/>
      <c r="F77" s="451"/>
      <c r="G77" s="451"/>
      <c r="H77" s="451"/>
      <c r="I77" s="451"/>
      <c r="J77" s="451"/>
      <c r="K77" s="451"/>
      <c r="L77" s="451"/>
      <c r="M77" s="451"/>
      <c r="N77" s="451"/>
      <c r="O77" s="451"/>
      <c r="P77" s="451"/>
      <c r="Q77" s="451"/>
      <c r="R77" s="451"/>
      <c r="S77" s="451"/>
      <c r="T77" s="451"/>
      <c r="U77" s="451"/>
      <c r="V77" s="451"/>
      <c r="W77" s="451"/>
      <c r="X77" s="451"/>
      <c r="Y77" s="59"/>
    </row>
    <row r="78" spans="1:25" ht="8.25" hidden="1" customHeight="1">
      <c r="A78" s="43"/>
      <c r="B78" s="78"/>
      <c r="C78" s="77"/>
      <c r="D78" s="61"/>
      <c r="E78" s="80"/>
      <c r="F78" s="80"/>
      <c r="G78" s="80"/>
      <c r="H78" s="80"/>
      <c r="I78" s="80"/>
      <c r="J78" s="80"/>
      <c r="K78" s="80"/>
      <c r="L78" s="80"/>
      <c r="M78" s="80"/>
      <c r="N78" s="80"/>
      <c r="O78" s="80"/>
      <c r="P78" s="80"/>
      <c r="Q78" s="80"/>
      <c r="R78" s="80"/>
      <c r="S78" s="80"/>
      <c r="T78" s="80"/>
      <c r="U78" s="80"/>
      <c r="V78" s="80"/>
      <c r="W78" s="80"/>
      <c r="X78" s="80"/>
      <c r="Y78" s="59"/>
    </row>
    <row r="79" spans="1:25" ht="21" hidden="1" customHeight="1">
      <c r="A79" s="43"/>
      <c r="B79" s="78"/>
      <c r="C79" s="77"/>
      <c r="D79" s="61"/>
      <c r="E79" s="452"/>
      <c r="F79" s="452"/>
      <c r="G79" s="452"/>
      <c r="H79" s="452"/>
      <c r="I79" s="452"/>
      <c r="J79" s="452"/>
      <c r="K79" s="452"/>
      <c r="L79" s="452"/>
      <c r="M79" s="452"/>
      <c r="N79" s="452"/>
      <c r="O79" s="452"/>
      <c r="P79" s="452"/>
      <c r="Q79" s="452"/>
      <c r="R79" s="452"/>
      <c r="S79" s="452"/>
      <c r="T79" s="452"/>
      <c r="U79" s="452"/>
      <c r="V79" s="452"/>
      <c r="W79" s="452"/>
      <c r="X79" s="452"/>
      <c r="Y79" s="59"/>
    </row>
    <row r="80" spans="1:25" ht="14.25" hidden="1" customHeight="1">
      <c r="A80" s="43"/>
      <c r="B80" s="78"/>
      <c r="C80" s="77"/>
      <c r="D80" s="61"/>
      <c r="E80" s="453"/>
      <c r="F80" s="453"/>
      <c r="G80" s="453"/>
      <c r="H80" s="453"/>
      <c r="Y80" s="59"/>
    </row>
    <row r="81" spans="1:25" ht="15" hidden="1">
      <c r="A81" s="43"/>
      <c r="B81" s="78"/>
      <c r="C81" s="77"/>
      <c r="D81" s="61"/>
      <c r="E81" s="1131" t="s">
        <v>395</v>
      </c>
      <c r="F81" s="1131"/>
      <c r="G81" s="1131"/>
      <c r="H81" s="1131"/>
      <c r="I81" s="1131"/>
      <c r="J81" s="1131"/>
      <c r="K81" s="1131"/>
      <c r="L81" s="1131"/>
      <c r="M81" s="1131"/>
      <c r="N81" s="1131"/>
      <c r="O81" s="1131"/>
      <c r="P81" s="1131"/>
      <c r="Q81" s="1131"/>
      <c r="R81" s="1131"/>
      <c r="S81" s="1131"/>
      <c r="T81" s="1131"/>
      <c r="U81" s="1131"/>
      <c r="V81" s="231"/>
      <c r="W81" s="231"/>
      <c r="X81" s="231"/>
      <c r="Y81" s="59"/>
    </row>
    <row r="82" spans="1:25" ht="15" hidden="1" customHeight="1">
      <c r="A82" s="43"/>
      <c r="B82" s="78"/>
      <c r="C82" s="77"/>
      <c r="D82" s="61"/>
      <c r="E82" s="1142"/>
      <c r="F82" s="1142"/>
      <c r="G82" s="1142"/>
      <c r="H82" s="1139"/>
      <c r="I82" s="1140"/>
      <c r="J82" s="1140"/>
      <c r="K82" s="1140"/>
      <c r="L82" s="1140"/>
      <c r="M82" s="1140"/>
      <c r="N82" s="1140"/>
      <c r="O82" s="1140"/>
      <c r="P82" s="1140"/>
      <c r="Q82" s="1140"/>
      <c r="R82" s="1140"/>
      <c r="S82" s="1140"/>
      <c r="T82" s="1140"/>
      <c r="U82" s="1140"/>
      <c r="V82" s="1140"/>
      <c r="W82" s="1140"/>
      <c r="X82" s="1140"/>
      <c r="Y82" s="59"/>
    </row>
    <row r="83" spans="1:25" ht="15" hidden="1" customHeight="1">
      <c r="A83" s="43"/>
      <c r="B83" s="78"/>
      <c r="C83" s="77"/>
      <c r="D83" s="61"/>
      <c r="Y83" s="59"/>
    </row>
    <row r="84" spans="1:25" ht="15" hidden="1" customHeight="1">
      <c r="A84" s="43"/>
      <c r="B84" s="78"/>
      <c r="C84" s="77"/>
      <c r="D84" s="61"/>
      <c r="E84" s="70"/>
      <c r="F84" s="68"/>
      <c r="G84" s="69"/>
      <c r="H84" s="1144"/>
      <c r="I84" s="1144"/>
      <c r="J84" s="1144"/>
      <c r="K84" s="1144"/>
      <c r="L84" s="1144"/>
      <c r="M84" s="1144"/>
      <c r="N84" s="1144"/>
      <c r="O84" s="1144"/>
      <c r="P84" s="1144"/>
      <c r="Q84" s="1144"/>
      <c r="R84" s="1144"/>
      <c r="S84" s="1144"/>
      <c r="T84" s="1144"/>
      <c r="U84" s="1144"/>
      <c r="V84" s="1144"/>
      <c r="W84" s="1144"/>
      <c r="X84" s="1144"/>
      <c r="Y84" s="59"/>
    </row>
    <row r="85" spans="1:25" ht="15" hidden="1">
      <c r="A85" s="43"/>
      <c r="B85" s="78"/>
      <c r="C85" s="77"/>
      <c r="D85" s="61"/>
      <c r="E85" s="60"/>
      <c r="F85" s="60"/>
      <c r="G85" s="60"/>
      <c r="H85" s="67"/>
      <c r="I85" s="67"/>
      <c r="J85" s="67"/>
      <c r="K85" s="67"/>
      <c r="L85" s="67"/>
      <c r="M85" s="67"/>
      <c r="N85" s="67"/>
      <c r="O85" s="67"/>
      <c r="P85" s="67"/>
      <c r="Q85" s="67"/>
      <c r="R85" s="67"/>
      <c r="S85" s="67"/>
      <c r="T85" s="67"/>
      <c r="U85" s="67"/>
      <c r="V85" s="67"/>
      <c r="W85" s="60"/>
      <c r="X85" s="60"/>
      <c r="Y85" s="59"/>
    </row>
    <row r="86" spans="1:25" ht="15" hidden="1">
      <c r="A86" s="43"/>
      <c r="B86" s="78"/>
      <c r="C86" s="77"/>
      <c r="D86" s="61"/>
      <c r="E86" s="60"/>
      <c r="F86" s="60"/>
      <c r="G86" s="60"/>
      <c r="H86" s="60"/>
      <c r="I86" s="60"/>
      <c r="J86" s="60"/>
      <c r="K86" s="60"/>
      <c r="L86" s="60"/>
      <c r="M86" s="60"/>
      <c r="N86" s="60"/>
      <c r="O86" s="60"/>
      <c r="P86" s="60"/>
      <c r="Q86" s="60"/>
      <c r="R86" s="60"/>
      <c r="S86" s="60"/>
      <c r="T86" s="60"/>
      <c r="U86" s="60"/>
      <c r="V86" s="60"/>
      <c r="W86" s="60"/>
      <c r="X86" s="60"/>
      <c r="Y86" s="59"/>
    </row>
    <row r="87" spans="1:25" ht="15" hidden="1">
      <c r="A87" s="43"/>
      <c r="B87" s="78"/>
      <c r="C87" s="77"/>
      <c r="D87" s="61"/>
      <c r="E87" s="60"/>
      <c r="F87" s="60"/>
      <c r="G87" s="60"/>
      <c r="H87" s="60"/>
      <c r="I87" s="60"/>
      <c r="J87" s="60"/>
      <c r="K87" s="60"/>
      <c r="L87" s="60"/>
      <c r="M87" s="60"/>
      <c r="N87" s="60"/>
      <c r="O87" s="60"/>
      <c r="P87" s="60"/>
      <c r="Q87" s="60"/>
      <c r="R87" s="60"/>
      <c r="S87" s="60"/>
      <c r="T87" s="60"/>
      <c r="U87" s="60"/>
      <c r="V87" s="60"/>
      <c r="W87" s="60"/>
      <c r="X87" s="60"/>
      <c r="Y87" s="59"/>
    </row>
    <row r="88" spans="1:25" ht="15" hidden="1">
      <c r="A88" s="43"/>
      <c r="B88" s="78"/>
      <c r="C88" s="77"/>
      <c r="D88" s="61"/>
      <c r="E88" s="60"/>
      <c r="F88" s="60"/>
      <c r="G88" s="60"/>
      <c r="H88" s="60"/>
      <c r="I88" s="60"/>
      <c r="J88" s="60"/>
      <c r="K88" s="60"/>
      <c r="L88" s="60"/>
      <c r="M88" s="60"/>
      <c r="N88" s="60"/>
      <c r="O88" s="60"/>
      <c r="P88" s="60"/>
      <c r="Q88" s="60"/>
      <c r="R88" s="60"/>
      <c r="S88" s="60"/>
      <c r="T88" s="60"/>
      <c r="U88" s="60"/>
      <c r="V88" s="60"/>
      <c r="W88" s="60"/>
      <c r="X88" s="60"/>
      <c r="Y88" s="59"/>
    </row>
    <row r="89" spans="1:25" ht="15" hidden="1">
      <c r="A89" s="43"/>
      <c r="B89" s="78"/>
      <c r="C89" s="77"/>
      <c r="D89" s="61"/>
      <c r="E89" s="60"/>
      <c r="F89" s="60"/>
      <c r="G89" s="60"/>
      <c r="H89" s="60"/>
      <c r="I89" s="60"/>
      <c r="J89" s="60"/>
      <c r="K89" s="60"/>
      <c r="L89" s="60"/>
      <c r="M89" s="60"/>
      <c r="N89" s="60"/>
      <c r="O89" s="60"/>
      <c r="P89" s="60"/>
      <c r="Q89" s="60"/>
      <c r="R89" s="60"/>
      <c r="S89" s="60"/>
      <c r="T89" s="60"/>
      <c r="U89" s="60"/>
      <c r="V89" s="60"/>
      <c r="W89" s="60"/>
      <c r="X89" s="60"/>
      <c r="Y89" s="59"/>
    </row>
    <row r="90" spans="1:25" ht="15" hidden="1">
      <c r="A90" s="43"/>
      <c r="B90" s="78"/>
      <c r="C90" s="77"/>
      <c r="D90" s="61"/>
      <c r="E90" s="60"/>
      <c r="F90" s="60"/>
      <c r="G90" s="60"/>
      <c r="H90" s="60"/>
      <c r="I90" s="60"/>
      <c r="J90" s="60"/>
      <c r="K90" s="60"/>
      <c r="L90" s="60"/>
      <c r="M90" s="60"/>
      <c r="N90" s="60"/>
      <c r="O90" s="60"/>
      <c r="P90" s="60"/>
      <c r="Q90" s="60"/>
      <c r="R90" s="60"/>
      <c r="S90" s="60"/>
      <c r="T90" s="60"/>
      <c r="U90" s="60"/>
      <c r="V90" s="60"/>
      <c r="W90" s="60"/>
      <c r="X90" s="60"/>
      <c r="Y90" s="59"/>
    </row>
    <row r="91" spans="1:25" ht="15" hidden="1">
      <c r="A91" s="43"/>
      <c r="B91" s="78"/>
      <c r="C91" s="77"/>
      <c r="D91" s="61"/>
      <c r="E91" s="60"/>
      <c r="F91" s="60"/>
      <c r="G91" s="60"/>
      <c r="H91" s="60"/>
      <c r="I91" s="60"/>
      <c r="J91" s="60"/>
      <c r="K91" s="60"/>
      <c r="L91" s="60"/>
      <c r="M91" s="60"/>
      <c r="N91" s="60"/>
      <c r="O91" s="60"/>
      <c r="P91" s="60"/>
      <c r="Q91" s="60"/>
      <c r="R91" s="60"/>
      <c r="S91" s="60"/>
      <c r="T91" s="60"/>
      <c r="U91" s="60"/>
      <c r="V91" s="60"/>
      <c r="W91" s="60"/>
      <c r="X91" s="60"/>
      <c r="Y91" s="59"/>
    </row>
    <row r="92" spans="1:25" ht="15" hidden="1">
      <c r="A92" s="43"/>
      <c r="B92" s="78"/>
      <c r="C92" s="77"/>
      <c r="D92" s="61"/>
      <c r="E92" s="60"/>
      <c r="F92" s="60"/>
      <c r="G92" s="60"/>
      <c r="H92" s="60"/>
      <c r="I92" s="60"/>
      <c r="J92" s="60"/>
      <c r="K92" s="60"/>
      <c r="L92" s="60"/>
      <c r="M92" s="60"/>
      <c r="N92" s="60"/>
      <c r="O92" s="60"/>
      <c r="P92" s="60"/>
      <c r="Q92" s="60"/>
      <c r="R92" s="60"/>
      <c r="S92" s="60"/>
      <c r="T92" s="60"/>
      <c r="U92" s="60"/>
      <c r="V92" s="60"/>
      <c r="W92" s="60"/>
      <c r="X92" s="60"/>
      <c r="Y92" s="59"/>
    </row>
    <row r="93" spans="1:25" ht="15" hidden="1">
      <c r="A93" s="43"/>
      <c r="B93" s="78"/>
      <c r="C93" s="77"/>
      <c r="D93" s="61"/>
      <c r="E93" s="60"/>
      <c r="F93" s="60"/>
      <c r="G93" s="60"/>
      <c r="H93" s="60"/>
      <c r="I93" s="60"/>
      <c r="J93" s="60"/>
      <c r="K93" s="60"/>
      <c r="L93" s="60"/>
      <c r="M93" s="60"/>
      <c r="N93" s="60"/>
      <c r="O93" s="60"/>
      <c r="P93" s="60"/>
      <c r="Q93" s="60"/>
      <c r="R93" s="60"/>
      <c r="S93" s="60"/>
      <c r="T93" s="60"/>
      <c r="U93" s="60"/>
      <c r="V93" s="60"/>
      <c r="W93" s="60"/>
      <c r="X93" s="60"/>
      <c r="Y93" s="59"/>
    </row>
    <row r="94" spans="1:25" ht="15" hidden="1">
      <c r="A94" s="43"/>
      <c r="B94" s="78"/>
      <c r="C94" s="77"/>
      <c r="D94" s="61"/>
      <c r="E94" s="60"/>
      <c r="F94" s="60"/>
      <c r="G94" s="60"/>
      <c r="H94" s="60"/>
      <c r="I94" s="60"/>
      <c r="J94" s="60"/>
      <c r="K94" s="60"/>
      <c r="L94" s="60"/>
      <c r="M94" s="60"/>
      <c r="N94" s="60"/>
      <c r="O94" s="60"/>
      <c r="P94" s="60"/>
      <c r="Q94" s="60"/>
      <c r="R94" s="60"/>
      <c r="S94" s="60"/>
      <c r="T94" s="60"/>
      <c r="U94" s="60"/>
      <c r="V94" s="60"/>
      <c r="W94" s="60"/>
      <c r="X94" s="60"/>
      <c r="Y94" s="59"/>
    </row>
    <row r="95" spans="1:25" ht="15" hidden="1">
      <c r="A95" s="43"/>
      <c r="B95" s="78"/>
      <c r="C95" s="77"/>
      <c r="D95" s="61"/>
      <c r="E95" s="60"/>
      <c r="F95" s="60"/>
      <c r="G95" s="60"/>
      <c r="H95" s="60"/>
      <c r="I95" s="60"/>
      <c r="J95" s="60"/>
      <c r="K95" s="60"/>
      <c r="L95" s="60"/>
      <c r="M95" s="60"/>
      <c r="N95" s="60"/>
      <c r="O95" s="60"/>
      <c r="P95" s="60"/>
      <c r="Q95" s="60"/>
      <c r="R95" s="60"/>
      <c r="S95" s="60"/>
      <c r="T95" s="60"/>
      <c r="U95" s="60"/>
      <c r="V95" s="60"/>
      <c r="W95" s="60"/>
      <c r="X95" s="60"/>
      <c r="Y95" s="59"/>
    </row>
    <row r="96" spans="1:25" ht="27" hidden="1" customHeight="1">
      <c r="A96" s="43"/>
      <c r="B96" s="78"/>
      <c r="C96" s="77"/>
      <c r="D96" s="66"/>
      <c r="E96" s="65"/>
      <c r="F96" s="65"/>
      <c r="G96" s="65"/>
      <c r="H96" s="65"/>
      <c r="I96" s="65"/>
      <c r="J96" s="65"/>
      <c r="K96" s="65"/>
      <c r="L96" s="65"/>
      <c r="M96" s="65"/>
      <c r="N96" s="65"/>
      <c r="O96" s="65"/>
      <c r="P96" s="65"/>
      <c r="Q96" s="65"/>
      <c r="R96" s="65"/>
      <c r="S96" s="65"/>
      <c r="T96" s="65"/>
      <c r="U96" s="65"/>
      <c r="V96" s="65"/>
      <c r="W96" s="65"/>
      <c r="X96" s="65"/>
      <c r="Y96" s="59"/>
    </row>
    <row r="97" spans="1:27" ht="15" hidden="1">
      <c r="A97" s="43"/>
      <c r="B97" s="78"/>
      <c r="C97" s="77"/>
      <c r="D97" s="66"/>
      <c r="E97" s="65"/>
      <c r="F97" s="65"/>
      <c r="G97" s="65"/>
      <c r="H97" s="65"/>
      <c r="I97" s="65"/>
      <c r="J97" s="65"/>
      <c r="K97" s="65"/>
      <c r="L97" s="65"/>
      <c r="M97" s="65"/>
      <c r="N97" s="65"/>
      <c r="O97" s="65"/>
      <c r="P97" s="65"/>
      <c r="Q97" s="65"/>
      <c r="R97" s="65"/>
      <c r="S97" s="65"/>
      <c r="T97" s="65"/>
      <c r="U97" s="65"/>
      <c r="V97" s="65"/>
      <c r="W97" s="65"/>
      <c r="X97" s="65"/>
      <c r="Y97" s="59"/>
    </row>
    <row r="98" spans="1:27" ht="25.5" hidden="1" customHeight="1">
      <c r="A98" s="43"/>
      <c r="B98" s="78"/>
      <c r="C98" s="77"/>
      <c r="D98" s="61"/>
      <c r="E98" s="1143" t="s">
        <v>235</v>
      </c>
      <c r="F98" s="1143"/>
      <c r="G98" s="1143"/>
      <c r="H98" s="1143"/>
      <c r="I98" s="1143"/>
      <c r="J98" s="1143"/>
      <c r="K98" s="1143"/>
      <c r="L98" s="1143"/>
      <c r="M98" s="1143"/>
      <c r="N98" s="1143"/>
      <c r="O98" s="1143"/>
      <c r="P98" s="1143"/>
      <c r="Q98" s="1143"/>
      <c r="R98" s="1143"/>
      <c r="S98" s="1143"/>
      <c r="T98" s="1143"/>
      <c r="U98" s="1143"/>
      <c r="V98" s="1143"/>
      <c r="W98" s="1143"/>
      <c r="X98" s="1143"/>
      <c r="Y98" s="59"/>
    </row>
    <row r="99" spans="1:27" ht="15" hidden="1" customHeight="1">
      <c r="A99" s="43"/>
      <c r="B99" s="78"/>
      <c r="C99" s="77"/>
      <c r="D99" s="61"/>
      <c r="E99" s="60"/>
      <c r="F99" s="60"/>
      <c r="G99" s="60"/>
      <c r="H99" s="63"/>
      <c r="I99" s="63"/>
      <c r="J99" s="63"/>
      <c r="K99" s="63"/>
      <c r="L99" s="63"/>
      <c r="M99" s="63"/>
      <c r="N99" s="63"/>
      <c r="O99" s="62"/>
      <c r="P99" s="62"/>
      <c r="Q99" s="62"/>
      <c r="R99" s="62"/>
      <c r="S99" s="62"/>
      <c r="T99" s="62"/>
      <c r="U99" s="60"/>
      <c r="V99" s="60"/>
      <c r="W99" s="60"/>
      <c r="X99" s="60"/>
      <c r="Y99" s="59"/>
    </row>
    <row r="100" spans="1:27" ht="15" hidden="1" customHeight="1">
      <c r="A100" s="43"/>
      <c r="B100" s="78"/>
      <c r="C100" s="77"/>
      <c r="D100" s="61"/>
      <c r="E100" s="64"/>
      <c r="F100" s="1141" t="s">
        <v>234</v>
      </c>
      <c r="G100" s="1141"/>
      <c r="H100" s="1141"/>
      <c r="I100" s="1141"/>
      <c r="J100" s="1141"/>
      <c r="K100" s="1141"/>
      <c r="L100" s="1141"/>
      <c r="M100" s="1141"/>
      <c r="N100" s="1141"/>
      <c r="O100" s="1141"/>
      <c r="P100" s="1141"/>
      <c r="Q100" s="1141"/>
      <c r="R100" s="1141"/>
      <c r="S100" s="1141"/>
      <c r="T100" s="62"/>
      <c r="U100" s="60"/>
      <c r="V100" s="60"/>
      <c r="W100" s="60"/>
      <c r="X100" s="60"/>
      <c r="Y100" s="59"/>
      <c r="AA100" s="79" t="s">
        <v>232</v>
      </c>
    </row>
    <row r="101" spans="1:27" ht="15" hidden="1" customHeight="1">
      <c r="A101" s="43"/>
      <c r="B101" s="78"/>
      <c r="C101" s="77"/>
      <c r="D101" s="61"/>
      <c r="E101" s="60"/>
      <c r="F101" s="60"/>
      <c r="G101" s="60"/>
      <c r="H101" s="63"/>
      <c r="I101" s="63"/>
      <c r="J101" s="63"/>
      <c r="K101" s="63"/>
      <c r="L101" s="63"/>
      <c r="M101" s="63"/>
      <c r="N101" s="63"/>
      <c r="O101" s="62"/>
      <c r="P101" s="62"/>
      <c r="Q101" s="62"/>
      <c r="R101" s="62"/>
      <c r="S101" s="62"/>
      <c r="T101" s="62"/>
      <c r="U101" s="60"/>
      <c r="V101" s="60"/>
      <c r="W101" s="60"/>
      <c r="X101" s="60"/>
      <c r="Y101" s="59"/>
    </row>
    <row r="102" spans="1:27" ht="15" hidden="1">
      <c r="A102" s="43"/>
      <c r="B102" s="78"/>
      <c r="C102" s="77"/>
      <c r="D102" s="61"/>
      <c r="E102" s="60"/>
      <c r="F102" s="1141" t="s">
        <v>233</v>
      </c>
      <c r="G102" s="1141"/>
      <c r="H102" s="1141"/>
      <c r="I102" s="1141"/>
      <c r="J102" s="1141"/>
      <c r="K102" s="1141"/>
      <c r="L102" s="1141"/>
      <c r="M102" s="1141"/>
      <c r="N102" s="1141"/>
      <c r="O102" s="1141"/>
      <c r="P102" s="1141"/>
      <c r="Q102" s="1141"/>
      <c r="R102" s="1141"/>
      <c r="S102" s="1141"/>
      <c r="T102" s="1141"/>
      <c r="U102" s="1141"/>
      <c r="V102" s="1141"/>
      <c r="W102" s="1141"/>
      <c r="X102" s="1141"/>
      <c r="Y102" s="59"/>
    </row>
    <row r="103" spans="1:27" ht="15" hidden="1">
      <c r="A103" s="43"/>
      <c r="B103" s="78"/>
      <c r="C103" s="77"/>
      <c r="D103" s="61"/>
      <c r="E103" s="60"/>
      <c r="F103" s="60"/>
      <c r="G103" s="60"/>
      <c r="H103" s="60"/>
      <c r="I103" s="60"/>
      <c r="J103" s="60"/>
      <c r="K103" s="60"/>
      <c r="L103" s="60"/>
      <c r="M103" s="60"/>
      <c r="N103" s="60"/>
      <c r="O103" s="60"/>
      <c r="P103" s="60"/>
      <c r="Q103" s="60"/>
      <c r="R103" s="60"/>
      <c r="S103" s="60"/>
      <c r="T103" s="60"/>
      <c r="U103" s="60"/>
      <c r="V103" s="60"/>
      <c r="W103" s="60"/>
      <c r="X103" s="60"/>
      <c r="Y103" s="59"/>
    </row>
    <row r="104" spans="1:27" ht="15" hidden="1">
      <c r="A104" s="43"/>
      <c r="B104" s="78"/>
      <c r="C104" s="77"/>
      <c r="D104" s="61"/>
      <c r="E104" s="60"/>
      <c r="F104" s="60"/>
      <c r="G104" s="60"/>
      <c r="H104" s="60"/>
      <c r="I104" s="60"/>
      <c r="J104" s="60"/>
      <c r="K104" s="60"/>
      <c r="L104" s="60"/>
      <c r="M104" s="60"/>
      <c r="N104" s="60"/>
      <c r="O104" s="60"/>
      <c r="P104" s="60"/>
      <c r="Q104" s="60"/>
      <c r="R104" s="60"/>
      <c r="S104" s="60"/>
      <c r="T104" s="60"/>
      <c r="U104" s="60"/>
      <c r="V104" s="60"/>
      <c r="W104" s="60"/>
      <c r="X104" s="60"/>
      <c r="Y104" s="59"/>
    </row>
    <row r="105" spans="1:27" ht="15" hidden="1">
      <c r="A105" s="43"/>
      <c r="B105" s="78"/>
      <c r="C105" s="77"/>
      <c r="D105" s="61"/>
      <c r="E105" s="60"/>
      <c r="F105" s="60"/>
      <c r="G105" s="60"/>
      <c r="H105" s="60"/>
      <c r="I105" s="60"/>
      <c r="J105" s="60"/>
      <c r="K105" s="60"/>
      <c r="L105" s="60"/>
      <c r="M105" s="60"/>
      <c r="N105" s="60"/>
      <c r="O105" s="60"/>
      <c r="P105" s="60"/>
      <c r="Q105" s="60"/>
      <c r="R105" s="60"/>
      <c r="S105" s="60"/>
      <c r="T105" s="60"/>
      <c r="U105" s="60"/>
      <c r="V105" s="60"/>
      <c r="W105" s="60"/>
      <c r="X105" s="60"/>
      <c r="Y105" s="59"/>
    </row>
    <row r="106" spans="1:27" ht="15" hidden="1">
      <c r="A106" s="43"/>
      <c r="B106" s="78"/>
      <c r="C106" s="77"/>
      <c r="D106" s="61"/>
      <c r="E106" s="60"/>
      <c r="F106" s="60"/>
      <c r="G106" s="60"/>
      <c r="H106" s="60"/>
      <c r="I106" s="60"/>
      <c r="J106" s="60"/>
      <c r="K106" s="60"/>
      <c r="L106" s="60"/>
      <c r="M106" s="60"/>
      <c r="N106" s="60"/>
      <c r="O106" s="60"/>
      <c r="P106" s="60"/>
      <c r="Q106" s="60"/>
      <c r="R106" s="60"/>
      <c r="S106" s="60"/>
      <c r="T106" s="60"/>
      <c r="U106" s="60"/>
      <c r="V106" s="60"/>
      <c r="W106" s="60"/>
      <c r="X106" s="60"/>
      <c r="Y106" s="59"/>
    </row>
    <row r="107" spans="1:27" ht="15" hidden="1">
      <c r="A107" s="43"/>
      <c r="B107" s="78"/>
      <c r="C107" s="77"/>
      <c r="D107" s="61"/>
      <c r="E107" s="60"/>
      <c r="F107" s="60"/>
      <c r="G107" s="60"/>
      <c r="H107" s="60"/>
      <c r="I107" s="60"/>
      <c r="J107" s="60"/>
      <c r="K107" s="60"/>
      <c r="L107" s="60"/>
      <c r="M107" s="60"/>
      <c r="N107" s="60"/>
      <c r="O107" s="60"/>
      <c r="P107" s="60"/>
      <c r="Q107" s="60"/>
      <c r="R107" s="60"/>
      <c r="S107" s="60"/>
      <c r="T107" s="60"/>
      <c r="U107" s="60"/>
      <c r="V107" s="60"/>
      <c r="W107" s="60"/>
      <c r="X107" s="60"/>
      <c r="Y107" s="59"/>
    </row>
    <row r="108" spans="1:27" ht="15" hidden="1">
      <c r="A108" s="43"/>
      <c r="B108" s="78"/>
      <c r="C108" s="77"/>
      <c r="D108" s="61"/>
      <c r="E108" s="60"/>
      <c r="F108" s="60"/>
      <c r="G108" s="60"/>
      <c r="H108" s="60"/>
      <c r="I108" s="60"/>
      <c r="J108" s="60"/>
      <c r="K108" s="60"/>
      <c r="L108" s="60"/>
      <c r="M108" s="60"/>
      <c r="N108" s="60"/>
      <c r="O108" s="60"/>
      <c r="P108" s="60"/>
      <c r="Q108" s="60"/>
      <c r="R108" s="60"/>
      <c r="S108" s="60"/>
      <c r="T108" s="60"/>
      <c r="U108" s="60"/>
      <c r="V108" s="60"/>
      <c r="W108" s="60"/>
      <c r="X108" s="60"/>
      <c r="Y108" s="59"/>
    </row>
    <row r="109" spans="1:27" ht="15" hidden="1">
      <c r="A109" s="43"/>
      <c r="B109" s="78"/>
      <c r="C109" s="77"/>
      <c r="D109" s="61"/>
      <c r="E109" s="60"/>
      <c r="F109" s="60"/>
      <c r="G109" s="60"/>
      <c r="H109" s="60"/>
      <c r="I109" s="60"/>
      <c r="J109" s="60"/>
      <c r="K109" s="60"/>
      <c r="L109" s="60"/>
      <c r="M109" s="60"/>
      <c r="N109" s="60"/>
      <c r="O109" s="60"/>
      <c r="P109" s="60"/>
      <c r="Q109" s="60"/>
      <c r="R109" s="60"/>
      <c r="S109" s="60"/>
      <c r="T109" s="60"/>
      <c r="U109" s="60"/>
      <c r="V109" s="60"/>
      <c r="W109" s="60"/>
      <c r="X109" s="60"/>
      <c r="Y109" s="59"/>
    </row>
    <row r="110" spans="1:27" ht="15" hidden="1">
      <c r="A110" s="43"/>
      <c r="B110" s="78"/>
      <c r="C110" s="77"/>
      <c r="D110" s="61"/>
      <c r="E110" s="60"/>
      <c r="F110" s="60"/>
      <c r="G110" s="60"/>
      <c r="H110" s="60"/>
      <c r="I110" s="60"/>
      <c r="J110" s="60"/>
      <c r="K110" s="60"/>
      <c r="L110" s="60"/>
      <c r="M110" s="60"/>
      <c r="N110" s="60"/>
      <c r="O110" s="60"/>
      <c r="P110" s="60"/>
      <c r="Q110" s="60"/>
      <c r="R110" s="60"/>
      <c r="S110" s="60"/>
      <c r="T110" s="60"/>
      <c r="U110" s="60"/>
      <c r="V110" s="60"/>
      <c r="W110" s="60"/>
      <c r="X110" s="60"/>
      <c r="Y110" s="59"/>
    </row>
    <row r="111" spans="1:27" ht="30" hidden="1" customHeight="1">
      <c r="A111" s="43"/>
      <c r="B111" s="78"/>
      <c r="C111" s="77"/>
      <c r="D111" s="61"/>
      <c r="E111" s="60"/>
      <c r="F111" s="60"/>
      <c r="G111" s="60"/>
      <c r="H111" s="60"/>
      <c r="I111" s="60"/>
      <c r="J111" s="60"/>
      <c r="K111" s="60"/>
      <c r="L111" s="60"/>
      <c r="M111" s="60"/>
      <c r="N111" s="60"/>
      <c r="O111" s="60"/>
      <c r="P111" s="60"/>
      <c r="Q111" s="60"/>
      <c r="R111" s="60"/>
      <c r="S111" s="60"/>
      <c r="T111" s="60"/>
      <c r="U111" s="60"/>
      <c r="V111" s="60"/>
      <c r="W111" s="60"/>
      <c r="X111" s="60"/>
      <c r="Y111" s="59"/>
    </row>
    <row r="112" spans="1:27" ht="31.5" hidden="1" customHeight="1">
      <c r="A112" s="43"/>
      <c r="B112" s="78"/>
      <c r="C112" s="77"/>
      <c r="D112" s="61"/>
      <c r="E112" s="60"/>
      <c r="F112" s="60"/>
      <c r="G112" s="60"/>
      <c r="H112" s="60"/>
      <c r="I112" s="60"/>
      <c r="J112" s="60"/>
      <c r="K112" s="60"/>
      <c r="L112" s="60"/>
      <c r="M112" s="60"/>
      <c r="N112" s="60"/>
      <c r="O112" s="60"/>
      <c r="P112" s="60"/>
      <c r="Q112" s="60"/>
      <c r="R112" s="60"/>
      <c r="S112" s="60"/>
      <c r="T112" s="60"/>
      <c r="U112" s="60"/>
      <c r="V112" s="60"/>
      <c r="W112" s="60"/>
      <c r="X112" s="60"/>
      <c r="Y112" s="59"/>
    </row>
    <row r="113" spans="1:25" ht="15" customHeight="1">
      <c r="A113" s="43"/>
      <c r="B113" s="76"/>
      <c r="C113" s="75"/>
      <c r="D113" s="58"/>
      <c r="E113" s="57"/>
      <c r="F113" s="57"/>
      <c r="G113" s="57"/>
      <c r="H113" s="57"/>
      <c r="I113" s="57"/>
      <c r="J113" s="57"/>
      <c r="K113" s="57"/>
      <c r="L113" s="57"/>
      <c r="M113" s="57"/>
      <c r="N113" s="57"/>
      <c r="O113" s="57"/>
      <c r="P113" s="57"/>
      <c r="Q113" s="57"/>
      <c r="R113" s="57"/>
      <c r="S113" s="57"/>
      <c r="T113" s="57"/>
      <c r="U113" s="57"/>
      <c r="V113" s="57"/>
      <c r="W113" s="57"/>
      <c r="X113" s="57"/>
      <c r="Y113" s="56"/>
    </row>
  </sheetData>
  <sheetProtection algorithmName="SHA-512" hashValue="7Ip5xANVgqQzj3bKAlxGAokd61A5rhbY9uGxw476gNkOKDX6s5/0/Uh0aaBn/p/ycWxczqv5cJdvDLwZfVOevw==" saltValue="vxV0AuBCbH+D23hheK97Fw==" spinCount="100000" sheet="1" objects="1" scenarios="1" formatColumns="0" formatRows="0"/>
  <dataConsolidate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3" type="noConversion"/>
  <hyperlinks>
    <hyperlink ref="E81:U81" location="Инструкция!A1" tooltip="http://sp.eias.ru/index.php?a=add&amp;catid=76" display="Обратиться за помощью в службу технической поддержки" xr:uid="{00000000-0004-0000-0200-000000000000}"/>
    <hyperlink ref="E58:U58" location="Инструкция!A1" tooltip="http://sp.eias.ru/index.php?a=add&amp;catid=76" display="Обратиться за помощью в службу технической поддержки" xr:uid="{00000000-0004-0000-0200-000001000000}"/>
    <hyperlink ref="E70:T70" location="Инструкция!A1" tooltip="http://support.eias.ru/knowledgebase.php?article=28" display="Инструкция по загрузке сопроводительных материалов" xr:uid="{00000000-0004-0000-0200-000002000000}"/>
    <hyperlink ref="E71:T71" location="Инструкция!A1" tooltip="http://eias.ru/files/shablon/FAS_JKH_OPEN_INFO_PRICE_WARM.pdf" display="Инструкция по работе с отчетной формой" xr:uid="{00000000-0004-0000-02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208</v>
      </c>
    </row>
    <row r="2" spans="1:20" ht="22.5">
      <c r="F2" s="1198" t="s">
        <v>491</v>
      </c>
      <c r="G2" s="1199"/>
      <c r="H2" s="1200"/>
      <c r="I2" s="436"/>
    </row>
    <row r="3" spans="1:20" ht="3" customHeight="1"/>
    <row r="4" spans="1:20" s="190" customFormat="1" ht="11.25">
      <c r="A4" s="214"/>
      <c r="B4" s="214"/>
      <c r="C4" s="214"/>
      <c r="D4" s="214"/>
      <c r="F4" s="1159" t="s">
        <v>454</v>
      </c>
      <c r="G4" s="1159"/>
      <c r="H4" s="1159"/>
      <c r="I4" s="1201"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29.11.2022</v>
      </c>
      <c r="I7" s="196" t="s">
        <v>493</v>
      </c>
      <c r="J7" s="334"/>
      <c r="K7" s="214"/>
      <c r="L7" s="214"/>
      <c r="M7" s="214"/>
      <c r="N7" s="214"/>
      <c r="O7" s="214"/>
      <c r="P7" s="214"/>
      <c r="Q7" s="214"/>
      <c r="R7" s="214"/>
      <c r="S7" s="214"/>
      <c r="T7" s="214"/>
    </row>
    <row r="8" spans="1:20" s="190" customFormat="1" ht="45">
      <c r="A8" s="1202">
        <v>1</v>
      </c>
      <c r="B8" s="214"/>
      <c r="C8" s="214"/>
      <c r="D8" s="214"/>
      <c r="F8" s="335" t="str">
        <f>"2." &amp;mergeValue(A8)</f>
        <v>2.1</v>
      </c>
      <c r="G8" s="417" t="s">
        <v>494</v>
      </c>
      <c r="H8" s="317"/>
      <c r="I8" s="196" t="s">
        <v>590</v>
      </c>
      <c r="J8" s="334"/>
      <c r="K8" s="214"/>
      <c r="L8" s="214"/>
      <c r="M8" s="214"/>
      <c r="N8" s="214"/>
      <c r="O8" s="214"/>
      <c r="P8" s="214"/>
      <c r="Q8" s="214"/>
      <c r="R8" s="214"/>
      <c r="S8" s="214"/>
      <c r="T8" s="214"/>
    </row>
    <row r="9" spans="1:20" s="190" customFormat="1" ht="22.5">
      <c r="A9" s="1202"/>
      <c r="B9" s="214"/>
      <c r="C9" s="214"/>
      <c r="D9" s="214"/>
      <c r="F9" s="335" t="str">
        <f>"3." &amp;mergeValue(A9)</f>
        <v>3.1</v>
      </c>
      <c r="G9" s="417" t="s">
        <v>495</v>
      </c>
      <c r="H9" s="317"/>
      <c r="I9" s="196" t="s">
        <v>588</v>
      </c>
      <c r="J9" s="334"/>
      <c r="K9" s="214"/>
      <c r="L9" s="214"/>
      <c r="M9" s="214"/>
      <c r="N9" s="214"/>
      <c r="O9" s="214"/>
      <c r="P9" s="214"/>
      <c r="Q9" s="214"/>
      <c r="R9" s="214"/>
      <c r="S9" s="214"/>
      <c r="T9" s="214"/>
    </row>
    <row r="10" spans="1:20" s="190" customFormat="1" ht="22.5">
      <c r="A10" s="1202"/>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2"/>
      <c r="B11" s="1202">
        <v>1</v>
      </c>
      <c r="C11" s="344"/>
      <c r="D11" s="344"/>
      <c r="F11" s="335" t="str">
        <f>"4."&amp;mergeValue(A11) &amp;"."&amp;mergeValue(B11)</f>
        <v>4.1.1</v>
      </c>
      <c r="G11" s="324" t="s">
        <v>592</v>
      </c>
      <c r="H11" s="317" t="str">
        <f>IF(region_name="","",region_name)</f>
        <v>Орловская область</v>
      </c>
      <c r="I11" s="196" t="s">
        <v>499</v>
      </c>
      <c r="J11" s="334"/>
      <c r="K11" s="214"/>
      <c r="L11" s="214"/>
      <c r="M11" s="214"/>
      <c r="N11" s="214"/>
      <c r="O11" s="214"/>
      <c r="P11" s="214"/>
      <c r="Q11" s="214"/>
      <c r="R11" s="214"/>
      <c r="S11" s="214"/>
      <c r="T11" s="214"/>
    </row>
    <row r="12" spans="1:20" s="190" customFormat="1" ht="22.5">
      <c r="A12" s="1202"/>
      <c r="B12" s="1202"/>
      <c r="C12" s="1202">
        <v>1</v>
      </c>
      <c r="D12" s="344"/>
      <c r="F12" s="335" t="str">
        <f>"4."&amp;mergeValue(A12) &amp;"."&amp;mergeValue(B12)&amp;"."&amp;mergeValue(C12)</f>
        <v>4.1.1.1</v>
      </c>
      <c r="G12" s="341" t="s">
        <v>497</v>
      </c>
      <c r="H12" s="317"/>
      <c r="I12" s="196" t="s">
        <v>500</v>
      </c>
      <c r="J12" s="334"/>
      <c r="K12" s="214"/>
      <c r="L12" s="214"/>
      <c r="M12" s="214"/>
      <c r="N12" s="214"/>
      <c r="O12" s="214"/>
      <c r="P12" s="214"/>
      <c r="Q12" s="214"/>
      <c r="R12" s="214"/>
      <c r="S12" s="214"/>
      <c r="T12" s="214"/>
    </row>
    <row r="13" spans="1:20" s="190" customFormat="1" ht="39" customHeight="1">
      <c r="A13" s="1202"/>
      <c r="B13" s="1202"/>
      <c r="C13" s="1202"/>
      <c r="D13" s="344">
        <v>1</v>
      </c>
      <c r="F13" s="335" t="str">
        <f>"4."&amp;mergeValue(A13) &amp;"."&amp;mergeValue(B13)&amp;"."&amp;mergeValue(C13)&amp;"."&amp;mergeValue(D13)</f>
        <v>4.1.1.1.1</v>
      </c>
      <c r="G13" s="420" t="s">
        <v>498</v>
      </c>
      <c r="H13" s="317"/>
      <c r="I13" s="1203" t="s">
        <v>591</v>
      </c>
      <c r="J13" s="334"/>
      <c r="K13" s="214"/>
      <c r="L13" s="214"/>
      <c r="M13" s="214"/>
      <c r="N13" s="214"/>
      <c r="O13" s="214"/>
      <c r="P13" s="214"/>
      <c r="Q13" s="214"/>
      <c r="R13" s="214"/>
      <c r="S13" s="214"/>
      <c r="T13" s="214"/>
    </row>
    <row r="14" spans="1:20" s="190" customFormat="1" ht="18.75">
      <c r="A14" s="1202"/>
      <c r="B14" s="1202"/>
      <c r="C14" s="1202"/>
      <c r="D14" s="344"/>
      <c r="F14" s="338"/>
      <c r="G14" s="150" t="s">
        <v>4</v>
      </c>
      <c r="H14" s="343"/>
      <c r="I14" s="1203"/>
      <c r="J14" s="334"/>
      <c r="K14" s="214"/>
      <c r="L14" s="214"/>
      <c r="M14" s="214"/>
      <c r="N14" s="214"/>
      <c r="O14" s="214"/>
      <c r="P14" s="214"/>
      <c r="Q14" s="214"/>
      <c r="R14" s="214"/>
      <c r="S14" s="214"/>
      <c r="T14" s="214"/>
    </row>
    <row r="15" spans="1:20" s="190" customFormat="1" ht="18.75">
      <c r="A15" s="1202"/>
      <c r="B15" s="1202"/>
      <c r="C15" s="344"/>
      <c r="D15" s="344"/>
      <c r="F15" s="421"/>
      <c r="G15" s="195" t="s">
        <v>403</v>
      </c>
      <c r="H15" s="422"/>
      <c r="I15" s="423"/>
      <c r="J15" s="334"/>
      <c r="K15" s="214"/>
      <c r="L15" s="214"/>
      <c r="M15" s="214"/>
      <c r="N15" s="214"/>
      <c r="O15" s="214"/>
      <c r="P15" s="214"/>
      <c r="Q15" s="214"/>
      <c r="R15" s="214"/>
      <c r="S15" s="214"/>
      <c r="T15" s="214"/>
    </row>
    <row r="16" spans="1:20" s="190" customFormat="1" ht="18.75">
      <c r="A16" s="1202"/>
      <c r="B16" s="214"/>
      <c r="C16" s="214"/>
      <c r="D16" s="214"/>
      <c r="F16" s="338"/>
      <c r="G16" s="155" t="s">
        <v>506</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505</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197" t="s">
        <v>593</v>
      </c>
      <c r="H19" s="1197"/>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D00-000000000000}">
      <formula1>900</formula1>
    </dataValidation>
  </dataValidation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7.42578125" style="478" customWidth="1"/>
    <col min="14" max="14" width="2.7109375" style="478" hidden="1" customWidth="1"/>
    <col min="15" max="18" width="23.7109375" style="478" customWidth="1"/>
    <col min="19" max="19" width="11.7109375" style="478" customWidth="1"/>
    <col min="20" max="20" width="3.7109375" style="478" customWidth="1"/>
    <col min="21" max="21" width="11.7109375" style="478" customWidth="1"/>
    <col min="22" max="22" width="8.5703125" style="478" hidden="1" customWidth="1"/>
    <col min="23" max="23" width="4.7109375" style="478" customWidth="1"/>
    <col min="24" max="24" width="115.7109375" style="478" customWidth="1"/>
    <col min="25" max="25" width="10.5703125" style="1010"/>
    <col min="26" max="29" width="10.5703125" style="502"/>
    <col min="30" max="246" width="10.5703125" style="478"/>
    <col min="247" max="254" width="0" style="478" hidden="1" customWidth="1"/>
    <col min="255" max="257" width="3.7109375" style="478" customWidth="1"/>
    <col min="258" max="258" width="12.7109375" style="478" customWidth="1"/>
    <col min="259" max="259" width="47.42578125" style="478" customWidth="1"/>
    <col min="260" max="260" width="0" style="478" hidden="1" customWidth="1"/>
    <col min="261" max="261" width="24.7109375" style="478" customWidth="1"/>
    <col min="262" max="262" width="14.7109375" style="478" customWidth="1"/>
    <col min="263" max="264" width="15.7109375" style="478" customWidth="1"/>
    <col min="265" max="265" width="11.7109375" style="478" customWidth="1"/>
    <col min="266" max="266" width="6.42578125" style="478" bestFit="1" customWidth="1"/>
    <col min="267" max="267" width="11.7109375" style="478" customWidth="1"/>
    <col min="268" max="268" width="0" style="478" hidden="1" customWidth="1"/>
    <col min="269" max="269" width="3.7109375" style="478" customWidth="1"/>
    <col min="270" max="270" width="11.140625" style="478" bestFit="1" customWidth="1"/>
    <col min="271" max="502" width="10.5703125" style="478"/>
    <col min="503" max="510" width="0" style="478" hidden="1" customWidth="1"/>
    <col min="511" max="513" width="3.7109375" style="478" customWidth="1"/>
    <col min="514" max="514" width="12.7109375" style="478" customWidth="1"/>
    <col min="515" max="515" width="47.42578125" style="478" customWidth="1"/>
    <col min="516" max="516" width="0" style="478" hidden="1" customWidth="1"/>
    <col min="517" max="517" width="24.7109375" style="478" customWidth="1"/>
    <col min="518" max="518" width="14.7109375" style="478" customWidth="1"/>
    <col min="519" max="520" width="15.7109375" style="478" customWidth="1"/>
    <col min="521" max="521" width="11.7109375" style="478" customWidth="1"/>
    <col min="522" max="522" width="6.42578125" style="478" bestFit="1" customWidth="1"/>
    <col min="523" max="523" width="11.7109375" style="478" customWidth="1"/>
    <col min="524" max="524" width="0" style="478" hidden="1" customWidth="1"/>
    <col min="525" max="525" width="3.7109375" style="478" customWidth="1"/>
    <col min="526" max="526" width="11.140625" style="478" bestFit="1" customWidth="1"/>
    <col min="527" max="758" width="10.5703125" style="478"/>
    <col min="759" max="766" width="0" style="478" hidden="1" customWidth="1"/>
    <col min="767" max="769" width="3.7109375" style="478" customWidth="1"/>
    <col min="770" max="770" width="12.7109375" style="478" customWidth="1"/>
    <col min="771" max="771" width="47.42578125" style="478" customWidth="1"/>
    <col min="772" max="772" width="0" style="478" hidden="1" customWidth="1"/>
    <col min="773" max="773" width="24.7109375" style="478" customWidth="1"/>
    <col min="774" max="774" width="14.7109375" style="478" customWidth="1"/>
    <col min="775" max="776" width="15.7109375" style="478" customWidth="1"/>
    <col min="777" max="777" width="11.7109375" style="478" customWidth="1"/>
    <col min="778" max="778" width="6.42578125" style="478" bestFit="1" customWidth="1"/>
    <col min="779" max="779" width="11.7109375" style="478" customWidth="1"/>
    <col min="780" max="780" width="0" style="478" hidden="1" customWidth="1"/>
    <col min="781" max="781" width="3.7109375" style="478" customWidth="1"/>
    <col min="782" max="782" width="11.140625" style="478" bestFit="1" customWidth="1"/>
    <col min="783"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0" style="478" hidden="1" customWidth="1"/>
    <col min="1029" max="1029" width="24.7109375" style="478" customWidth="1"/>
    <col min="1030" max="1030" width="14.7109375" style="478" customWidth="1"/>
    <col min="1031" max="1032" width="15.7109375" style="478" customWidth="1"/>
    <col min="1033" max="1033" width="11.7109375" style="478" customWidth="1"/>
    <col min="1034" max="1034" width="6.42578125" style="478" bestFit="1" customWidth="1"/>
    <col min="1035" max="1035" width="11.7109375" style="478" customWidth="1"/>
    <col min="1036" max="1036" width="0" style="478" hidden="1" customWidth="1"/>
    <col min="1037" max="1037" width="3.7109375" style="478" customWidth="1"/>
    <col min="1038" max="1038" width="11.140625" style="478" bestFit="1" customWidth="1"/>
    <col min="1039"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0" style="478" hidden="1" customWidth="1"/>
    <col min="1285" max="1285" width="24.7109375" style="478" customWidth="1"/>
    <col min="1286" max="1286" width="14.7109375" style="478" customWidth="1"/>
    <col min="1287" max="1288" width="15.7109375" style="478" customWidth="1"/>
    <col min="1289" max="1289" width="11.7109375" style="478" customWidth="1"/>
    <col min="1290" max="1290" width="6.42578125" style="478" bestFit="1" customWidth="1"/>
    <col min="1291" max="1291" width="11.7109375" style="478" customWidth="1"/>
    <col min="1292" max="1292" width="0" style="478" hidden="1" customWidth="1"/>
    <col min="1293" max="1293" width="3.7109375" style="478" customWidth="1"/>
    <col min="1294" max="1294" width="11.140625" style="478" bestFit="1" customWidth="1"/>
    <col min="1295"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0" style="478" hidden="1" customWidth="1"/>
    <col min="1541" max="1541" width="24.7109375" style="478" customWidth="1"/>
    <col min="1542" max="1542" width="14.7109375" style="478" customWidth="1"/>
    <col min="1543" max="1544" width="15.7109375" style="478" customWidth="1"/>
    <col min="1545" max="1545" width="11.7109375" style="478" customWidth="1"/>
    <col min="1546" max="1546" width="6.42578125" style="478" bestFit="1" customWidth="1"/>
    <col min="1547" max="1547" width="11.7109375" style="478" customWidth="1"/>
    <col min="1548" max="1548" width="0" style="478" hidden="1" customWidth="1"/>
    <col min="1549" max="1549" width="3.7109375" style="478" customWidth="1"/>
    <col min="1550" max="1550" width="11.140625" style="478" bestFit="1" customWidth="1"/>
    <col min="1551"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0" style="478" hidden="1" customWidth="1"/>
    <col min="1797" max="1797" width="24.7109375" style="478" customWidth="1"/>
    <col min="1798" max="1798" width="14.7109375" style="478" customWidth="1"/>
    <col min="1799" max="1800" width="15.7109375" style="478" customWidth="1"/>
    <col min="1801" max="1801" width="11.7109375" style="478" customWidth="1"/>
    <col min="1802" max="1802" width="6.42578125" style="478" bestFit="1" customWidth="1"/>
    <col min="1803" max="1803" width="11.7109375" style="478" customWidth="1"/>
    <col min="1804" max="1804" width="0" style="478" hidden="1" customWidth="1"/>
    <col min="1805" max="1805" width="3.7109375" style="478" customWidth="1"/>
    <col min="1806" max="1806" width="11.140625" style="478" bestFit="1" customWidth="1"/>
    <col min="1807"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0" style="478" hidden="1" customWidth="1"/>
    <col min="2053" max="2053" width="24.7109375" style="478" customWidth="1"/>
    <col min="2054" max="2054" width="14.7109375" style="478" customWidth="1"/>
    <col min="2055" max="2056" width="15.7109375" style="478" customWidth="1"/>
    <col min="2057" max="2057" width="11.7109375" style="478" customWidth="1"/>
    <col min="2058" max="2058" width="6.42578125" style="478" bestFit="1" customWidth="1"/>
    <col min="2059" max="2059" width="11.7109375" style="478" customWidth="1"/>
    <col min="2060" max="2060" width="0" style="478" hidden="1" customWidth="1"/>
    <col min="2061" max="2061" width="3.7109375" style="478" customWidth="1"/>
    <col min="2062" max="2062" width="11.140625" style="478" bestFit="1" customWidth="1"/>
    <col min="2063"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0" style="478" hidden="1" customWidth="1"/>
    <col min="2309" max="2309" width="24.7109375" style="478" customWidth="1"/>
    <col min="2310" max="2310" width="14.7109375" style="478" customWidth="1"/>
    <col min="2311" max="2312" width="15.7109375" style="478" customWidth="1"/>
    <col min="2313" max="2313" width="11.7109375" style="478" customWidth="1"/>
    <col min="2314" max="2314" width="6.42578125" style="478" bestFit="1" customWidth="1"/>
    <col min="2315" max="2315" width="11.7109375" style="478" customWidth="1"/>
    <col min="2316" max="2316" width="0" style="478" hidden="1" customWidth="1"/>
    <col min="2317" max="2317" width="3.7109375" style="478" customWidth="1"/>
    <col min="2318" max="2318" width="11.140625" style="478" bestFit="1" customWidth="1"/>
    <col min="2319"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0" style="478" hidden="1" customWidth="1"/>
    <col min="2565" max="2565" width="24.7109375" style="478" customWidth="1"/>
    <col min="2566" max="2566" width="14.7109375" style="478" customWidth="1"/>
    <col min="2567" max="2568" width="15.7109375" style="478" customWidth="1"/>
    <col min="2569" max="2569" width="11.7109375" style="478" customWidth="1"/>
    <col min="2570" max="2570" width="6.42578125" style="478" bestFit="1" customWidth="1"/>
    <col min="2571" max="2571" width="11.7109375" style="478" customWidth="1"/>
    <col min="2572" max="2572" width="0" style="478" hidden="1" customWidth="1"/>
    <col min="2573" max="2573" width="3.7109375" style="478" customWidth="1"/>
    <col min="2574" max="2574" width="11.140625" style="478" bestFit="1" customWidth="1"/>
    <col min="2575"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0" style="478" hidden="1" customWidth="1"/>
    <col min="2821" max="2821" width="24.7109375" style="478" customWidth="1"/>
    <col min="2822" max="2822" width="14.7109375" style="478" customWidth="1"/>
    <col min="2823" max="2824" width="15.7109375" style="478" customWidth="1"/>
    <col min="2825" max="2825" width="11.7109375" style="478" customWidth="1"/>
    <col min="2826" max="2826" width="6.42578125" style="478" bestFit="1" customWidth="1"/>
    <col min="2827" max="2827" width="11.7109375" style="478" customWidth="1"/>
    <col min="2828" max="2828" width="0" style="478" hidden="1" customWidth="1"/>
    <col min="2829" max="2829" width="3.7109375" style="478" customWidth="1"/>
    <col min="2830" max="2830" width="11.140625" style="478" bestFit="1" customWidth="1"/>
    <col min="2831"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0" style="478" hidden="1" customWidth="1"/>
    <col min="3077" max="3077" width="24.7109375" style="478" customWidth="1"/>
    <col min="3078" max="3078" width="14.7109375" style="478" customWidth="1"/>
    <col min="3079" max="3080" width="15.7109375" style="478" customWidth="1"/>
    <col min="3081" max="3081" width="11.7109375" style="478" customWidth="1"/>
    <col min="3082" max="3082" width="6.42578125" style="478" bestFit="1" customWidth="1"/>
    <col min="3083" max="3083" width="11.7109375" style="478" customWidth="1"/>
    <col min="3084" max="3084" width="0" style="478" hidden="1" customWidth="1"/>
    <col min="3085" max="3085" width="3.7109375" style="478" customWidth="1"/>
    <col min="3086" max="3086" width="11.140625" style="478" bestFit="1" customWidth="1"/>
    <col min="3087"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0" style="478" hidden="1" customWidth="1"/>
    <col min="3333" max="3333" width="24.7109375" style="478" customWidth="1"/>
    <col min="3334" max="3334" width="14.7109375" style="478" customWidth="1"/>
    <col min="3335" max="3336" width="15.7109375" style="478" customWidth="1"/>
    <col min="3337" max="3337" width="11.7109375" style="478" customWidth="1"/>
    <col min="3338" max="3338" width="6.42578125" style="478" bestFit="1" customWidth="1"/>
    <col min="3339" max="3339" width="11.7109375" style="478" customWidth="1"/>
    <col min="3340" max="3340" width="0" style="478" hidden="1" customWidth="1"/>
    <col min="3341" max="3341" width="3.7109375" style="478" customWidth="1"/>
    <col min="3342" max="3342" width="11.140625" style="478" bestFit="1" customWidth="1"/>
    <col min="3343"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0" style="478" hidden="1" customWidth="1"/>
    <col min="3589" max="3589" width="24.7109375" style="478" customWidth="1"/>
    <col min="3590" max="3590" width="14.7109375" style="478" customWidth="1"/>
    <col min="3591" max="3592" width="15.7109375" style="478" customWidth="1"/>
    <col min="3593" max="3593" width="11.7109375" style="478" customWidth="1"/>
    <col min="3594" max="3594" width="6.42578125" style="478" bestFit="1" customWidth="1"/>
    <col min="3595" max="3595" width="11.7109375" style="478" customWidth="1"/>
    <col min="3596" max="3596" width="0" style="478" hidden="1" customWidth="1"/>
    <col min="3597" max="3597" width="3.7109375" style="478" customWidth="1"/>
    <col min="3598" max="3598" width="11.140625" style="478" bestFit="1" customWidth="1"/>
    <col min="3599"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0" style="478" hidden="1" customWidth="1"/>
    <col min="3845" max="3845" width="24.7109375" style="478" customWidth="1"/>
    <col min="3846" max="3846" width="14.7109375" style="478" customWidth="1"/>
    <col min="3847" max="3848" width="15.7109375" style="478" customWidth="1"/>
    <col min="3849" max="3849" width="11.7109375" style="478" customWidth="1"/>
    <col min="3850" max="3850" width="6.42578125" style="478" bestFit="1" customWidth="1"/>
    <col min="3851" max="3851" width="11.7109375" style="478" customWidth="1"/>
    <col min="3852" max="3852" width="0" style="478" hidden="1" customWidth="1"/>
    <col min="3853" max="3853" width="3.7109375" style="478" customWidth="1"/>
    <col min="3854" max="3854" width="11.140625" style="478" bestFit="1" customWidth="1"/>
    <col min="3855"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0" style="478" hidden="1" customWidth="1"/>
    <col min="4101" max="4101" width="24.7109375" style="478" customWidth="1"/>
    <col min="4102" max="4102" width="14.7109375" style="478" customWidth="1"/>
    <col min="4103" max="4104" width="15.7109375" style="478" customWidth="1"/>
    <col min="4105" max="4105" width="11.7109375" style="478" customWidth="1"/>
    <col min="4106" max="4106" width="6.42578125" style="478" bestFit="1" customWidth="1"/>
    <col min="4107" max="4107" width="11.7109375" style="478" customWidth="1"/>
    <col min="4108" max="4108" width="0" style="478" hidden="1" customWidth="1"/>
    <col min="4109" max="4109" width="3.7109375" style="478" customWidth="1"/>
    <col min="4110" max="4110" width="11.140625" style="478" bestFit="1" customWidth="1"/>
    <col min="4111"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0" style="478" hidden="1" customWidth="1"/>
    <col min="4357" max="4357" width="24.7109375" style="478" customWidth="1"/>
    <col min="4358" max="4358" width="14.7109375" style="478" customWidth="1"/>
    <col min="4359" max="4360" width="15.7109375" style="478" customWidth="1"/>
    <col min="4361" max="4361" width="11.7109375" style="478" customWidth="1"/>
    <col min="4362" max="4362" width="6.42578125" style="478" bestFit="1" customWidth="1"/>
    <col min="4363" max="4363" width="11.7109375" style="478" customWidth="1"/>
    <col min="4364" max="4364" width="0" style="478" hidden="1" customWidth="1"/>
    <col min="4365" max="4365" width="3.7109375" style="478" customWidth="1"/>
    <col min="4366" max="4366" width="11.140625" style="478" bestFit="1" customWidth="1"/>
    <col min="4367"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0" style="478" hidden="1" customWidth="1"/>
    <col min="4613" max="4613" width="24.7109375" style="478" customWidth="1"/>
    <col min="4614" max="4614" width="14.7109375" style="478" customWidth="1"/>
    <col min="4615" max="4616" width="15.7109375" style="478" customWidth="1"/>
    <col min="4617" max="4617" width="11.7109375" style="478" customWidth="1"/>
    <col min="4618" max="4618" width="6.42578125" style="478" bestFit="1" customWidth="1"/>
    <col min="4619" max="4619" width="11.7109375" style="478" customWidth="1"/>
    <col min="4620" max="4620" width="0" style="478" hidden="1" customWidth="1"/>
    <col min="4621" max="4621" width="3.7109375" style="478" customWidth="1"/>
    <col min="4622" max="4622" width="11.140625" style="478" bestFit="1" customWidth="1"/>
    <col min="4623"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0" style="478" hidden="1" customWidth="1"/>
    <col min="4869" max="4869" width="24.7109375" style="478" customWidth="1"/>
    <col min="4870" max="4870" width="14.7109375" style="478" customWidth="1"/>
    <col min="4871" max="4872" width="15.7109375" style="478" customWidth="1"/>
    <col min="4873" max="4873" width="11.7109375" style="478" customWidth="1"/>
    <col min="4874" max="4874" width="6.42578125" style="478" bestFit="1" customWidth="1"/>
    <col min="4875" max="4875" width="11.7109375" style="478" customWidth="1"/>
    <col min="4876" max="4876" width="0" style="478" hidden="1" customWidth="1"/>
    <col min="4877" max="4877" width="3.7109375" style="478" customWidth="1"/>
    <col min="4878" max="4878" width="11.140625" style="478" bestFit="1" customWidth="1"/>
    <col min="4879"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0" style="478" hidden="1" customWidth="1"/>
    <col min="5125" max="5125" width="24.7109375" style="478" customWidth="1"/>
    <col min="5126" max="5126" width="14.7109375" style="478" customWidth="1"/>
    <col min="5127" max="5128" width="15.7109375" style="478" customWidth="1"/>
    <col min="5129" max="5129" width="11.7109375" style="478" customWidth="1"/>
    <col min="5130" max="5130" width="6.42578125" style="478" bestFit="1" customWidth="1"/>
    <col min="5131" max="5131" width="11.7109375" style="478" customWidth="1"/>
    <col min="5132" max="5132" width="0" style="478" hidden="1" customWidth="1"/>
    <col min="5133" max="5133" width="3.7109375" style="478" customWidth="1"/>
    <col min="5134" max="5134" width="11.140625" style="478" bestFit="1" customWidth="1"/>
    <col min="5135"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0" style="478" hidden="1" customWidth="1"/>
    <col min="5381" max="5381" width="24.7109375" style="478" customWidth="1"/>
    <col min="5382" max="5382" width="14.7109375" style="478" customWidth="1"/>
    <col min="5383" max="5384" width="15.7109375" style="478" customWidth="1"/>
    <col min="5385" max="5385" width="11.7109375" style="478" customWidth="1"/>
    <col min="5386" max="5386" width="6.42578125" style="478" bestFit="1" customWidth="1"/>
    <col min="5387" max="5387" width="11.7109375" style="478" customWidth="1"/>
    <col min="5388" max="5388" width="0" style="478" hidden="1" customWidth="1"/>
    <col min="5389" max="5389" width="3.7109375" style="478" customWidth="1"/>
    <col min="5390" max="5390" width="11.140625" style="478" bestFit="1" customWidth="1"/>
    <col min="5391"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0" style="478" hidden="1" customWidth="1"/>
    <col min="5637" max="5637" width="24.7109375" style="478" customWidth="1"/>
    <col min="5638" max="5638" width="14.7109375" style="478" customWidth="1"/>
    <col min="5639" max="5640" width="15.7109375" style="478" customWidth="1"/>
    <col min="5641" max="5641" width="11.7109375" style="478" customWidth="1"/>
    <col min="5642" max="5642" width="6.42578125" style="478" bestFit="1" customWidth="1"/>
    <col min="5643" max="5643" width="11.7109375" style="478" customWidth="1"/>
    <col min="5644" max="5644" width="0" style="478" hidden="1" customWidth="1"/>
    <col min="5645" max="5645" width="3.7109375" style="478" customWidth="1"/>
    <col min="5646" max="5646" width="11.140625" style="478" bestFit="1" customWidth="1"/>
    <col min="5647"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0" style="478" hidden="1" customWidth="1"/>
    <col min="5893" max="5893" width="24.7109375" style="478" customWidth="1"/>
    <col min="5894" max="5894" width="14.7109375" style="478" customWidth="1"/>
    <col min="5895" max="5896" width="15.7109375" style="478" customWidth="1"/>
    <col min="5897" max="5897" width="11.7109375" style="478" customWidth="1"/>
    <col min="5898" max="5898" width="6.42578125" style="478" bestFit="1" customWidth="1"/>
    <col min="5899" max="5899" width="11.7109375" style="478" customWidth="1"/>
    <col min="5900" max="5900" width="0" style="478" hidden="1" customWidth="1"/>
    <col min="5901" max="5901" width="3.7109375" style="478" customWidth="1"/>
    <col min="5902" max="5902" width="11.140625" style="478" bestFit="1" customWidth="1"/>
    <col min="5903"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0" style="478" hidden="1" customWidth="1"/>
    <col min="6149" max="6149" width="24.7109375" style="478" customWidth="1"/>
    <col min="6150" max="6150" width="14.7109375" style="478" customWidth="1"/>
    <col min="6151" max="6152" width="15.7109375" style="478" customWidth="1"/>
    <col min="6153" max="6153" width="11.7109375" style="478" customWidth="1"/>
    <col min="6154" max="6154" width="6.42578125" style="478" bestFit="1" customWidth="1"/>
    <col min="6155" max="6155" width="11.7109375" style="478" customWidth="1"/>
    <col min="6156" max="6156" width="0" style="478" hidden="1" customWidth="1"/>
    <col min="6157" max="6157" width="3.7109375" style="478" customWidth="1"/>
    <col min="6158" max="6158" width="11.140625" style="478" bestFit="1" customWidth="1"/>
    <col min="6159"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0" style="478" hidden="1" customWidth="1"/>
    <col min="6405" max="6405" width="24.7109375" style="478" customWidth="1"/>
    <col min="6406" max="6406" width="14.7109375" style="478" customWidth="1"/>
    <col min="6407" max="6408" width="15.7109375" style="478" customWidth="1"/>
    <col min="6409" max="6409" width="11.7109375" style="478" customWidth="1"/>
    <col min="6410" max="6410" width="6.42578125" style="478" bestFit="1" customWidth="1"/>
    <col min="6411" max="6411" width="11.7109375" style="478" customWidth="1"/>
    <col min="6412" max="6412" width="0" style="478" hidden="1" customWidth="1"/>
    <col min="6413" max="6413" width="3.7109375" style="478" customWidth="1"/>
    <col min="6414" max="6414" width="11.140625" style="478" bestFit="1" customWidth="1"/>
    <col min="6415"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0" style="478" hidden="1" customWidth="1"/>
    <col min="6661" max="6661" width="24.7109375" style="478" customWidth="1"/>
    <col min="6662" max="6662" width="14.7109375" style="478" customWidth="1"/>
    <col min="6663" max="6664" width="15.7109375" style="478" customWidth="1"/>
    <col min="6665" max="6665" width="11.7109375" style="478" customWidth="1"/>
    <col min="6666" max="6666" width="6.42578125" style="478" bestFit="1" customWidth="1"/>
    <col min="6667" max="6667" width="11.7109375" style="478" customWidth="1"/>
    <col min="6668" max="6668" width="0" style="478" hidden="1" customWidth="1"/>
    <col min="6669" max="6669" width="3.7109375" style="478" customWidth="1"/>
    <col min="6670" max="6670" width="11.140625" style="478" bestFit="1" customWidth="1"/>
    <col min="6671"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0" style="478" hidden="1" customWidth="1"/>
    <col min="6917" max="6917" width="24.7109375" style="478" customWidth="1"/>
    <col min="6918" max="6918" width="14.7109375" style="478" customWidth="1"/>
    <col min="6919" max="6920" width="15.7109375" style="478" customWidth="1"/>
    <col min="6921" max="6921" width="11.7109375" style="478" customWidth="1"/>
    <col min="6922" max="6922" width="6.42578125" style="478" bestFit="1" customWidth="1"/>
    <col min="6923" max="6923" width="11.7109375" style="478" customWidth="1"/>
    <col min="6924" max="6924" width="0" style="478" hidden="1" customWidth="1"/>
    <col min="6925" max="6925" width="3.7109375" style="478" customWidth="1"/>
    <col min="6926" max="6926" width="11.140625" style="478" bestFit="1" customWidth="1"/>
    <col min="6927"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0" style="478" hidden="1" customWidth="1"/>
    <col min="7173" max="7173" width="24.7109375" style="478" customWidth="1"/>
    <col min="7174" max="7174" width="14.7109375" style="478" customWidth="1"/>
    <col min="7175" max="7176" width="15.7109375" style="478" customWidth="1"/>
    <col min="7177" max="7177" width="11.7109375" style="478" customWidth="1"/>
    <col min="7178" max="7178" width="6.42578125" style="478" bestFit="1" customWidth="1"/>
    <col min="7179" max="7179" width="11.7109375" style="478" customWidth="1"/>
    <col min="7180" max="7180" width="0" style="478" hidden="1" customWidth="1"/>
    <col min="7181" max="7181" width="3.7109375" style="478" customWidth="1"/>
    <col min="7182" max="7182" width="11.140625" style="478" bestFit="1" customWidth="1"/>
    <col min="7183"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0" style="478" hidden="1" customWidth="1"/>
    <col min="7429" max="7429" width="24.7109375" style="478" customWidth="1"/>
    <col min="7430" max="7430" width="14.7109375" style="478" customWidth="1"/>
    <col min="7431" max="7432" width="15.7109375" style="478" customWidth="1"/>
    <col min="7433" max="7433" width="11.7109375" style="478" customWidth="1"/>
    <col min="7434" max="7434" width="6.42578125" style="478" bestFit="1" customWidth="1"/>
    <col min="7435" max="7435" width="11.7109375" style="478" customWidth="1"/>
    <col min="7436" max="7436" width="0" style="478" hidden="1" customWidth="1"/>
    <col min="7437" max="7437" width="3.7109375" style="478" customWidth="1"/>
    <col min="7438" max="7438" width="11.140625" style="478" bestFit="1" customWidth="1"/>
    <col min="7439"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0" style="478" hidden="1" customWidth="1"/>
    <col min="7685" max="7685" width="24.7109375" style="478" customWidth="1"/>
    <col min="7686" max="7686" width="14.7109375" style="478" customWidth="1"/>
    <col min="7687" max="7688" width="15.7109375" style="478" customWidth="1"/>
    <col min="7689" max="7689" width="11.7109375" style="478" customWidth="1"/>
    <col min="7690" max="7690" width="6.42578125" style="478" bestFit="1" customWidth="1"/>
    <col min="7691" max="7691" width="11.7109375" style="478" customWidth="1"/>
    <col min="7692" max="7692" width="0" style="478" hidden="1" customWidth="1"/>
    <col min="7693" max="7693" width="3.7109375" style="478" customWidth="1"/>
    <col min="7694" max="7694" width="11.140625" style="478" bestFit="1" customWidth="1"/>
    <col min="7695"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0" style="478" hidden="1" customWidth="1"/>
    <col min="7941" max="7941" width="24.7109375" style="478" customWidth="1"/>
    <col min="7942" max="7942" width="14.7109375" style="478" customWidth="1"/>
    <col min="7943" max="7944" width="15.7109375" style="478" customWidth="1"/>
    <col min="7945" max="7945" width="11.7109375" style="478" customWidth="1"/>
    <col min="7946" max="7946" width="6.42578125" style="478" bestFit="1" customWidth="1"/>
    <col min="7947" max="7947" width="11.7109375" style="478" customWidth="1"/>
    <col min="7948" max="7948" width="0" style="478" hidden="1" customWidth="1"/>
    <col min="7949" max="7949" width="3.7109375" style="478" customWidth="1"/>
    <col min="7950" max="7950" width="11.140625" style="478" bestFit="1" customWidth="1"/>
    <col min="7951"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0" style="478" hidden="1" customWidth="1"/>
    <col min="8197" max="8197" width="24.7109375" style="478" customWidth="1"/>
    <col min="8198" max="8198" width="14.7109375" style="478" customWidth="1"/>
    <col min="8199" max="8200" width="15.7109375" style="478" customWidth="1"/>
    <col min="8201" max="8201" width="11.7109375" style="478" customWidth="1"/>
    <col min="8202" max="8202" width="6.42578125" style="478" bestFit="1" customWidth="1"/>
    <col min="8203" max="8203" width="11.7109375" style="478" customWidth="1"/>
    <col min="8204" max="8204" width="0" style="478" hidden="1" customWidth="1"/>
    <col min="8205" max="8205" width="3.7109375" style="478" customWidth="1"/>
    <col min="8206" max="8206" width="11.140625" style="478" bestFit="1" customWidth="1"/>
    <col min="8207"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0" style="478" hidden="1" customWidth="1"/>
    <col min="8453" max="8453" width="24.7109375" style="478" customWidth="1"/>
    <col min="8454" max="8454" width="14.7109375" style="478" customWidth="1"/>
    <col min="8455" max="8456" width="15.7109375" style="478" customWidth="1"/>
    <col min="8457" max="8457" width="11.7109375" style="478" customWidth="1"/>
    <col min="8458" max="8458" width="6.42578125" style="478" bestFit="1" customWidth="1"/>
    <col min="8459" max="8459" width="11.7109375" style="478" customWidth="1"/>
    <col min="8460" max="8460" width="0" style="478" hidden="1" customWidth="1"/>
    <col min="8461" max="8461" width="3.7109375" style="478" customWidth="1"/>
    <col min="8462" max="8462" width="11.140625" style="478" bestFit="1" customWidth="1"/>
    <col min="8463"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0" style="478" hidden="1" customWidth="1"/>
    <col min="8709" max="8709" width="24.7109375" style="478" customWidth="1"/>
    <col min="8710" max="8710" width="14.7109375" style="478" customWidth="1"/>
    <col min="8711" max="8712" width="15.7109375" style="478" customWidth="1"/>
    <col min="8713" max="8713" width="11.7109375" style="478" customWidth="1"/>
    <col min="8714" max="8714" width="6.42578125" style="478" bestFit="1" customWidth="1"/>
    <col min="8715" max="8715" width="11.7109375" style="478" customWidth="1"/>
    <col min="8716" max="8716" width="0" style="478" hidden="1" customWidth="1"/>
    <col min="8717" max="8717" width="3.7109375" style="478" customWidth="1"/>
    <col min="8718" max="8718" width="11.140625" style="478" bestFit="1" customWidth="1"/>
    <col min="8719"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0" style="478" hidden="1" customWidth="1"/>
    <col min="8965" max="8965" width="24.7109375" style="478" customWidth="1"/>
    <col min="8966" max="8966" width="14.7109375" style="478" customWidth="1"/>
    <col min="8967" max="8968" width="15.7109375" style="478" customWidth="1"/>
    <col min="8969" max="8969" width="11.7109375" style="478" customWidth="1"/>
    <col min="8970" max="8970" width="6.42578125" style="478" bestFit="1" customWidth="1"/>
    <col min="8971" max="8971" width="11.7109375" style="478" customWidth="1"/>
    <col min="8972" max="8972" width="0" style="478" hidden="1" customWidth="1"/>
    <col min="8973" max="8973" width="3.7109375" style="478" customWidth="1"/>
    <col min="8974" max="8974" width="11.140625" style="478" bestFit="1" customWidth="1"/>
    <col min="8975"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0" style="478" hidden="1" customWidth="1"/>
    <col min="9221" max="9221" width="24.7109375" style="478" customWidth="1"/>
    <col min="9222" max="9222" width="14.7109375" style="478" customWidth="1"/>
    <col min="9223" max="9224" width="15.7109375" style="478" customWidth="1"/>
    <col min="9225" max="9225" width="11.7109375" style="478" customWidth="1"/>
    <col min="9226" max="9226" width="6.42578125" style="478" bestFit="1" customWidth="1"/>
    <col min="9227" max="9227" width="11.7109375" style="478" customWidth="1"/>
    <col min="9228" max="9228" width="0" style="478" hidden="1" customWidth="1"/>
    <col min="9229" max="9229" width="3.7109375" style="478" customWidth="1"/>
    <col min="9230" max="9230" width="11.140625" style="478" bestFit="1" customWidth="1"/>
    <col min="9231"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0" style="478" hidden="1" customWidth="1"/>
    <col min="9477" max="9477" width="24.7109375" style="478" customWidth="1"/>
    <col min="9478" max="9478" width="14.7109375" style="478" customWidth="1"/>
    <col min="9479" max="9480" width="15.7109375" style="478" customWidth="1"/>
    <col min="9481" max="9481" width="11.7109375" style="478" customWidth="1"/>
    <col min="9482" max="9482" width="6.42578125" style="478" bestFit="1" customWidth="1"/>
    <col min="9483" max="9483" width="11.7109375" style="478" customWidth="1"/>
    <col min="9484" max="9484" width="0" style="478" hidden="1" customWidth="1"/>
    <col min="9485" max="9485" width="3.7109375" style="478" customWidth="1"/>
    <col min="9486" max="9486" width="11.140625" style="478" bestFit="1" customWidth="1"/>
    <col min="9487"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0" style="478" hidden="1" customWidth="1"/>
    <col min="9733" max="9733" width="24.7109375" style="478" customWidth="1"/>
    <col min="9734" max="9734" width="14.7109375" style="478" customWidth="1"/>
    <col min="9735" max="9736" width="15.7109375" style="478" customWidth="1"/>
    <col min="9737" max="9737" width="11.7109375" style="478" customWidth="1"/>
    <col min="9738" max="9738" width="6.42578125" style="478" bestFit="1" customWidth="1"/>
    <col min="9739" max="9739" width="11.7109375" style="478" customWidth="1"/>
    <col min="9740" max="9740" width="0" style="478" hidden="1" customWidth="1"/>
    <col min="9741" max="9741" width="3.7109375" style="478" customWidth="1"/>
    <col min="9742" max="9742" width="11.140625" style="478" bestFit="1" customWidth="1"/>
    <col min="9743"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0" style="478" hidden="1" customWidth="1"/>
    <col min="9989" max="9989" width="24.7109375" style="478" customWidth="1"/>
    <col min="9990" max="9990" width="14.7109375" style="478" customWidth="1"/>
    <col min="9991" max="9992" width="15.7109375" style="478" customWidth="1"/>
    <col min="9993" max="9993" width="11.7109375" style="478" customWidth="1"/>
    <col min="9994" max="9994" width="6.42578125" style="478" bestFit="1" customWidth="1"/>
    <col min="9995" max="9995" width="11.7109375" style="478" customWidth="1"/>
    <col min="9996" max="9996" width="0" style="478" hidden="1" customWidth="1"/>
    <col min="9997" max="9997" width="3.7109375" style="478" customWidth="1"/>
    <col min="9998" max="9998" width="11.140625" style="478" bestFit="1" customWidth="1"/>
    <col min="9999"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0" style="478" hidden="1" customWidth="1"/>
    <col min="10245" max="10245" width="24.7109375" style="478" customWidth="1"/>
    <col min="10246" max="10246" width="14.7109375" style="478" customWidth="1"/>
    <col min="10247" max="10248" width="15.7109375" style="478" customWidth="1"/>
    <col min="10249" max="10249" width="11.7109375" style="478" customWidth="1"/>
    <col min="10250" max="10250" width="6.42578125" style="478" bestFit="1" customWidth="1"/>
    <col min="10251" max="10251" width="11.7109375" style="478" customWidth="1"/>
    <col min="10252" max="10252" width="0" style="478" hidden="1" customWidth="1"/>
    <col min="10253" max="10253" width="3.7109375" style="478" customWidth="1"/>
    <col min="10254" max="10254" width="11.140625" style="478" bestFit="1" customWidth="1"/>
    <col min="10255"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0" style="478" hidden="1" customWidth="1"/>
    <col min="10501" max="10501" width="24.7109375" style="478" customWidth="1"/>
    <col min="10502" max="10502" width="14.7109375" style="478" customWidth="1"/>
    <col min="10503" max="10504" width="15.7109375" style="478" customWidth="1"/>
    <col min="10505" max="10505" width="11.7109375" style="478" customWidth="1"/>
    <col min="10506" max="10506" width="6.42578125" style="478" bestFit="1" customWidth="1"/>
    <col min="10507" max="10507" width="11.7109375" style="478" customWidth="1"/>
    <col min="10508" max="10508" width="0" style="478" hidden="1" customWidth="1"/>
    <col min="10509" max="10509" width="3.7109375" style="478" customWidth="1"/>
    <col min="10510" max="10510" width="11.140625" style="478" bestFit="1" customWidth="1"/>
    <col min="10511"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0" style="478" hidden="1" customWidth="1"/>
    <col min="10757" max="10757" width="24.7109375" style="478" customWidth="1"/>
    <col min="10758" max="10758" width="14.7109375" style="478" customWidth="1"/>
    <col min="10759" max="10760" width="15.7109375" style="478" customWidth="1"/>
    <col min="10761" max="10761" width="11.7109375" style="478" customWidth="1"/>
    <col min="10762" max="10762" width="6.42578125" style="478" bestFit="1" customWidth="1"/>
    <col min="10763" max="10763" width="11.7109375" style="478" customWidth="1"/>
    <col min="10764" max="10764" width="0" style="478" hidden="1" customWidth="1"/>
    <col min="10765" max="10765" width="3.7109375" style="478" customWidth="1"/>
    <col min="10766" max="10766" width="11.140625" style="478" bestFit="1" customWidth="1"/>
    <col min="10767"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0" style="478" hidden="1" customWidth="1"/>
    <col min="11013" max="11013" width="24.7109375" style="478" customWidth="1"/>
    <col min="11014" max="11014" width="14.7109375" style="478" customWidth="1"/>
    <col min="11015" max="11016" width="15.7109375" style="478" customWidth="1"/>
    <col min="11017" max="11017" width="11.7109375" style="478" customWidth="1"/>
    <col min="11018" max="11018" width="6.42578125" style="478" bestFit="1" customWidth="1"/>
    <col min="11019" max="11019" width="11.7109375" style="478" customWidth="1"/>
    <col min="11020" max="11020" width="0" style="478" hidden="1" customWidth="1"/>
    <col min="11021" max="11021" width="3.7109375" style="478" customWidth="1"/>
    <col min="11022" max="11022" width="11.140625" style="478" bestFit="1" customWidth="1"/>
    <col min="11023"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0" style="478" hidden="1" customWidth="1"/>
    <col min="11269" max="11269" width="24.7109375" style="478" customWidth="1"/>
    <col min="11270" max="11270" width="14.7109375" style="478" customWidth="1"/>
    <col min="11271" max="11272" width="15.7109375" style="478" customWidth="1"/>
    <col min="11273" max="11273" width="11.7109375" style="478" customWidth="1"/>
    <col min="11274" max="11274" width="6.42578125" style="478" bestFit="1" customWidth="1"/>
    <col min="11275" max="11275" width="11.7109375" style="478" customWidth="1"/>
    <col min="11276" max="11276" width="0" style="478" hidden="1" customWidth="1"/>
    <col min="11277" max="11277" width="3.7109375" style="478" customWidth="1"/>
    <col min="11278" max="11278" width="11.140625" style="478" bestFit="1" customWidth="1"/>
    <col min="11279"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0" style="478" hidden="1" customWidth="1"/>
    <col min="11525" max="11525" width="24.7109375" style="478" customWidth="1"/>
    <col min="11526" max="11526" width="14.7109375" style="478" customWidth="1"/>
    <col min="11527" max="11528" width="15.7109375" style="478" customWidth="1"/>
    <col min="11529" max="11529" width="11.7109375" style="478" customWidth="1"/>
    <col min="11530" max="11530" width="6.42578125" style="478" bestFit="1" customWidth="1"/>
    <col min="11531" max="11531" width="11.7109375" style="478" customWidth="1"/>
    <col min="11532" max="11532" width="0" style="478" hidden="1" customWidth="1"/>
    <col min="11533" max="11533" width="3.7109375" style="478" customWidth="1"/>
    <col min="11534" max="11534" width="11.140625" style="478" bestFit="1" customWidth="1"/>
    <col min="11535"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0" style="478" hidden="1" customWidth="1"/>
    <col min="11781" max="11781" width="24.7109375" style="478" customWidth="1"/>
    <col min="11782" max="11782" width="14.7109375" style="478" customWidth="1"/>
    <col min="11783" max="11784" width="15.7109375" style="478" customWidth="1"/>
    <col min="11785" max="11785" width="11.7109375" style="478" customWidth="1"/>
    <col min="11786" max="11786" width="6.42578125" style="478" bestFit="1" customWidth="1"/>
    <col min="11787" max="11787" width="11.7109375" style="478" customWidth="1"/>
    <col min="11788" max="11788" width="0" style="478" hidden="1" customWidth="1"/>
    <col min="11789" max="11789" width="3.7109375" style="478" customWidth="1"/>
    <col min="11790" max="11790" width="11.140625" style="478" bestFit="1" customWidth="1"/>
    <col min="11791"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0" style="478" hidden="1" customWidth="1"/>
    <col min="12037" max="12037" width="24.7109375" style="478" customWidth="1"/>
    <col min="12038" max="12038" width="14.7109375" style="478" customWidth="1"/>
    <col min="12039" max="12040" width="15.7109375" style="478" customWidth="1"/>
    <col min="12041" max="12041" width="11.7109375" style="478" customWidth="1"/>
    <col min="12042" max="12042" width="6.42578125" style="478" bestFit="1" customWidth="1"/>
    <col min="12043" max="12043" width="11.7109375" style="478" customWidth="1"/>
    <col min="12044" max="12044" width="0" style="478" hidden="1" customWidth="1"/>
    <col min="12045" max="12045" width="3.7109375" style="478" customWidth="1"/>
    <col min="12046" max="12046" width="11.140625" style="478" bestFit="1" customWidth="1"/>
    <col min="12047"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0" style="478" hidden="1" customWidth="1"/>
    <col min="12293" max="12293" width="24.7109375" style="478" customWidth="1"/>
    <col min="12294" max="12294" width="14.7109375" style="478" customWidth="1"/>
    <col min="12295" max="12296" width="15.7109375" style="478" customWidth="1"/>
    <col min="12297" max="12297" width="11.7109375" style="478" customWidth="1"/>
    <col min="12298" max="12298" width="6.42578125" style="478" bestFit="1" customWidth="1"/>
    <col min="12299" max="12299" width="11.7109375" style="478" customWidth="1"/>
    <col min="12300" max="12300" width="0" style="478" hidden="1" customWidth="1"/>
    <col min="12301" max="12301" width="3.7109375" style="478" customWidth="1"/>
    <col min="12302" max="12302" width="11.140625" style="478" bestFit="1" customWidth="1"/>
    <col min="12303"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0" style="478" hidden="1" customWidth="1"/>
    <col min="12549" max="12549" width="24.7109375" style="478" customWidth="1"/>
    <col min="12550" max="12550" width="14.7109375" style="478" customWidth="1"/>
    <col min="12551" max="12552" width="15.7109375" style="478" customWidth="1"/>
    <col min="12553" max="12553" width="11.7109375" style="478" customWidth="1"/>
    <col min="12554" max="12554" width="6.42578125" style="478" bestFit="1" customWidth="1"/>
    <col min="12555" max="12555" width="11.7109375" style="478" customWidth="1"/>
    <col min="12556" max="12556" width="0" style="478" hidden="1" customWidth="1"/>
    <col min="12557" max="12557" width="3.7109375" style="478" customWidth="1"/>
    <col min="12558" max="12558" width="11.140625" style="478" bestFit="1" customWidth="1"/>
    <col min="12559"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0" style="478" hidden="1" customWidth="1"/>
    <col min="12805" max="12805" width="24.7109375" style="478" customWidth="1"/>
    <col min="12806" max="12806" width="14.7109375" style="478" customWidth="1"/>
    <col min="12807" max="12808" width="15.7109375" style="478" customWidth="1"/>
    <col min="12809" max="12809" width="11.7109375" style="478" customWidth="1"/>
    <col min="12810" max="12810" width="6.42578125" style="478" bestFit="1" customWidth="1"/>
    <col min="12811" max="12811" width="11.7109375" style="478" customWidth="1"/>
    <col min="12812" max="12812" width="0" style="478" hidden="1" customWidth="1"/>
    <col min="12813" max="12813" width="3.7109375" style="478" customWidth="1"/>
    <col min="12814" max="12814" width="11.140625" style="478" bestFit="1" customWidth="1"/>
    <col min="12815"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0" style="478" hidden="1" customWidth="1"/>
    <col min="13061" max="13061" width="24.7109375" style="478" customWidth="1"/>
    <col min="13062" max="13062" width="14.7109375" style="478" customWidth="1"/>
    <col min="13063" max="13064" width="15.7109375" style="478" customWidth="1"/>
    <col min="13065" max="13065" width="11.7109375" style="478" customWidth="1"/>
    <col min="13066" max="13066" width="6.42578125" style="478" bestFit="1" customWidth="1"/>
    <col min="13067" max="13067" width="11.7109375" style="478" customWidth="1"/>
    <col min="13068" max="13068" width="0" style="478" hidden="1" customWidth="1"/>
    <col min="13069" max="13069" width="3.7109375" style="478" customWidth="1"/>
    <col min="13070" max="13070" width="11.140625" style="478" bestFit="1" customWidth="1"/>
    <col min="13071"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0" style="478" hidden="1" customWidth="1"/>
    <col min="13317" max="13317" width="24.7109375" style="478" customWidth="1"/>
    <col min="13318" max="13318" width="14.7109375" style="478" customWidth="1"/>
    <col min="13319" max="13320" width="15.7109375" style="478" customWidth="1"/>
    <col min="13321" max="13321" width="11.7109375" style="478" customWidth="1"/>
    <col min="13322" max="13322" width="6.42578125" style="478" bestFit="1" customWidth="1"/>
    <col min="13323" max="13323" width="11.7109375" style="478" customWidth="1"/>
    <col min="13324" max="13324" width="0" style="478" hidden="1" customWidth="1"/>
    <col min="13325" max="13325" width="3.7109375" style="478" customWidth="1"/>
    <col min="13326" max="13326" width="11.140625" style="478" bestFit="1" customWidth="1"/>
    <col min="13327"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0" style="478" hidden="1" customWidth="1"/>
    <col min="13573" max="13573" width="24.7109375" style="478" customWidth="1"/>
    <col min="13574" max="13574" width="14.7109375" style="478" customWidth="1"/>
    <col min="13575" max="13576" width="15.7109375" style="478" customWidth="1"/>
    <col min="13577" max="13577" width="11.7109375" style="478" customWidth="1"/>
    <col min="13578" max="13578" width="6.42578125" style="478" bestFit="1" customWidth="1"/>
    <col min="13579" max="13579" width="11.7109375" style="478" customWidth="1"/>
    <col min="13580" max="13580" width="0" style="478" hidden="1" customWidth="1"/>
    <col min="13581" max="13581" width="3.7109375" style="478" customWidth="1"/>
    <col min="13582" max="13582" width="11.140625" style="478" bestFit="1" customWidth="1"/>
    <col min="13583"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0" style="478" hidden="1" customWidth="1"/>
    <col min="13829" max="13829" width="24.7109375" style="478" customWidth="1"/>
    <col min="13830" max="13830" width="14.7109375" style="478" customWidth="1"/>
    <col min="13831" max="13832" width="15.7109375" style="478" customWidth="1"/>
    <col min="13833" max="13833" width="11.7109375" style="478" customWidth="1"/>
    <col min="13834" max="13834" width="6.42578125" style="478" bestFit="1" customWidth="1"/>
    <col min="13835" max="13835" width="11.7109375" style="478" customWidth="1"/>
    <col min="13836" max="13836" width="0" style="478" hidden="1" customWidth="1"/>
    <col min="13837" max="13837" width="3.7109375" style="478" customWidth="1"/>
    <col min="13838" max="13838" width="11.140625" style="478" bestFit="1" customWidth="1"/>
    <col min="13839"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0" style="478" hidden="1" customWidth="1"/>
    <col min="14085" max="14085" width="24.7109375" style="478" customWidth="1"/>
    <col min="14086" max="14086" width="14.7109375" style="478" customWidth="1"/>
    <col min="14087" max="14088" width="15.7109375" style="478" customWidth="1"/>
    <col min="14089" max="14089" width="11.7109375" style="478" customWidth="1"/>
    <col min="14090" max="14090" width="6.42578125" style="478" bestFit="1" customWidth="1"/>
    <col min="14091" max="14091" width="11.7109375" style="478" customWidth="1"/>
    <col min="14092" max="14092" width="0" style="478" hidden="1" customWidth="1"/>
    <col min="14093" max="14093" width="3.7109375" style="478" customWidth="1"/>
    <col min="14094" max="14094" width="11.140625" style="478" bestFit="1" customWidth="1"/>
    <col min="14095"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0" style="478" hidden="1" customWidth="1"/>
    <col min="14341" max="14341" width="24.7109375" style="478" customWidth="1"/>
    <col min="14342" max="14342" width="14.7109375" style="478" customWidth="1"/>
    <col min="14343" max="14344" width="15.7109375" style="478" customWidth="1"/>
    <col min="14345" max="14345" width="11.7109375" style="478" customWidth="1"/>
    <col min="14346" max="14346" width="6.42578125" style="478" bestFit="1" customWidth="1"/>
    <col min="14347" max="14347" width="11.7109375" style="478" customWidth="1"/>
    <col min="14348" max="14348" width="0" style="478" hidden="1" customWidth="1"/>
    <col min="14349" max="14349" width="3.7109375" style="478" customWidth="1"/>
    <col min="14350" max="14350" width="11.140625" style="478" bestFit="1" customWidth="1"/>
    <col min="14351"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0" style="478" hidden="1" customWidth="1"/>
    <col min="14597" max="14597" width="24.7109375" style="478" customWidth="1"/>
    <col min="14598" max="14598" width="14.7109375" style="478" customWidth="1"/>
    <col min="14599" max="14600" width="15.7109375" style="478" customWidth="1"/>
    <col min="14601" max="14601" width="11.7109375" style="478" customWidth="1"/>
    <col min="14602" max="14602" width="6.42578125" style="478" bestFit="1" customWidth="1"/>
    <col min="14603" max="14603" width="11.7109375" style="478" customWidth="1"/>
    <col min="14604" max="14604" width="0" style="478" hidden="1" customWidth="1"/>
    <col min="14605" max="14605" width="3.7109375" style="478" customWidth="1"/>
    <col min="14606" max="14606" width="11.140625" style="478" bestFit="1" customWidth="1"/>
    <col min="14607"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0" style="478" hidden="1" customWidth="1"/>
    <col min="14853" max="14853" width="24.7109375" style="478" customWidth="1"/>
    <col min="14854" max="14854" width="14.7109375" style="478" customWidth="1"/>
    <col min="14855" max="14856" width="15.7109375" style="478" customWidth="1"/>
    <col min="14857" max="14857" width="11.7109375" style="478" customWidth="1"/>
    <col min="14858" max="14858" width="6.42578125" style="478" bestFit="1" customWidth="1"/>
    <col min="14859" max="14859" width="11.7109375" style="478" customWidth="1"/>
    <col min="14860" max="14860" width="0" style="478" hidden="1" customWidth="1"/>
    <col min="14861" max="14861" width="3.7109375" style="478" customWidth="1"/>
    <col min="14862" max="14862" width="11.140625" style="478" bestFit="1" customWidth="1"/>
    <col min="14863"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0" style="478" hidden="1" customWidth="1"/>
    <col min="15109" max="15109" width="24.7109375" style="478" customWidth="1"/>
    <col min="15110" max="15110" width="14.7109375" style="478" customWidth="1"/>
    <col min="15111" max="15112" width="15.7109375" style="478" customWidth="1"/>
    <col min="15113" max="15113" width="11.7109375" style="478" customWidth="1"/>
    <col min="15114" max="15114" width="6.42578125" style="478" bestFit="1" customWidth="1"/>
    <col min="15115" max="15115" width="11.7109375" style="478" customWidth="1"/>
    <col min="15116" max="15116" width="0" style="478" hidden="1" customWidth="1"/>
    <col min="15117" max="15117" width="3.7109375" style="478" customWidth="1"/>
    <col min="15118" max="15118" width="11.140625" style="478" bestFit="1" customWidth="1"/>
    <col min="15119"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0" style="478" hidden="1" customWidth="1"/>
    <col min="15365" max="15365" width="24.7109375" style="478" customWidth="1"/>
    <col min="15366" max="15366" width="14.7109375" style="478" customWidth="1"/>
    <col min="15367" max="15368" width="15.7109375" style="478" customWidth="1"/>
    <col min="15369" max="15369" width="11.7109375" style="478" customWidth="1"/>
    <col min="15370" max="15370" width="6.42578125" style="478" bestFit="1" customWidth="1"/>
    <col min="15371" max="15371" width="11.7109375" style="478" customWidth="1"/>
    <col min="15372" max="15372" width="0" style="478" hidden="1" customWidth="1"/>
    <col min="15373" max="15373" width="3.7109375" style="478" customWidth="1"/>
    <col min="15374" max="15374" width="11.140625" style="478" bestFit="1" customWidth="1"/>
    <col min="15375"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0" style="478" hidden="1" customWidth="1"/>
    <col min="15621" max="15621" width="24.7109375" style="478" customWidth="1"/>
    <col min="15622" max="15622" width="14.7109375" style="478" customWidth="1"/>
    <col min="15623" max="15624" width="15.7109375" style="478" customWidth="1"/>
    <col min="15625" max="15625" width="11.7109375" style="478" customWidth="1"/>
    <col min="15626" max="15626" width="6.42578125" style="478" bestFit="1" customWidth="1"/>
    <col min="15627" max="15627" width="11.7109375" style="478" customWidth="1"/>
    <col min="15628" max="15628" width="0" style="478" hidden="1" customWidth="1"/>
    <col min="15629" max="15629" width="3.7109375" style="478" customWidth="1"/>
    <col min="15630" max="15630" width="11.140625" style="478" bestFit="1" customWidth="1"/>
    <col min="15631"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0" style="478" hidden="1" customWidth="1"/>
    <col min="15877" max="15877" width="24.7109375" style="478" customWidth="1"/>
    <col min="15878" max="15878" width="14.7109375" style="478" customWidth="1"/>
    <col min="15879" max="15880" width="15.7109375" style="478" customWidth="1"/>
    <col min="15881" max="15881" width="11.7109375" style="478" customWidth="1"/>
    <col min="15882" max="15882" width="6.42578125" style="478" bestFit="1" customWidth="1"/>
    <col min="15883" max="15883" width="11.7109375" style="478" customWidth="1"/>
    <col min="15884" max="15884" width="0" style="478" hidden="1" customWidth="1"/>
    <col min="15885" max="15885" width="3.7109375" style="478" customWidth="1"/>
    <col min="15886" max="15886" width="11.140625" style="478" bestFit="1" customWidth="1"/>
    <col min="15887"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0" style="478" hidden="1" customWidth="1"/>
    <col min="16133" max="16133" width="24.7109375" style="478" customWidth="1"/>
    <col min="16134" max="16134" width="14.7109375" style="478" customWidth="1"/>
    <col min="16135" max="16136" width="15.7109375" style="478" customWidth="1"/>
    <col min="16137" max="16137" width="11.7109375" style="478" customWidth="1"/>
    <col min="16138" max="16138" width="6.42578125" style="478" bestFit="1" customWidth="1"/>
    <col min="16139" max="16139" width="11.7109375" style="478" customWidth="1"/>
    <col min="16140" max="16140" width="0" style="478" hidden="1" customWidth="1"/>
    <col min="16141" max="16141" width="3.7109375" style="478" customWidth="1"/>
    <col min="16142" max="16142" width="11.140625" style="478" bestFit="1" customWidth="1"/>
    <col min="16143" max="16384" width="10.5703125" style="478"/>
  </cols>
  <sheetData>
    <row r="1" spans="1:29" hidden="1"/>
    <row r="2" spans="1:29" hidden="1"/>
    <row r="3" spans="1:29" hidden="1"/>
    <row r="4" spans="1:29" ht="3" customHeight="1">
      <c r="J4" s="483"/>
      <c r="K4" s="483"/>
      <c r="L4" s="479"/>
      <c r="M4" s="479"/>
      <c r="N4" s="479"/>
      <c r="O4" s="486"/>
      <c r="P4" s="486"/>
      <c r="Q4" s="486"/>
      <c r="R4" s="486"/>
      <c r="S4" s="486"/>
      <c r="T4" s="486"/>
      <c r="U4" s="486"/>
      <c r="V4" s="479"/>
    </row>
    <row r="5" spans="1:29" ht="22.5" customHeight="1">
      <c r="J5" s="483"/>
      <c r="K5" s="483"/>
      <c r="L5" s="1230" t="s">
        <v>686</v>
      </c>
      <c r="M5" s="1230"/>
      <c r="N5" s="1230"/>
      <c r="O5" s="1230"/>
      <c r="P5" s="1230"/>
      <c r="Q5" s="1230"/>
      <c r="R5" s="1230"/>
      <c r="S5" s="1230"/>
      <c r="T5" s="1230"/>
      <c r="U5" s="581"/>
      <c r="V5" s="499"/>
    </row>
    <row r="6" spans="1:29" ht="3" customHeight="1">
      <c r="J6" s="483"/>
      <c r="K6" s="483"/>
      <c r="L6" s="479"/>
      <c r="M6" s="479"/>
      <c r="N6" s="479"/>
      <c r="O6" s="482"/>
      <c r="P6" s="482"/>
      <c r="Q6" s="482"/>
      <c r="R6" s="482"/>
      <c r="S6" s="482"/>
      <c r="T6" s="482"/>
      <c r="U6" s="479"/>
    </row>
    <row r="7" spans="1:29" s="493" customFormat="1" ht="22.5">
      <c r="A7" s="507"/>
      <c r="B7" s="507"/>
      <c r="C7" s="507"/>
      <c r="D7" s="507"/>
      <c r="E7" s="507"/>
      <c r="F7" s="507"/>
      <c r="G7" s="507"/>
      <c r="H7" s="507"/>
      <c r="L7" s="501"/>
      <c r="M7" s="619" t="s">
        <v>502</v>
      </c>
      <c r="N7" s="668"/>
      <c r="O7" s="1248" t="str">
        <f>IF(NameOrPr_ch="",IF(NameOrPr="","",NameOrPr),NameOrPr_ch)</f>
        <v>Управление по тарифам и ценовой политике Орловской области</v>
      </c>
      <c r="P7" s="1249"/>
      <c r="Q7" s="1249"/>
      <c r="R7" s="1249"/>
      <c r="S7" s="1249"/>
      <c r="T7" s="1250"/>
      <c r="U7" s="669"/>
      <c r="Y7" s="1015"/>
      <c r="Z7" s="507"/>
      <c r="AA7" s="507"/>
      <c r="AB7" s="507"/>
      <c r="AC7" s="507"/>
    </row>
    <row r="8" spans="1:29" s="572" customFormat="1" ht="18.75">
      <c r="A8" s="592"/>
      <c r="B8" s="592"/>
      <c r="C8" s="592"/>
      <c r="D8" s="592"/>
      <c r="E8" s="592"/>
      <c r="F8" s="592"/>
      <c r="G8" s="592"/>
      <c r="H8" s="592"/>
      <c r="L8" s="501"/>
      <c r="M8" s="619" t="s">
        <v>596</v>
      </c>
      <c r="N8" s="668"/>
      <c r="O8" s="1248" t="str">
        <f>IF(datePr_ch="",IF(datePr="","",datePr),datePr_ch)</f>
        <v>23.11.2022</v>
      </c>
      <c r="P8" s="1249"/>
      <c r="Q8" s="1249"/>
      <c r="R8" s="1249"/>
      <c r="S8" s="1249"/>
      <c r="T8" s="1250"/>
      <c r="U8" s="669"/>
      <c r="Y8" s="1015"/>
      <c r="Z8" s="592"/>
      <c r="AA8" s="592"/>
      <c r="AB8" s="592"/>
      <c r="AC8" s="592"/>
    </row>
    <row r="9" spans="1:29" s="493" customFormat="1" ht="18.75">
      <c r="A9" s="507"/>
      <c r="B9" s="507"/>
      <c r="C9" s="507"/>
      <c r="D9" s="507"/>
      <c r="E9" s="507"/>
      <c r="F9" s="507"/>
      <c r="G9" s="507"/>
      <c r="H9" s="507"/>
      <c r="L9" s="554"/>
      <c r="M9" s="619" t="s">
        <v>595</v>
      </c>
      <c r="N9" s="668"/>
      <c r="O9" s="1248" t="str">
        <f>IF(numberPr_ch="",IF(numberPr="","",numberPr),numberPr_ch)</f>
        <v>№ 485-т</v>
      </c>
      <c r="P9" s="1249"/>
      <c r="Q9" s="1249"/>
      <c r="R9" s="1249"/>
      <c r="S9" s="1249"/>
      <c r="T9" s="1250"/>
      <c r="U9" s="669"/>
      <c r="Y9" s="1015"/>
      <c r="Z9" s="507"/>
      <c r="AA9" s="507"/>
      <c r="AB9" s="507"/>
      <c r="AC9" s="507"/>
    </row>
    <row r="10" spans="1:29" s="493" customFormat="1" ht="18.75">
      <c r="A10" s="507"/>
      <c r="B10" s="507"/>
      <c r="C10" s="507"/>
      <c r="D10" s="507"/>
      <c r="E10" s="507"/>
      <c r="F10" s="507"/>
      <c r="G10" s="507"/>
      <c r="H10" s="507"/>
      <c r="L10" s="554"/>
      <c r="M10" s="619" t="s">
        <v>501</v>
      </c>
      <c r="N10" s="668"/>
      <c r="O10" s="1248" t="str">
        <f>IF(IstPub_ch="",IF(IstPub="","",IstPub),IstPub_ch)</f>
        <v>https://orel-region.ru/</v>
      </c>
      <c r="P10" s="1249"/>
      <c r="Q10" s="1249"/>
      <c r="R10" s="1249"/>
      <c r="S10" s="1249"/>
      <c r="T10" s="1250"/>
      <c r="U10" s="669"/>
      <c r="Y10" s="1015"/>
      <c r="Z10" s="507"/>
      <c r="AA10" s="507"/>
      <c r="AB10" s="507"/>
      <c r="AC10" s="507"/>
    </row>
    <row r="11" spans="1:29" s="615" customFormat="1" ht="18.75" hidden="1">
      <c r="A11" s="616"/>
      <c r="B11" s="616"/>
      <c r="C11" s="616"/>
      <c r="D11" s="616"/>
      <c r="E11" s="616"/>
      <c r="F11" s="616"/>
      <c r="G11" s="616"/>
      <c r="H11" s="616"/>
      <c r="L11" s="754"/>
      <c r="M11" s="752"/>
      <c r="O11" s="751"/>
      <c r="P11" s="751"/>
      <c r="Q11" s="773" t="s">
        <v>721</v>
      </c>
      <c r="R11" s="773" t="s">
        <v>722</v>
      </c>
      <c r="S11" s="751"/>
      <c r="T11" s="751"/>
      <c r="U11" s="669"/>
      <c r="Y11" s="775"/>
      <c r="Z11" s="616"/>
      <c r="AA11" s="616"/>
      <c r="AB11" s="616"/>
      <c r="AC11" s="616"/>
    </row>
    <row r="12" spans="1:29" s="493" customFormat="1" ht="11.25" hidden="1">
      <c r="A12" s="507"/>
      <c r="B12" s="507"/>
      <c r="C12" s="507"/>
      <c r="D12" s="507"/>
      <c r="E12" s="507"/>
      <c r="F12" s="507"/>
      <c r="G12" s="507"/>
      <c r="H12" s="507"/>
      <c r="L12" s="1231"/>
      <c r="M12" s="1231"/>
      <c r="N12" s="490"/>
      <c r="O12" s="769"/>
      <c r="P12" s="769"/>
      <c r="Q12" s="769"/>
      <c r="R12" s="769"/>
      <c r="S12" s="769"/>
      <c r="T12" s="769"/>
      <c r="U12" s="488"/>
      <c r="V12" s="505" t="s">
        <v>373</v>
      </c>
      <c r="Y12" s="1015"/>
      <c r="Z12" s="507"/>
      <c r="AA12" s="507"/>
      <c r="AB12" s="507"/>
      <c r="AC12" s="507"/>
    </row>
    <row r="13" spans="1:29" ht="15" customHeight="1">
      <c r="J13" s="483"/>
      <c r="K13" s="483"/>
      <c r="L13" s="479"/>
      <c r="M13" s="479"/>
      <c r="N13" s="479"/>
      <c r="O13" s="601"/>
      <c r="P13" s="601"/>
      <c r="Q13" s="1247"/>
      <c r="R13" s="1247"/>
      <c r="S13" s="1247"/>
      <c r="T13" s="1247"/>
      <c r="U13" s="1247"/>
      <c r="V13" s="1247"/>
    </row>
    <row r="14" spans="1:29">
      <c r="J14" s="483"/>
      <c r="K14" s="483"/>
      <c r="L14" s="1159" t="s">
        <v>454</v>
      </c>
      <c r="M14" s="1159"/>
      <c r="N14" s="1159"/>
      <c r="O14" s="1159"/>
      <c r="P14" s="1159"/>
      <c r="Q14" s="1159"/>
      <c r="R14" s="1159"/>
      <c r="S14" s="1159"/>
      <c r="T14" s="1159"/>
      <c r="U14" s="1159"/>
      <c r="V14" s="1159"/>
      <c r="W14" s="1159"/>
      <c r="X14" s="1159" t="s">
        <v>455</v>
      </c>
    </row>
    <row r="15" spans="1:29" ht="14.25" customHeight="1">
      <c r="J15" s="483"/>
      <c r="K15" s="483"/>
      <c r="L15" s="1214" t="s">
        <v>92</v>
      </c>
      <c r="M15" s="1214" t="s">
        <v>626</v>
      </c>
      <c r="N15" s="536"/>
      <c r="O15" s="1214" t="s">
        <v>627</v>
      </c>
      <c r="P15" s="1268" t="s">
        <v>628</v>
      </c>
      <c r="Q15" s="1268" t="s">
        <v>641</v>
      </c>
      <c r="R15" s="1268"/>
      <c r="S15" s="1268"/>
      <c r="T15" s="1268"/>
      <c r="U15" s="1268"/>
      <c r="V15" s="1214" t="s">
        <v>341</v>
      </c>
      <c r="W15" s="1246" t="s">
        <v>275</v>
      </c>
      <c r="X15" s="1159"/>
    </row>
    <row r="16" spans="1:29" s="525" customFormat="1" ht="25.5" customHeight="1">
      <c r="A16" s="587"/>
      <c r="B16" s="587"/>
      <c r="C16" s="587"/>
      <c r="D16" s="587"/>
      <c r="E16" s="587"/>
      <c r="F16" s="587"/>
      <c r="G16" s="593"/>
      <c r="H16" s="593"/>
      <c r="I16" s="533"/>
      <c r="J16" s="531"/>
      <c r="K16" s="531"/>
      <c r="L16" s="1214"/>
      <c r="M16" s="1214"/>
      <c r="N16" s="536"/>
      <c r="O16" s="1214"/>
      <c r="P16" s="1268"/>
      <c r="Q16" s="1268" t="s">
        <v>679</v>
      </c>
      <c r="R16" s="1268"/>
      <c r="S16" s="1257" t="s">
        <v>654</v>
      </c>
      <c r="T16" s="1257"/>
      <c r="U16" s="1257"/>
      <c r="V16" s="1214"/>
      <c r="W16" s="1246"/>
      <c r="X16" s="1159"/>
      <c r="Y16" s="1010"/>
      <c r="Z16" s="587"/>
      <c r="AA16" s="587"/>
      <c r="AB16" s="587"/>
      <c r="AC16" s="587"/>
    </row>
    <row r="17" spans="1:29" ht="14.25" customHeight="1">
      <c r="J17" s="483"/>
      <c r="K17" s="483"/>
      <c r="L17" s="1214"/>
      <c r="M17" s="1214"/>
      <c r="N17" s="536"/>
      <c r="O17" s="1214"/>
      <c r="P17" s="1268"/>
      <c r="Q17" s="536" t="s">
        <v>677</v>
      </c>
      <c r="R17" s="536" t="s">
        <v>678</v>
      </c>
      <c r="S17" s="538" t="s">
        <v>274</v>
      </c>
      <c r="T17" s="1259" t="s">
        <v>273</v>
      </c>
      <c r="U17" s="1259"/>
      <c r="V17" s="1214"/>
      <c r="W17" s="1246"/>
      <c r="X17" s="1159"/>
    </row>
    <row r="18" spans="1:29">
      <c r="J18" s="483"/>
      <c r="K18" s="491">
        <v>1</v>
      </c>
      <c r="L18" s="480" t="s">
        <v>93</v>
      </c>
      <c r="M18" s="480" t="s">
        <v>49</v>
      </c>
      <c r="N18" s="498" t="s">
        <v>49</v>
      </c>
      <c r="O18" s="489">
        <f t="shared" ref="O18:T18" ca="1" si="0">OFFSET(O18,0,-1)+1</f>
        <v>3</v>
      </c>
      <c r="P18" s="489">
        <f t="shared" ca="1" si="0"/>
        <v>4</v>
      </c>
      <c r="Q18" s="489">
        <f t="shared" ca="1" si="0"/>
        <v>5</v>
      </c>
      <c r="R18" s="489">
        <f t="shared" ca="1" si="0"/>
        <v>6</v>
      </c>
      <c r="S18" s="489">
        <f t="shared" ca="1" si="0"/>
        <v>7</v>
      </c>
      <c r="T18" s="1269">
        <f t="shared" ca="1" si="0"/>
        <v>8</v>
      </c>
      <c r="U18" s="1269"/>
      <c r="V18" s="489">
        <f ca="1">OFFSET(V18,0,-2)+1</f>
        <v>9</v>
      </c>
      <c r="W18" s="525"/>
      <c r="X18" s="489">
        <f ca="1">OFFSET(X18,0,-2)+1</f>
        <v>10</v>
      </c>
    </row>
    <row r="19" spans="1:29" ht="22.5">
      <c r="A19" s="1233">
        <v>1</v>
      </c>
      <c r="B19" s="982"/>
      <c r="C19" s="982"/>
      <c r="D19" s="982"/>
      <c r="E19" s="982"/>
      <c r="F19" s="982"/>
      <c r="G19" s="983"/>
      <c r="H19" s="983"/>
      <c r="I19" s="985"/>
      <c r="J19" s="977"/>
      <c r="K19" s="977"/>
      <c r="L19" s="595">
        <f>mergeValue(A19)</f>
        <v>1</v>
      </c>
      <c r="M19" s="643" t="s">
        <v>20</v>
      </c>
      <c r="N19" s="582"/>
      <c r="O19" s="1245"/>
      <c r="P19" s="1245"/>
      <c r="Q19" s="1245"/>
      <c r="R19" s="1245"/>
      <c r="S19" s="1245"/>
      <c r="T19" s="1245"/>
      <c r="U19" s="1245"/>
      <c r="V19" s="1245"/>
      <c r="W19" s="1245"/>
      <c r="X19" s="583" t="s">
        <v>476</v>
      </c>
    </row>
    <row r="20" spans="1:29" ht="22.5">
      <c r="A20" s="1233"/>
      <c r="B20" s="1233">
        <v>1</v>
      </c>
      <c r="C20" s="982"/>
      <c r="D20" s="982"/>
      <c r="E20" s="982"/>
      <c r="F20" s="982"/>
      <c r="G20" s="987"/>
      <c r="H20" s="984"/>
      <c r="I20" s="989"/>
      <c r="J20" s="974"/>
      <c r="K20" s="973"/>
      <c r="L20" s="595" t="str">
        <f>mergeValue(A20) &amp;"."&amp; mergeValue(B20)</f>
        <v>1.1</v>
      </c>
      <c r="M20" s="548" t="s">
        <v>16</v>
      </c>
      <c r="N20" s="582"/>
      <c r="O20" s="1245"/>
      <c r="P20" s="1245"/>
      <c r="Q20" s="1245"/>
      <c r="R20" s="1245"/>
      <c r="S20" s="1245"/>
      <c r="T20" s="1245"/>
      <c r="U20" s="1245"/>
      <c r="V20" s="1245"/>
      <c r="W20" s="1245"/>
      <c r="X20" s="583" t="s">
        <v>477</v>
      </c>
    </row>
    <row r="21" spans="1:29" ht="22.5">
      <c r="A21" s="1233"/>
      <c r="B21" s="1233"/>
      <c r="C21" s="1233">
        <v>1</v>
      </c>
      <c r="D21" s="982"/>
      <c r="E21" s="982"/>
      <c r="F21" s="982"/>
      <c r="G21" s="987"/>
      <c r="H21" s="984"/>
      <c r="I21" s="990"/>
      <c r="J21" s="974"/>
      <c r="K21" s="973"/>
      <c r="L21" s="595" t="str">
        <f>mergeValue(A21) &amp;"."&amp; mergeValue(B21)&amp;"."&amp; mergeValue(C21)</f>
        <v>1.1.1</v>
      </c>
      <c r="M21" s="549" t="s">
        <v>7</v>
      </c>
      <c r="N21" s="582"/>
      <c r="O21" s="1245"/>
      <c r="P21" s="1245"/>
      <c r="Q21" s="1245"/>
      <c r="R21" s="1245"/>
      <c r="S21" s="1245"/>
      <c r="T21" s="1245"/>
      <c r="U21" s="1245"/>
      <c r="V21" s="1245"/>
      <c r="W21" s="1245"/>
      <c r="X21" s="583" t="s">
        <v>633</v>
      </c>
    </row>
    <row r="22" spans="1:29">
      <c r="A22" s="1233"/>
      <c r="B22" s="1233"/>
      <c r="C22" s="1233"/>
      <c r="D22" s="1233">
        <v>1</v>
      </c>
      <c r="E22" s="982"/>
      <c r="F22" s="982"/>
      <c r="G22" s="987"/>
      <c r="H22" s="984"/>
      <c r="I22" s="990"/>
      <c r="J22" s="988"/>
      <c r="K22" s="973"/>
      <c r="L22" s="595" t="str">
        <f>mergeValue(A22) &amp;"."&amp; mergeValue(B22)&amp;"."&amp; mergeValue(C22)&amp;"."&amp; mergeValue(D22)</f>
        <v>1.1.1.1</v>
      </c>
      <c r="M22" s="550" t="s">
        <v>22</v>
      </c>
      <c r="N22" s="582"/>
      <c r="O22" s="1245"/>
      <c r="P22" s="1245"/>
      <c r="Q22" s="1245"/>
      <c r="R22" s="1245"/>
      <c r="S22" s="1245"/>
      <c r="T22" s="1245"/>
      <c r="U22" s="1245"/>
      <c r="V22" s="1245"/>
      <c r="W22" s="1245"/>
      <c r="X22" s="1022" t="s">
        <v>687</v>
      </c>
    </row>
    <row r="23" spans="1:29" ht="42.95" customHeight="1">
      <c r="A23" s="1233"/>
      <c r="B23" s="1233"/>
      <c r="C23" s="1233"/>
      <c r="D23" s="1233"/>
      <c r="E23" s="982">
        <v>1</v>
      </c>
      <c r="F23" s="982"/>
      <c r="G23" s="987"/>
      <c r="H23" s="984"/>
      <c r="I23" s="990"/>
      <c r="J23" s="988"/>
      <c r="K23" s="978"/>
      <c r="L23" s="595" t="str">
        <f>mergeValue(A23) &amp;"."&amp; mergeValue(B23)&amp;"."&amp; mergeValue(C23)&amp;"."&amp; mergeValue(D23)&amp;"."&amp; mergeValue(E23)</f>
        <v>1.1.1.1.1</v>
      </c>
      <c r="M23" s="1074"/>
      <c r="N23" s="544"/>
      <c r="O23" s="1076"/>
      <c r="P23" s="1077"/>
      <c r="Q23" s="673"/>
      <c r="R23" s="673"/>
      <c r="S23" s="1102"/>
      <c r="T23" s="652" t="s">
        <v>85</v>
      </c>
      <c r="U23" s="1100"/>
      <c r="V23" s="776" t="s">
        <v>85</v>
      </c>
      <c r="W23" s="841"/>
      <c r="X23" s="1204" t="s">
        <v>688</v>
      </c>
      <c r="Y23" s="1010" t="str">
        <f>strCheckDateTwo(N23:W23)</f>
        <v/>
      </c>
    </row>
    <row r="24" spans="1:29" hidden="1">
      <c r="A24" s="1233"/>
      <c r="B24" s="1233"/>
      <c r="C24" s="1233"/>
      <c r="D24" s="1233"/>
      <c r="E24" s="982"/>
      <c r="F24" s="982"/>
      <c r="G24" s="987"/>
      <c r="H24" s="984"/>
      <c r="I24" s="990"/>
      <c r="J24" s="988"/>
      <c r="K24" s="978"/>
      <c r="L24" s="633"/>
      <c r="M24" s="563"/>
      <c r="N24" s="648"/>
      <c r="O24" s="648"/>
      <c r="P24" s="648"/>
      <c r="Q24" s="648"/>
      <c r="R24" s="586" t="str">
        <f>S23 &amp; "-" &amp; U23</f>
        <v>-</v>
      </c>
      <c r="S24" s="514"/>
      <c r="T24" s="588"/>
      <c r="U24" s="514"/>
      <c r="V24" s="648"/>
      <c r="W24" s="840"/>
      <c r="X24" s="1205"/>
    </row>
    <row r="25" spans="1:29" ht="15" customHeight="1">
      <c r="A25" s="1233"/>
      <c r="B25" s="1233"/>
      <c r="C25" s="1233"/>
      <c r="D25" s="1233"/>
      <c r="E25" s="982"/>
      <c r="F25" s="982"/>
      <c r="G25" s="987"/>
      <c r="H25" s="984"/>
      <c r="I25" s="990"/>
      <c r="J25" s="988"/>
      <c r="K25" s="978"/>
      <c r="L25" s="540"/>
      <c r="M25" s="553" t="s">
        <v>5</v>
      </c>
      <c r="N25" s="551"/>
      <c r="O25" s="547"/>
      <c r="P25" s="547"/>
      <c r="Q25" s="547"/>
      <c r="R25" s="547"/>
      <c r="S25" s="575"/>
      <c r="T25" s="566"/>
      <c r="U25" s="565"/>
      <c r="V25" s="551"/>
      <c r="W25" s="551"/>
      <c r="X25" s="1206"/>
    </row>
    <row r="26" spans="1:29" s="477" customFormat="1" ht="15" customHeight="1">
      <c r="A26" s="1233"/>
      <c r="B26" s="1233"/>
      <c r="C26" s="1233"/>
      <c r="D26" s="986"/>
      <c r="E26" s="986"/>
      <c r="F26" s="986"/>
      <c r="G26" s="987"/>
      <c r="H26" s="986"/>
      <c r="I26" s="990"/>
      <c r="J26" s="976"/>
      <c r="K26" s="980"/>
      <c r="L26" s="540"/>
      <c r="M26" s="552" t="s">
        <v>17</v>
      </c>
      <c r="N26" s="551"/>
      <c r="O26" s="547"/>
      <c r="P26" s="547"/>
      <c r="Q26" s="547"/>
      <c r="R26" s="547"/>
      <c r="S26" s="575"/>
      <c r="T26" s="566"/>
      <c r="U26" s="565"/>
      <c r="V26" s="551"/>
      <c r="W26" s="566"/>
      <c r="X26" s="1006"/>
      <c r="Y26" s="1079"/>
      <c r="Z26" s="503"/>
      <c r="AA26" s="503"/>
      <c r="AB26" s="503"/>
      <c r="AC26" s="503"/>
    </row>
    <row r="27" spans="1:29" s="477" customFormat="1" ht="15" customHeight="1">
      <c r="A27" s="1233"/>
      <c r="B27" s="1233"/>
      <c r="C27" s="986"/>
      <c r="D27" s="986"/>
      <c r="E27" s="986"/>
      <c r="F27" s="986"/>
      <c r="G27" s="987"/>
      <c r="H27" s="986"/>
      <c r="I27" s="981"/>
      <c r="J27" s="976"/>
      <c r="K27" s="980"/>
      <c r="L27" s="540"/>
      <c r="M27" s="551" t="s">
        <v>18</v>
      </c>
      <c r="N27" s="551"/>
      <c r="O27" s="547"/>
      <c r="P27" s="547"/>
      <c r="Q27" s="547"/>
      <c r="R27" s="547"/>
      <c r="S27" s="575"/>
      <c r="T27" s="566"/>
      <c r="U27" s="565"/>
      <c r="V27" s="551"/>
      <c r="W27" s="566"/>
      <c r="X27" s="562"/>
      <c r="Y27" s="1079"/>
      <c r="Z27" s="503"/>
      <c r="AA27" s="503"/>
      <c r="AB27" s="503"/>
      <c r="AC27" s="503"/>
    </row>
    <row r="28" spans="1:29" s="477" customFormat="1" ht="15" customHeight="1">
      <c r="A28" s="1233"/>
      <c r="B28" s="986"/>
      <c r="C28" s="986"/>
      <c r="D28" s="986"/>
      <c r="E28" s="986"/>
      <c r="F28" s="986"/>
      <c r="G28" s="987"/>
      <c r="H28" s="986"/>
      <c r="I28" s="981"/>
      <c r="J28" s="976"/>
      <c r="K28" s="980"/>
      <c r="L28" s="540"/>
      <c r="M28" s="560" t="s">
        <v>19</v>
      </c>
      <c r="N28" s="551"/>
      <c r="O28" s="547"/>
      <c r="P28" s="547"/>
      <c r="Q28" s="547"/>
      <c r="R28" s="547"/>
      <c r="S28" s="575"/>
      <c r="T28" s="566"/>
      <c r="U28" s="565"/>
      <c r="V28" s="551"/>
      <c r="W28" s="566"/>
      <c r="X28" s="562"/>
      <c r="Y28" s="1079"/>
      <c r="Z28" s="503"/>
      <c r="AA28" s="503"/>
      <c r="AB28" s="503"/>
      <c r="AC28" s="503"/>
    </row>
    <row r="29" spans="1:29" s="477" customFormat="1" ht="15" customHeight="1">
      <c r="A29" s="972"/>
      <c r="B29" s="972"/>
      <c r="C29" s="972"/>
      <c r="D29" s="972"/>
      <c r="E29" s="972"/>
      <c r="F29" s="972"/>
      <c r="G29" s="979"/>
      <c r="H29" s="980"/>
      <c r="I29" s="975"/>
      <c r="J29" s="976"/>
      <c r="K29" s="972"/>
      <c r="L29" s="540"/>
      <c r="M29" s="567" t="s">
        <v>309</v>
      </c>
      <c r="N29" s="551"/>
      <c r="O29" s="547"/>
      <c r="P29" s="547"/>
      <c r="Q29" s="547"/>
      <c r="R29" s="547"/>
      <c r="S29" s="575"/>
      <c r="T29" s="566"/>
      <c r="U29" s="565"/>
      <c r="V29" s="551"/>
      <c r="W29" s="566"/>
      <c r="X29" s="562"/>
      <c r="Y29" s="1079"/>
      <c r="Z29" s="503"/>
      <c r="AA29" s="503"/>
      <c r="AB29" s="503"/>
      <c r="AC29" s="503"/>
    </row>
    <row r="30" spans="1:29" ht="3" customHeight="1"/>
    <row r="31" spans="1:29" ht="96" customHeight="1">
      <c r="L31" s="1">
        <v>1</v>
      </c>
      <c r="M31" s="1197" t="s">
        <v>689</v>
      </c>
      <c r="N31" s="1197"/>
      <c r="O31" s="1197"/>
      <c r="P31" s="1197"/>
      <c r="Q31" s="1197"/>
      <c r="R31" s="1197"/>
      <c r="S31" s="1197"/>
      <c r="T31" s="1197"/>
      <c r="U31" s="1197"/>
      <c r="V31" s="1197"/>
      <c r="W31" s="1197"/>
      <c r="X31" s="1197"/>
      <c r="Y31" s="1101"/>
      <c r="Z31" s="518"/>
      <c r="AA31" s="518"/>
      <c r="AB31" s="518"/>
      <c r="AC31" s="518"/>
    </row>
    <row r="32" spans="1:29">
      <c r="M32" s="517"/>
      <c r="N32" s="517"/>
      <c r="O32" s="517"/>
      <c r="P32" s="517"/>
      <c r="Q32" s="517"/>
      <c r="R32" s="517"/>
      <c r="S32" s="517"/>
      <c r="T32" s="517"/>
      <c r="U32" s="517"/>
      <c r="V32" s="517"/>
      <c r="W32" s="517"/>
      <c r="X32" s="517"/>
      <c r="Y32" s="1016"/>
      <c r="Z32" s="508"/>
      <c r="AA32" s="508"/>
      <c r="AB32" s="508"/>
      <c r="AC32" s="508"/>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8">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E00-000000000000}"/>
    <dataValidation type="textLength" operator="lessThanOrEqual" allowBlank="1" showInputMessage="1" showErrorMessage="1" errorTitle="Ошибка" error="Допускается ввод не более 900 символов!" prompt="Укажите заявителя" sqref="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23 IY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SU23" xr:uid="{00000000-0002-0000-1E00-000001000000}">
      <formula1>900</formula1>
    </dataValidation>
    <dataValidation type="decimal" allowBlank="1" showErrorMessage="1" errorTitle="Ошибка" error="Допускается ввод только неотрицательных чисел!" sqref="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P23 JB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SX23" xr:uid="{00000000-0002-0000-1E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S23 JE23 TA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TC23" xr:uid="{00000000-0002-0000-1E00-000003000000}"/>
    <dataValidation type="decimal" allowBlank="1" showErrorMessage="1" errorTitle="Ошибка" error="Допускается ввод только действительных чисел!" sqref="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Q23:R23 JC23:JD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SY23:SZ23" xr:uid="{00000000-0002-0000-1E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V131095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T23 V196631 JF23 V26216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32770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39323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458775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524311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85199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58984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65538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72091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78645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917527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23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98306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TB23 V65559" xr:uid="{00000000-0002-0000-1E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E00-000006000000}"/>
    <dataValidation type="textLength" operator="lessThanOrEqual" allowBlank="1" showInputMessage="1" showErrorMessage="1" errorTitle="Ошибка" error="Допускается ввод не более 900 символов!" sqref="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O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JA23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WVV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LZ19:WLZ23 WCD19:WCD23 VSH19:VSH23 VIL19:VIL23 UYP19:UYP23 UOT19:UOT23 UEX19:UEX23 TVB19:TVB23 TLF19:TLF23 TBJ19:TBJ23 SRN19:SRN23 SHR19:SHR23 RXV19:RXV23 RNZ19:RNZ23 RED19:RED23 QUH19:QUH23 QKL19:QKL23 QAP19:QAP23 PQT19:PQT23 PGX19:PGX23 OXB19:OXB23 ONF19:ONF23 ODJ19:ODJ23 NTN19:NTN23 NJR19:NJR23 MZV19:MZV23 MPZ19:MPZ23 MGD19:MGD23 LWH19:LWH23 LML19:LML23 LCP19:LCP23 KST19:KST23 KIX19:KIX23 JZB19:JZB23 JPF19:JPF23 JFJ19:JFJ23 IVN19:IVN23 ILR19:ILR23 IBV19:IBV23 HRZ19:HRZ23 HID19:HID23 GYH19:GYH23 GOL19:GOL23 GEP19:GEP23 FUT19:FUT23 FKX19:FKX23 FBB19:FBB23 ERF19:ERF23 EHJ19:EHJ23 DXN19:DXN23 DNR19:DNR23 DDV19:DDV23 CTZ19:CTZ23 CKD19:CKD23 CAH19:CAH23 BQL19:BQL23 BGP19:BGP23 AWT19:AWT23 AMX19:AMX23 ADB19:ADB23 TF19:TF23 JJ19:JJ23 WVV19:WVV23 SW23" xr:uid="{00000000-0002-0000-1E00-000007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210</v>
      </c>
    </row>
    <row r="2" spans="1:20" ht="22.5">
      <c r="F2" s="1198" t="s">
        <v>491</v>
      </c>
      <c r="G2" s="1199"/>
      <c r="H2" s="1200"/>
      <c r="I2" s="436"/>
    </row>
    <row r="3" spans="1:20" ht="3" customHeight="1"/>
    <row r="4" spans="1:20" s="190" customFormat="1" ht="11.25">
      <c r="A4" s="214"/>
      <c r="B4" s="214"/>
      <c r="C4" s="214"/>
      <c r="D4" s="214"/>
      <c r="F4" s="1159" t="s">
        <v>454</v>
      </c>
      <c r="G4" s="1159"/>
      <c r="H4" s="1159"/>
      <c r="I4" s="1201"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01"/>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492</v>
      </c>
      <c r="H7" s="317" t="str">
        <f>IF(dateCh="","",dateCh)</f>
        <v>29.11.2022</v>
      </c>
      <c r="I7" s="196" t="s">
        <v>493</v>
      </c>
      <c r="J7" s="334"/>
      <c r="K7" s="214"/>
      <c r="L7" s="214"/>
      <c r="M7" s="214"/>
      <c r="N7" s="214"/>
      <c r="O7" s="214"/>
      <c r="P7" s="214"/>
      <c r="Q7" s="214"/>
      <c r="R7" s="214"/>
      <c r="S7" s="214"/>
      <c r="T7" s="214"/>
    </row>
    <row r="8" spans="1:20" s="190" customFormat="1" ht="45">
      <c r="A8" s="1202">
        <v>1</v>
      </c>
      <c r="B8" s="214"/>
      <c r="C8" s="214"/>
      <c r="D8" s="214"/>
      <c r="F8" s="335" t="str">
        <f>"2." &amp;mergeValue(A8)</f>
        <v>2.1</v>
      </c>
      <c r="G8" s="417" t="s">
        <v>494</v>
      </c>
      <c r="H8" s="317" t="str">
        <f>IF('Перечень тарифов'!R21="","наименование отсутствует","" &amp; 'Перечень тарифов'!R21 &amp; "")</f>
        <v>наименование отсутствует</v>
      </c>
      <c r="I8" s="196" t="s">
        <v>590</v>
      </c>
      <c r="J8" s="334"/>
      <c r="K8" s="214"/>
      <c r="L8" s="214"/>
      <c r="M8" s="214"/>
      <c r="N8" s="214"/>
      <c r="O8" s="214"/>
      <c r="P8" s="214"/>
      <c r="Q8" s="214"/>
      <c r="R8" s="214"/>
      <c r="S8" s="214"/>
      <c r="T8" s="214"/>
    </row>
    <row r="9" spans="1:20" s="190" customFormat="1" ht="22.5">
      <c r="A9" s="1202"/>
      <c r="B9" s="214"/>
      <c r="C9" s="214"/>
      <c r="D9" s="214"/>
      <c r="F9" s="335" t="str">
        <f>"3." &amp;mergeValue(A9)</f>
        <v>3.1</v>
      </c>
      <c r="G9" s="417" t="s">
        <v>495</v>
      </c>
      <c r="H9" s="317" t="str">
        <f>IF('Перечень тарифов'!F21="","наименование отсутствует","" &amp; 'Перечень тарифов'!F21 &amp; "")</f>
        <v>Производство тепловой энергии. Некомбинированная выработка</v>
      </c>
      <c r="I9" s="196" t="s">
        <v>588</v>
      </c>
      <c r="J9" s="334"/>
      <c r="K9" s="214"/>
      <c r="L9" s="214"/>
      <c r="M9" s="214"/>
      <c r="N9" s="214"/>
      <c r="O9" s="214"/>
      <c r="P9" s="214"/>
      <c r="Q9" s="214"/>
      <c r="R9" s="214"/>
      <c r="S9" s="214"/>
      <c r="T9" s="214"/>
    </row>
    <row r="10" spans="1:20" s="190" customFormat="1" ht="22.5">
      <c r="A10" s="1202"/>
      <c r="B10" s="214"/>
      <c r="C10" s="214"/>
      <c r="D10" s="214"/>
      <c r="F10" s="335" t="str">
        <f>"4."&amp;mergeValue(A10)</f>
        <v>4.1</v>
      </c>
      <c r="G10" s="417" t="s">
        <v>496</v>
      </c>
      <c r="H10" s="318" t="s">
        <v>458</v>
      </c>
      <c r="I10" s="196"/>
      <c r="J10" s="334"/>
      <c r="K10" s="214"/>
      <c r="L10" s="214"/>
      <c r="M10" s="214"/>
      <c r="N10" s="214"/>
      <c r="O10" s="214"/>
      <c r="P10" s="214"/>
      <c r="Q10" s="214"/>
      <c r="R10" s="214"/>
      <c r="S10" s="214"/>
      <c r="T10" s="214"/>
    </row>
    <row r="11" spans="1:20" s="190" customFormat="1" ht="18.75">
      <c r="A11" s="1202"/>
      <c r="B11" s="1202">
        <v>1</v>
      </c>
      <c r="C11" s="441"/>
      <c r="D11" s="441"/>
      <c r="F11" s="335" t="str">
        <f>"4."&amp;mergeValue(A11) &amp;"."&amp;mergeValue(B11)</f>
        <v>4.1.1</v>
      </c>
      <c r="G11" s="324" t="s">
        <v>592</v>
      </c>
      <c r="H11" s="317" t="str">
        <f>IF(region_name="","",region_name)</f>
        <v>Орловская область</v>
      </c>
      <c r="I11" s="196" t="s">
        <v>499</v>
      </c>
      <c r="J11" s="334"/>
      <c r="K11" s="214"/>
      <c r="L11" s="214"/>
      <c r="M11" s="214"/>
      <c r="N11" s="214"/>
      <c r="O11" s="214"/>
      <c r="P11" s="214"/>
      <c r="Q11" s="214"/>
      <c r="R11" s="214"/>
      <c r="S11" s="214"/>
      <c r="T11" s="214"/>
    </row>
    <row r="12" spans="1:20" s="190" customFormat="1" ht="22.5">
      <c r="A12" s="1202"/>
      <c r="B12" s="1202"/>
      <c r="C12" s="1202">
        <v>1</v>
      </c>
      <c r="D12" s="441"/>
      <c r="F12" s="335" t="str">
        <f>"4."&amp;mergeValue(A12) &amp;"."&amp;mergeValue(B12)&amp;"."&amp;mergeValue(C12)</f>
        <v>4.1.1.1</v>
      </c>
      <c r="G12" s="341" t="s">
        <v>497</v>
      </c>
      <c r="H12" s="317" t="str">
        <f>IF(Территории!H13="","","" &amp; Территории!H13 &amp; "")</f>
        <v>Город Орёл</v>
      </c>
      <c r="I12" s="196" t="s">
        <v>500</v>
      </c>
      <c r="J12" s="334"/>
      <c r="K12" s="214"/>
      <c r="L12" s="214"/>
      <c r="M12" s="214"/>
      <c r="N12" s="214"/>
      <c r="O12" s="214"/>
      <c r="P12" s="214"/>
      <c r="Q12" s="214"/>
      <c r="R12" s="214"/>
      <c r="S12" s="214"/>
      <c r="T12" s="214"/>
    </row>
    <row r="13" spans="1:20" s="190" customFormat="1" ht="56.25">
      <c r="A13" s="1202"/>
      <c r="B13" s="1202"/>
      <c r="C13" s="1202"/>
      <c r="D13" s="441">
        <v>1</v>
      </c>
      <c r="F13" s="335" t="str">
        <f>"4."&amp;mergeValue(A13) &amp;"."&amp;mergeValue(B13)&amp;"."&amp;mergeValue(C13)&amp;"."&amp;mergeValue(D13)</f>
        <v>4.1.1.1.1</v>
      </c>
      <c r="G13" s="420" t="s">
        <v>498</v>
      </c>
      <c r="H13" s="317" t="str">
        <f>IF(Территории!R14="","","" &amp; Территории!R14 &amp; "")</f>
        <v>Город Орёл (54701000)</v>
      </c>
      <c r="I13" s="1108" t="s">
        <v>591</v>
      </c>
      <c r="J13" s="334"/>
      <c r="K13" s="214"/>
      <c r="L13" s="214"/>
      <c r="M13" s="214"/>
      <c r="N13" s="214"/>
      <c r="O13" s="214"/>
      <c r="P13" s="214"/>
      <c r="Q13" s="214"/>
      <c r="R13" s="214"/>
      <c r="S13" s="214"/>
      <c r="T13" s="214"/>
    </row>
    <row r="14" spans="1:20" s="326" customFormat="1" ht="3" customHeight="1">
      <c r="A14" s="327"/>
      <c r="B14" s="327"/>
      <c r="C14" s="327"/>
      <c r="D14" s="327"/>
      <c r="F14" s="325"/>
      <c r="G14" s="418"/>
      <c r="H14" s="419"/>
      <c r="I14" s="226"/>
      <c r="J14" s="327"/>
      <c r="K14" s="327"/>
      <c r="L14" s="327"/>
      <c r="M14" s="327"/>
      <c r="N14" s="327"/>
      <c r="O14" s="327"/>
      <c r="P14" s="327"/>
      <c r="Q14" s="327"/>
      <c r="R14" s="327"/>
      <c r="S14" s="327"/>
      <c r="T14" s="327"/>
    </row>
    <row r="15" spans="1:20" s="326" customFormat="1" ht="15" customHeight="1">
      <c r="A15" s="327"/>
      <c r="B15" s="327"/>
      <c r="C15" s="327"/>
      <c r="D15" s="327"/>
      <c r="F15" s="325"/>
      <c r="G15" s="1197" t="s">
        <v>593</v>
      </c>
      <c r="H15" s="1197"/>
      <c r="I15" s="226"/>
      <c r="J15" s="327"/>
      <c r="K15" s="327"/>
      <c r="L15" s="327"/>
      <c r="M15" s="327"/>
      <c r="N15" s="327"/>
      <c r="O15" s="327"/>
      <c r="P15" s="327"/>
      <c r="Q15" s="327"/>
      <c r="R15" s="327"/>
      <c r="S15" s="327"/>
      <c r="T15" s="327"/>
    </row>
  </sheetData>
  <sheetProtection algorithmName="SHA-512" hashValue="4bfNPB/4rjDryIrQTqlAwk1ZyPHnfcBzxPrNVEpJ6BvBFGpsgJUvktQf90qfCGWlhyKZQsbzyfOK3jBsAHVkLA==" saltValue="qH5j6S4Mz3R2w6ZDOGrYZ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F00-000000000000}">
      <formula1>900</formula1>
    </dataValidation>
  </dataValidation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1">
    <tabColor rgb="FFEAEBEE"/>
    <pageSetUpPr fitToPage="1"/>
  </sheetPr>
  <dimension ref="A1:P22"/>
  <sheetViews>
    <sheetView showGridLines="0" topLeftCell="C4" zoomScaleNormal="100" workbookViewId="0">
      <selection activeCell="E28" sqref="E28"/>
    </sheetView>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6" width="64.140625" style="36" customWidth="1"/>
    <col min="7" max="7" width="115.7109375" style="36" customWidth="1"/>
    <col min="8" max="8" width="10.5703125" style="36"/>
    <col min="9" max="10" width="10.5703125" style="212"/>
    <col min="11" max="16384" width="10.5703125" style="36"/>
  </cols>
  <sheetData>
    <row r="1" spans="1:16" hidden="1">
      <c r="M1" s="412"/>
      <c r="N1" s="412"/>
      <c r="P1" s="412"/>
    </row>
    <row r="2" spans="1:16" hidden="1"/>
    <row r="3" spans="1:16" hidden="1"/>
    <row r="4" spans="1:16" ht="3" customHeight="1">
      <c r="C4" s="86"/>
      <c r="D4" s="37"/>
      <c r="E4" s="37"/>
      <c r="F4" s="38"/>
      <c r="G4" s="38"/>
    </row>
    <row r="5" spans="1:16" ht="22.5">
      <c r="C5" s="86"/>
      <c r="D5" s="1230" t="s">
        <v>730</v>
      </c>
      <c r="E5" s="1230"/>
      <c r="F5" s="1230"/>
      <c r="G5" s="438"/>
    </row>
    <row r="6" spans="1:16" ht="3" customHeight="1">
      <c r="C6" s="86"/>
      <c r="D6" s="37"/>
      <c r="E6" s="84"/>
      <c r="F6" s="83"/>
      <c r="G6" s="286"/>
    </row>
    <row r="7" spans="1:16">
      <c r="C7" s="86"/>
      <c r="D7" s="1214" t="s">
        <v>454</v>
      </c>
      <c r="E7" s="1214"/>
      <c r="F7" s="1214"/>
      <c r="G7" s="1274" t="s">
        <v>455</v>
      </c>
    </row>
    <row r="8" spans="1:16">
      <c r="C8" s="86"/>
      <c r="D8" s="103" t="s">
        <v>92</v>
      </c>
      <c r="E8" s="113" t="s">
        <v>457</v>
      </c>
      <c r="F8" s="113" t="s">
        <v>456</v>
      </c>
      <c r="G8" s="1274"/>
    </row>
    <row r="9" spans="1:16" ht="12" customHeight="1">
      <c r="C9" s="86"/>
      <c r="D9" s="42" t="s">
        <v>93</v>
      </c>
      <c r="E9" s="42" t="s">
        <v>49</v>
      </c>
      <c r="F9" s="42" t="s">
        <v>50</v>
      </c>
      <c r="G9" s="42" t="s">
        <v>51</v>
      </c>
    </row>
    <row r="10" spans="1:16" ht="22.5">
      <c r="A10" s="285"/>
      <c r="C10" s="86"/>
      <c r="D10" s="187">
        <v>1</v>
      </c>
      <c r="E10" s="294" t="s">
        <v>692</v>
      </c>
      <c r="F10" s="295" t="s">
        <v>458</v>
      </c>
      <c r="G10" s="196"/>
    </row>
    <row r="11" spans="1:16">
      <c r="A11" s="285"/>
      <c r="C11" s="86"/>
      <c r="D11" s="187" t="s">
        <v>295</v>
      </c>
      <c r="E11" s="287" t="s">
        <v>693</v>
      </c>
      <c r="F11" s="295" t="s">
        <v>458</v>
      </c>
      <c r="G11" s="196"/>
    </row>
    <row r="12" spans="1:16" ht="20.100000000000001" customHeight="1">
      <c r="A12" s="285"/>
      <c r="C12" s="86"/>
      <c r="D12" s="187" t="s">
        <v>8</v>
      </c>
      <c r="E12" s="289" t="s">
        <v>1633</v>
      </c>
      <c r="F12" s="1092" t="s">
        <v>1635</v>
      </c>
      <c r="G12" s="1204" t="s">
        <v>597</v>
      </c>
    </row>
    <row r="13" spans="1:16" s="1063" customFormat="1" ht="20.100000000000001" customHeight="1">
      <c r="A13" s="97"/>
      <c r="B13" s="186"/>
      <c r="C13" s="1117" t="s">
        <v>1628</v>
      </c>
      <c r="D13" s="187" t="s">
        <v>1632</v>
      </c>
      <c r="E13" s="292" t="s">
        <v>1634</v>
      </c>
      <c r="F13" s="1092" t="s">
        <v>1636</v>
      </c>
      <c r="G13" s="1205"/>
      <c r="I13" s="831"/>
      <c r="J13" s="831"/>
    </row>
    <row r="14" spans="1:16" ht="15" customHeight="1">
      <c r="A14" s="285"/>
      <c r="C14" s="86"/>
      <c r="D14" s="114"/>
      <c r="E14" s="301" t="s">
        <v>328</v>
      </c>
      <c r="F14" s="298"/>
      <c r="G14" s="1206"/>
    </row>
    <row r="15" spans="1:16">
      <c r="A15" s="285"/>
      <c r="C15" s="86"/>
      <c r="D15" s="187" t="s">
        <v>329</v>
      </c>
      <c r="E15" s="287" t="s">
        <v>694</v>
      </c>
      <c r="F15" s="295" t="s">
        <v>458</v>
      </c>
      <c r="G15" s="791"/>
    </row>
    <row r="16" spans="1:16" ht="42.95" customHeight="1">
      <c r="A16" s="285"/>
      <c r="C16" s="86"/>
      <c r="D16" s="187" t="s">
        <v>443</v>
      </c>
      <c r="E16" s="289" t="s">
        <v>1637</v>
      </c>
      <c r="F16" s="1099" t="s">
        <v>1638</v>
      </c>
      <c r="G16" s="1204" t="s">
        <v>695</v>
      </c>
    </row>
    <row r="17" spans="1:16" s="801" customFormat="1" ht="15" customHeight="1">
      <c r="A17" s="805"/>
      <c r="B17" s="186"/>
      <c r="C17" s="688"/>
      <c r="D17" s="826"/>
      <c r="E17" s="829" t="s">
        <v>328</v>
      </c>
      <c r="F17" s="792"/>
      <c r="G17" s="1206"/>
      <c r="I17" s="831"/>
      <c r="J17" s="831"/>
    </row>
    <row r="18" spans="1:16" s="801" customFormat="1">
      <c r="A18" s="805"/>
      <c r="B18" s="186"/>
      <c r="C18" s="688"/>
      <c r="D18" s="187" t="s">
        <v>733</v>
      </c>
      <c r="E18" s="784" t="s">
        <v>735</v>
      </c>
      <c r="F18" s="295" t="s">
        <v>458</v>
      </c>
      <c r="G18" s="791"/>
      <c r="I18" s="831"/>
      <c r="J18" s="831"/>
    </row>
    <row r="19" spans="1:16" s="801" customFormat="1" ht="18.75" hidden="1">
      <c r="A19" s="805"/>
      <c r="B19" s="186"/>
      <c r="C19" s="688"/>
      <c r="D19" s="787" t="s">
        <v>734</v>
      </c>
      <c r="E19" s="786"/>
      <c r="F19" s="785"/>
      <c r="G19" s="800"/>
      <c r="H19" s="788"/>
      <c r="I19" s="831"/>
      <c r="J19" s="831"/>
    </row>
    <row r="20" spans="1:16" ht="15" customHeight="1">
      <c r="A20" s="285"/>
      <c r="C20" s="86"/>
      <c r="D20" s="114"/>
      <c r="E20" s="829" t="s">
        <v>328</v>
      </c>
      <c r="F20" s="792"/>
      <c r="G20" s="793"/>
    </row>
    <row r="21" spans="1:16" ht="3" customHeight="1"/>
    <row r="22" spans="1:16">
      <c r="D22" s="790" t="s">
        <v>731</v>
      </c>
      <c r="E22" s="789" t="s">
        <v>732</v>
      </c>
      <c r="F22" s="727"/>
      <c r="G22" s="727"/>
      <c r="H22" s="727"/>
      <c r="I22" s="727"/>
      <c r="J22" s="727"/>
      <c r="K22" s="727"/>
      <c r="L22" s="727"/>
      <c r="M22" s="727"/>
      <c r="N22" s="727"/>
      <c r="O22" s="727"/>
      <c r="P22" s="727"/>
    </row>
  </sheetData>
  <sheetProtection algorithmName="SHA-512" hashValue="ubhkEps3Zo+m4jF5uPS4Jtg60FR+mG4eA83h9VZ5R2+tJ6ZTbiqEjI2YwDXDlQ7NcU1Te54Q0n9//+ktnridTA==" saltValue="Gl3nfFD1cVve9VRXtreOVA==" spinCount="100000" sheet="1" objects="1" scenarios="1" formatColumns="0" formatRows="0"/>
  <dataConsolidate link="1"/>
  <mergeCells count="5">
    <mergeCell ref="G16:G17"/>
    <mergeCell ref="D7:F7"/>
    <mergeCell ref="G7:G8"/>
    <mergeCell ref="G12:G14"/>
    <mergeCell ref="D5:F5"/>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6:F17 F12:F13" xr:uid="{00000000-0002-0000-2000-000000000000}">
      <formula1>900</formula1>
    </dataValidation>
    <dataValidation type="textLength" operator="lessThanOrEqual" allowBlank="1" showInputMessage="1" showErrorMessage="1" errorTitle="Ошибка" error="Допускается ввод не более 900 символов!" sqref="E12:E13 E16 G16 G19 G12" xr:uid="{00000000-0002-0000-2000-000001000000}">
      <formula1>900</formula1>
    </dataValidation>
  </dataValidations>
  <hyperlinks>
    <hyperlink ref="F12" location="'Форма 4.7'!$F$12" tooltip="Кликните по гиперссылке, чтобы перейти по ссылке на обосновывающие документы или отредактировать её" display="https://portal.eias.ru/Portal/DownloadPage.aspx?type=12&amp;guid=0e67c203-3864-4744-a858-e9b67912337e" xr:uid="{41508BA4-638F-4264-8DEA-AB6B4E507D74}"/>
    <hyperlink ref="F13" location="'Форма 4.7'!$F$13" tooltip="Кликните по гиперссылке, чтобы перейти по ссылке на обосновывающие документы или отредактировать её" display="https://portal.eias.ru/Portal/DownloadPage.aspx?type=12&amp;guid=55cb11b5-5fd1-4b41-b9e7-1e7f9a688d0a" xr:uid="{338CF792-7BE7-4238-84DD-EAC98F3E8439}"/>
    <hyperlink ref="F16" location="'Форма 4.7'!$F$16" tooltip="Кликните по гиперссылке, чтобы перейти по ссылке на обосновывающие документы или отредактировать её" display="https://portal.eias.ru/Portal/DownloadPage.aspx?type=12&amp;guid=ded5d8f4-6f69-4277-b79b-876e30388464" xr:uid="{78657805-F8E9-4446-9041-6B4078B13403}"/>
  </hyperlink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DCAF-F42B-41E0-AECC-DE6EC36DF764}">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016" hidden="1" customWidth="1"/>
    <col min="2" max="4" width="3.7109375" style="1010" hidden="1" customWidth="1"/>
    <col min="5" max="5" width="3.7109375" style="811" customWidth="1"/>
    <col min="6" max="6" width="9.7109375" style="1063" customWidth="1"/>
    <col min="7" max="7" width="37.7109375" style="1063" customWidth="1"/>
    <col min="8" max="8" width="66.85546875" style="1063" customWidth="1"/>
    <col min="9" max="9" width="115.7109375" style="1063" customWidth="1"/>
    <col min="10" max="11" width="10.5703125" style="1010"/>
    <col min="12" max="12" width="11.140625" style="1010" customWidth="1"/>
    <col min="13" max="20" width="10.5703125" style="1010"/>
    <col min="21" max="16384" width="10.5703125" style="1063"/>
  </cols>
  <sheetData>
    <row r="1" spans="1:20" ht="3" customHeight="1">
      <c r="A1" s="1016" t="s">
        <v>210</v>
      </c>
    </row>
    <row r="2" spans="1:20" ht="22.5">
      <c r="F2" s="1198" t="s">
        <v>491</v>
      </c>
      <c r="G2" s="1199"/>
      <c r="H2" s="1200"/>
      <c r="I2" s="808"/>
    </row>
    <row r="3" spans="1:20" ht="3" customHeight="1"/>
    <row r="4" spans="1:20" s="1009" customFormat="1" ht="11.25">
      <c r="A4" s="1015"/>
      <c r="B4" s="1015"/>
      <c r="C4" s="1015"/>
      <c r="D4" s="1015"/>
      <c r="F4" s="1159" t="s">
        <v>454</v>
      </c>
      <c r="G4" s="1159"/>
      <c r="H4" s="1159"/>
      <c r="I4" s="1201" t="s">
        <v>455</v>
      </c>
      <c r="J4" s="1015"/>
      <c r="K4" s="1015"/>
      <c r="L4" s="1015"/>
      <c r="M4" s="1015"/>
      <c r="N4" s="1015"/>
      <c r="O4" s="1015"/>
      <c r="P4" s="1015"/>
      <c r="Q4" s="1015"/>
      <c r="R4" s="1015"/>
      <c r="S4" s="1015"/>
      <c r="T4" s="1015"/>
    </row>
    <row r="5" spans="1:20" s="1009" customFormat="1" ht="11.25" customHeight="1">
      <c r="A5" s="1015"/>
      <c r="B5" s="1015"/>
      <c r="C5" s="1015"/>
      <c r="D5" s="1015"/>
      <c r="F5" s="1106" t="s">
        <v>92</v>
      </c>
      <c r="G5" s="812" t="s">
        <v>457</v>
      </c>
      <c r="H5" s="1113" t="s">
        <v>442</v>
      </c>
      <c r="I5" s="1201"/>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492</v>
      </c>
      <c r="H7" s="1109" t="str">
        <f>IF(dateCh="","",dateCh)</f>
        <v>29.11.2022</v>
      </c>
      <c r="I7" s="818" t="s">
        <v>493</v>
      </c>
      <c r="J7" s="617"/>
      <c r="K7" s="1015"/>
      <c r="L7" s="1015"/>
      <c r="M7" s="1015"/>
      <c r="N7" s="1015"/>
      <c r="O7" s="1015"/>
      <c r="P7" s="1015"/>
      <c r="Q7" s="1015"/>
      <c r="R7" s="1015"/>
      <c r="S7" s="1015"/>
      <c r="T7" s="1015"/>
    </row>
    <row r="8" spans="1:20" s="1009" customFormat="1" ht="45">
      <c r="A8" s="1202">
        <v>1</v>
      </c>
      <c r="B8" s="1015"/>
      <c r="C8" s="1015"/>
      <c r="D8" s="1015"/>
      <c r="F8" s="1031" t="str">
        <f>"2." &amp;mergeValue(A8)</f>
        <v>2.1</v>
      </c>
      <c r="G8" s="817" t="s">
        <v>494</v>
      </c>
      <c r="H8" s="1109" t="str">
        <f>IF('Перечень тарифов'!R21="","наименование отсутствует","" &amp; 'Перечень тарифов'!R21 &amp; "")</f>
        <v>наименование отсутствует</v>
      </c>
      <c r="I8" s="818" t="s">
        <v>590</v>
      </c>
      <c r="J8" s="617"/>
      <c r="K8" s="1015"/>
      <c r="L8" s="1015"/>
      <c r="M8" s="1015"/>
      <c r="N8" s="1015"/>
      <c r="O8" s="1015"/>
      <c r="P8" s="1015"/>
      <c r="Q8" s="1015"/>
      <c r="R8" s="1015"/>
      <c r="S8" s="1015"/>
      <c r="T8" s="1015"/>
    </row>
    <row r="9" spans="1:20" s="1009" customFormat="1" ht="22.5">
      <c r="A9" s="1202"/>
      <c r="B9" s="1015"/>
      <c r="C9" s="1015"/>
      <c r="D9" s="1015"/>
      <c r="F9" s="1031" t="str">
        <f>"3." &amp;mergeValue(A9)</f>
        <v>3.1</v>
      </c>
      <c r="G9" s="817" t="s">
        <v>495</v>
      </c>
      <c r="H9" s="1109" t="str">
        <f>IF('Перечень тарифов'!F21="","наименование отсутствует","" &amp; 'Перечень тарифов'!F21 &amp; "")</f>
        <v>Производство тепловой энергии. Некомбинированная выработка</v>
      </c>
      <c r="I9" s="818" t="s">
        <v>588</v>
      </c>
      <c r="J9" s="617"/>
      <c r="K9" s="1015"/>
      <c r="L9" s="1015"/>
      <c r="M9" s="1015"/>
      <c r="N9" s="1015"/>
      <c r="O9" s="1015"/>
      <c r="P9" s="1015"/>
      <c r="Q9" s="1015"/>
      <c r="R9" s="1015"/>
      <c r="S9" s="1015"/>
      <c r="T9" s="1015"/>
    </row>
    <row r="10" spans="1:20" s="1009" customFormat="1" ht="22.5">
      <c r="A10" s="1202"/>
      <c r="B10" s="1015"/>
      <c r="C10" s="1015"/>
      <c r="D10" s="1015"/>
      <c r="F10" s="1031" t="str">
        <f>"4."&amp;mergeValue(A10)</f>
        <v>4.1</v>
      </c>
      <c r="G10" s="817" t="s">
        <v>496</v>
      </c>
      <c r="H10" s="1113" t="s">
        <v>458</v>
      </c>
      <c r="I10" s="818"/>
      <c r="J10" s="617"/>
      <c r="K10" s="1015"/>
      <c r="L10" s="1015"/>
      <c r="M10" s="1015"/>
      <c r="N10" s="1015"/>
      <c r="O10" s="1015"/>
      <c r="P10" s="1015"/>
      <c r="Q10" s="1015"/>
      <c r="R10" s="1015"/>
      <c r="S10" s="1015"/>
      <c r="T10" s="1015"/>
    </row>
    <row r="11" spans="1:20" s="1009" customFormat="1" ht="18.75">
      <c r="A11" s="1202"/>
      <c r="B11" s="1202">
        <v>1</v>
      </c>
      <c r="C11" s="1107"/>
      <c r="D11" s="1107"/>
      <c r="F11" s="1031" t="str">
        <f>"4."&amp;mergeValue(A11) &amp;"."&amp;mergeValue(B11)</f>
        <v>4.1.1</v>
      </c>
      <c r="G11" s="832" t="s">
        <v>592</v>
      </c>
      <c r="H11" s="1109" t="str">
        <f>IF(region_name="","",region_name)</f>
        <v>Орловская область</v>
      </c>
      <c r="I11" s="818" t="s">
        <v>499</v>
      </c>
      <c r="J11" s="617"/>
      <c r="K11" s="1015"/>
      <c r="L11" s="1015"/>
      <c r="M11" s="1015"/>
      <c r="N11" s="1015"/>
      <c r="O11" s="1015"/>
      <c r="P11" s="1015"/>
      <c r="Q11" s="1015"/>
      <c r="R11" s="1015"/>
      <c r="S11" s="1015"/>
      <c r="T11" s="1015"/>
    </row>
    <row r="12" spans="1:20" s="1009" customFormat="1" ht="22.5">
      <c r="A12" s="1202"/>
      <c r="B12" s="1202"/>
      <c r="C12" s="1202">
        <v>1</v>
      </c>
      <c r="D12" s="1107"/>
      <c r="F12" s="1031" t="str">
        <f>"4."&amp;mergeValue(A12) &amp;"."&amp;mergeValue(B12)&amp;"."&amp;mergeValue(C12)</f>
        <v>4.1.1.1</v>
      </c>
      <c r="G12" s="819" t="s">
        <v>497</v>
      </c>
      <c r="H12" s="1109" t="str">
        <f>IF(Территории!H13="","","" &amp; Территории!H13 &amp; "")</f>
        <v>Город Орёл</v>
      </c>
      <c r="I12" s="818" t="s">
        <v>500</v>
      </c>
      <c r="J12" s="617"/>
      <c r="K12" s="1015"/>
      <c r="L12" s="1015"/>
      <c r="M12" s="1015"/>
      <c r="N12" s="1015"/>
      <c r="O12" s="1015"/>
      <c r="P12" s="1015"/>
      <c r="Q12" s="1015"/>
      <c r="R12" s="1015"/>
      <c r="S12" s="1015"/>
      <c r="T12" s="1015"/>
    </row>
    <row r="13" spans="1:20" s="1009" customFormat="1" ht="56.25">
      <c r="A13" s="1202"/>
      <c r="B13" s="1202"/>
      <c r="C13" s="1202"/>
      <c r="D13" s="1107">
        <v>1</v>
      </c>
      <c r="F13" s="1031" t="str">
        <f>"4."&amp;mergeValue(A13) &amp;"."&amp;mergeValue(B13)&amp;"."&amp;mergeValue(C13)&amp;"."&amp;mergeValue(D13)</f>
        <v>4.1.1.1.1</v>
      </c>
      <c r="G13" s="820" t="s">
        <v>498</v>
      </c>
      <c r="H13" s="1109" t="str">
        <f>IF(Территории!R14="","","" &amp; Территории!R14 &amp; "")</f>
        <v>Город Орёл (54701000)</v>
      </c>
      <c r="I13" s="1108" t="s">
        <v>591</v>
      </c>
      <c r="J13" s="617"/>
      <c r="K13" s="1015"/>
      <c r="L13" s="1015"/>
      <c r="M13" s="1015"/>
      <c r="N13" s="1015"/>
      <c r="O13" s="1015"/>
      <c r="P13" s="1015"/>
      <c r="Q13" s="1015"/>
      <c r="R13" s="1015"/>
      <c r="S13" s="1015"/>
      <c r="T13" s="1015"/>
    </row>
    <row r="14" spans="1:20" s="774" customFormat="1" ht="3" customHeight="1">
      <c r="A14" s="775"/>
      <c r="B14" s="775"/>
      <c r="C14" s="775"/>
      <c r="D14" s="775"/>
      <c r="F14" s="824"/>
      <c r="G14" s="418"/>
      <c r="H14" s="419"/>
      <c r="I14" s="985"/>
      <c r="J14" s="775"/>
      <c r="K14" s="775"/>
      <c r="L14" s="775"/>
      <c r="M14" s="775"/>
      <c r="N14" s="775"/>
      <c r="O14" s="775"/>
      <c r="P14" s="775"/>
      <c r="Q14" s="775"/>
      <c r="R14" s="775"/>
      <c r="S14" s="775"/>
      <c r="T14" s="775"/>
    </row>
    <row r="15" spans="1:20" s="774" customFormat="1" ht="15" customHeight="1">
      <c r="A15" s="775"/>
      <c r="B15" s="775"/>
      <c r="C15" s="775"/>
      <c r="D15" s="775"/>
      <c r="F15" s="824"/>
      <c r="G15" s="1197" t="s">
        <v>593</v>
      </c>
      <c r="H15" s="1197"/>
      <c r="I15" s="985"/>
      <c r="J15" s="775"/>
      <c r="K15" s="775"/>
      <c r="L15" s="775"/>
      <c r="M15" s="775"/>
      <c r="N15" s="775"/>
      <c r="O15" s="775"/>
      <c r="P15" s="775"/>
      <c r="Q15" s="775"/>
      <c r="R15" s="775"/>
      <c r="S15" s="775"/>
      <c r="T15" s="775"/>
    </row>
  </sheetData>
  <sheetProtection algorithmName="SHA-512" hashValue="k+1261YhfrRJGMFlDoMsR6py0bqWgJca7ttPvqmorfgblCw/husQpqWqlyQGyTxm8bwecZu+/Gwnbxku8HX83g==" saltValue="TuUvSAwxo96Sei8q0D/ez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98A44FFD-C586-4681-A6E4-825CF02FA3A7}">
      <formula1>900</formula1>
    </dataValidation>
  </dataValidation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2">
    <tabColor rgb="FFEAEBEE"/>
  </sheetPr>
  <dimension ref="A1:L34"/>
  <sheetViews>
    <sheetView showGridLines="0" topLeftCell="C16" zoomScaleNormal="100" workbookViewId="0">
      <selection activeCell="H39" sqref="H39"/>
    </sheetView>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5" width="63.42578125" style="36" customWidth="1"/>
    <col min="6" max="6" width="1.7109375" style="36" hidden="1" customWidth="1"/>
    <col min="7" max="8" width="35.7109375" style="36" customWidth="1"/>
    <col min="9" max="9" width="91.5703125" style="36" customWidth="1"/>
    <col min="10" max="10" width="10.5703125" style="36"/>
    <col min="11" max="12" width="10.5703125" style="212"/>
    <col min="13" max="16384" width="10.5703125" style="36"/>
  </cols>
  <sheetData>
    <row r="1" spans="1:9" hidden="1"/>
    <row r="2" spans="1:9" hidden="1"/>
    <row r="3" spans="1:9" hidden="1"/>
    <row r="4" spans="1:9" ht="3" customHeight="1">
      <c r="C4" s="86"/>
      <c r="D4" s="37"/>
      <c r="E4" s="37"/>
      <c r="F4" s="37"/>
      <c r="G4" s="37"/>
      <c r="H4" s="38"/>
      <c r="I4" s="38"/>
    </row>
    <row r="5" spans="1:9" ht="26.1" customHeight="1">
      <c r="C5" s="86"/>
      <c r="D5" s="1230" t="s">
        <v>696</v>
      </c>
      <c r="E5" s="1230"/>
      <c r="F5" s="1230"/>
      <c r="G5" s="1230"/>
      <c r="H5" s="1230"/>
      <c r="I5" s="336"/>
    </row>
    <row r="6" spans="1:9" ht="3" customHeight="1">
      <c r="C6" s="86"/>
      <c r="D6" s="37"/>
      <c r="E6" s="84"/>
      <c r="F6" s="84"/>
      <c r="G6" s="84"/>
      <c r="H6" s="83"/>
      <c r="I6" s="286"/>
    </row>
    <row r="7" spans="1:9" ht="21" customHeight="1">
      <c r="C7" s="86"/>
      <c r="D7" s="1214" t="s">
        <v>454</v>
      </c>
      <c r="E7" s="1214"/>
      <c r="F7" s="1214"/>
      <c r="G7" s="1214"/>
      <c r="H7" s="1214"/>
      <c r="I7" s="1274" t="s">
        <v>455</v>
      </c>
    </row>
    <row r="8" spans="1:9" ht="21" customHeight="1">
      <c r="C8" s="86"/>
      <c r="D8" s="103" t="s">
        <v>92</v>
      </c>
      <c r="E8" s="113" t="s">
        <v>457</v>
      </c>
      <c r="F8" s="113"/>
      <c r="G8" s="113" t="s">
        <v>442</v>
      </c>
      <c r="H8" s="113" t="s">
        <v>456</v>
      </c>
      <c r="I8" s="1274"/>
    </row>
    <row r="9" spans="1:9" ht="12" customHeight="1">
      <c r="C9" s="86"/>
      <c r="D9" s="42" t="s">
        <v>93</v>
      </c>
      <c r="E9" s="42" t="s">
        <v>49</v>
      </c>
      <c r="F9" s="42"/>
      <c r="G9" s="42" t="s">
        <v>50</v>
      </c>
      <c r="H9" s="42" t="s">
        <v>51</v>
      </c>
      <c r="I9" s="42" t="s">
        <v>68</v>
      </c>
    </row>
    <row r="10" spans="1:9">
      <c r="A10" s="285"/>
      <c r="C10" s="86"/>
      <c r="D10" s="187">
        <v>1</v>
      </c>
      <c r="E10" s="1276" t="s">
        <v>459</v>
      </c>
      <c r="F10" s="1276"/>
      <c r="G10" s="1276"/>
      <c r="H10" s="1276"/>
      <c r="I10" s="307"/>
    </row>
    <row r="11" spans="1:9" ht="20.100000000000001" customHeight="1">
      <c r="A11" s="285"/>
      <c r="C11" s="86"/>
      <c r="D11" s="187" t="s">
        <v>295</v>
      </c>
      <c r="E11" s="287" t="s">
        <v>460</v>
      </c>
      <c r="F11" s="295"/>
      <c r="G11" s="432" t="s">
        <v>1639</v>
      </c>
      <c r="H11" s="295" t="s">
        <v>458</v>
      </c>
      <c r="I11" s="196" t="s">
        <v>461</v>
      </c>
    </row>
    <row r="12" spans="1:9" ht="45">
      <c r="A12" s="285"/>
      <c r="C12" s="86"/>
      <c r="D12" s="187" t="s">
        <v>329</v>
      </c>
      <c r="E12" s="287" t="s">
        <v>462</v>
      </c>
      <c r="F12" s="295"/>
      <c r="G12" s="414" t="s">
        <v>1641</v>
      </c>
      <c r="H12" s="1092" t="s">
        <v>1642</v>
      </c>
      <c r="I12" s="415" t="s">
        <v>697</v>
      </c>
    </row>
    <row r="13" spans="1:9" ht="33.75">
      <c r="A13" s="285"/>
      <c r="B13" s="186">
        <v>3</v>
      </c>
      <c r="C13" s="86"/>
      <c r="D13" s="187">
        <v>2</v>
      </c>
      <c r="E13" s="352" t="s">
        <v>698</v>
      </c>
      <c r="F13" s="295"/>
      <c r="G13" s="295" t="s">
        <v>458</v>
      </c>
      <c r="H13" s="1092" t="s">
        <v>1643</v>
      </c>
      <c r="I13" s="416" t="s">
        <v>463</v>
      </c>
    </row>
    <row r="14" spans="1:9" ht="39" customHeight="1">
      <c r="A14" s="285"/>
      <c r="C14" s="86"/>
      <c r="D14" s="187">
        <v>3</v>
      </c>
      <c r="E14" s="1275" t="s">
        <v>699</v>
      </c>
      <c r="F14" s="1275"/>
      <c r="G14" s="1275"/>
      <c r="H14" s="1275"/>
      <c r="I14" s="413"/>
    </row>
    <row r="15" spans="1:9" ht="42.95" customHeight="1">
      <c r="A15" s="285"/>
      <c r="C15" s="86"/>
      <c r="D15" s="187" t="s">
        <v>444</v>
      </c>
      <c r="E15" s="296" t="s">
        <v>1644</v>
      </c>
      <c r="F15" s="295"/>
      <c r="G15" s="295" t="s">
        <v>458</v>
      </c>
      <c r="H15" s="1092" t="s">
        <v>1645</v>
      </c>
      <c r="I15" s="1204" t="s">
        <v>700</v>
      </c>
    </row>
    <row r="16" spans="1:9" ht="15" customHeight="1">
      <c r="A16" s="285"/>
      <c r="C16" s="86"/>
      <c r="D16" s="114"/>
      <c r="E16" s="300" t="s">
        <v>328</v>
      </c>
      <c r="F16" s="301"/>
      <c r="G16" s="301"/>
      <c r="H16" s="298"/>
      <c r="I16" s="1206"/>
    </row>
    <row r="17" spans="1:12" ht="69" customHeight="1">
      <c r="A17" s="285"/>
      <c r="B17" s="186">
        <v>3</v>
      </c>
      <c r="C17" s="86"/>
      <c r="D17" s="187">
        <v>4</v>
      </c>
      <c r="E17" s="1275" t="s">
        <v>701</v>
      </c>
      <c r="F17" s="1275"/>
      <c r="G17" s="1275"/>
      <c r="H17" s="1275"/>
      <c r="I17" s="413"/>
    </row>
    <row r="18" spans="1:12" ht="111" customHeight="1">
      <c r="A18" s="285"/>
      <c r="C18" s="86"/>
      <c r="D18" s="187" t="s">
        <v>445</v>
      </c>
      <c r="E18" s="302" t="s">
        <v>464</v>
      </c>
      <c r="F18" s="295"/>
      <c r="G18" s="414" t="s">
        <v>1646</v>
      </c>
      <c r="H18" s="295" t="s">
        <v>458</v>
      </c>
      <c r="I18" s="1204" t="s">
        <v>481</v>
      </c>
    </row>
    <row r="19" spans="1:12" ht="15" customHeight="1">
      <c r="A19" s="285"/>
      <c r="C19" s="86"/>
      <c r="D19" s="114"/>
      <c r="E19" s="300" t="s">
        <v>328</v>
      </c>
      <c r="F19" s="301"/>
      <c r="G19" s="301"/>
      <c r="H19" s="298"/>
      <c r="I19" s="1206"/>
    </row>
    <row r="20" spans="1:12" ht="30" customHeight="1">
      <c r="A20" s="285"/>
      <c r="B20" s="186">
        <v>3</v>
      </c>
      <c r="C20" s="86"/>
      <c r="D20" s="187">
        <v>5</v>
      </c>
      <c r="E20" s="1275" t="s">
        <v>702</v>
      </c>
      <c r="F20" s="1275"/>
      <c r="G20" s="1275"/>
      <c r="H20" s="1275"/>
      <c r="I20" s="413"/>
    </row>
    <row r="21" spans="1:12" ht="26.1" customHeight="1">
      <c r="A21" s="285"/>
      <c r="C21" s="86"/>
      <c r="D21" s="187" t="s">
        <v>446</v>
      </c>
      <c r="E21" s="1277" t="s">
        <v>703</v>
      </c>
      <c r="F21" s="1277"/>
      <c r="G21" s="1277"/>
      <c r="H21" s="1277"/>
      <c r="I21" s="413"/>
    </row>
    <row r="22" spans="1:12" ht="32.1" customHeight="1">
      <c r="A22" s="285"/>
      <c r="C22" s="86"/>
      <c r="D22" s="187" t="s">
        <v>447</v>
      </c>
      <c r="E22" s="303" t="s">
        <v>465</v>
      </c>
      <c r="F22" s="295"/>
      <c r="G22" s="414" t="s">
        <v>1647</v>
      </c>
      <c r="H22" s="295" t="s">
        <v>458</v>
      </c>
      <c r="I22" s="1204" t="s">
        <v>704</v>
      </c>
    </row>
    <row r="23" spans="1:12" ht="15" customHeight="1">
      <c r="A23" s="285"/>
      <c r="C23" s="86"/>
      <c r="D23" s="114"/>
      <c r="E23" s="301" t="s">
        <v>328</v>
      </c>
      <c r="F23" s="297"/>
      <c r="G23" s="297"/>
      <c r="H23" s="298"/>
      <c r="I23" s="1206"/>
    </row>
    <row r="24" spans="1:12" ht="14.25" customHeight="1">
      <c r="A24" s="285"/>
      <c r="C24" s="86"/>
      <c r="D24" s="187" t="s">
        <v>448</v>
      </c>
      <c r="E24" s="1277" t="s">
        <v>705</v>
      </c>
      <c r="F24" s="1277"/>
      <c r="G24" s="1277"/>
      <c r="H24" s="1277"/>
      <c r="I24" s="413"/>
    </row>
    <row r="25" spans="1:12" ht="42.95" customHeight="1">
      <c r="A25" s="285"/>
      <c r="C25" s="86"/>
      <c r="D25" s="187" t="s">
        <v>449</v>
      </c>
      <c r="E25" s="303" t="s">
        <v>467</v>
      </c>
      <c r="F25" s="295"/>
      <c r="G25" s="414" t="s">
        <v>1648</v>
      </c>
      <c r="H25" s="295" t="s">
        <v>458</v>
      </c>
      <c r="I25" s="1204" t="s">
        <v>598</v>
      </c>
    </row>
    <row r="26" spans="1:12" ht="15" customHeight="1">
      <c r="A26" s="285"/>
      <c r="C26" s="86"/>
      <c r="D26" s="114"/>
      <c r="E26" s="301" t="s">
        <v>328</v>
      </c>
      <c r="F26" s="297"/>
      <c r="G26" s="297"/>
      <c r="H26" s="298"/>
      <c r="I26" s="1206"/>
    </row>
    <row r="27" spans="1:12" ht="26.1" customHeight="1">
      <c r="A27" s="285"/>
      <c r="C27" s="86"/>
      <c r="D27" s="187" t="s">
        <v>450</v>
      </c>
      <c r="E27" s="1277" t="s">
        <v>706</v>
      </c>
      <c r="F27" s="1277"/>
      <c r="G27" s="1277"/>
      <c r="H27" s="1277"/>
      <c r="I27" s="413"/>
    </row>
    <row r="28" spans="1:12" ht="32.1" customHeight="1">
      <c r="A28" s="285"/>
      <c r="C28" s="86"/>
      <c r="D28" s="187" t="s">
        <v>451</v>
      </c>
      <c r="E28" s="303" t="s">
        <v>466</v>
      </c>
      <c r="F28" s="295"/>
      <c r="G28" s="306" t="s">
        <v>1649</v>
      </c>
      <c r="H28" s="295" t="s">
        <v>458</v>
      </c>
      <c r="I28" s="1204" t="s">
        <v>707</v>
      </c>
      <c r="L28" s="212" t="s">
        <v>1649</v>
      </c>
    </row>
    <row r="29" spans="1:12" ht="15" customHeight="1">
      <c r="A29" s="285"/>
      <c r="C29" s="86"/>
      <c r="D29" s="114"/>
      <c r="E29" s="301" t="s">
        <v>328</v>
      </c>
      <c r="F29" s="297"/>
      <c r="G29" s="297"/>
      <c r="H29" s="298"/>
      <c r="I29" s="1206"/>
    </row>
    <row r="30" spans="1:12" ht="49.5" customHeight="1">
      <c r="A30" s="285"/>
      <c r="B30" s="186">
        <v>3</v>
      </c>
      <c r="C30" s="86"/>
      <c r="D30" s="187" t="s">
        <v>69</v>
      </c>
      <c r="E30" s="1275" t="s">
        <v>709</v>
      </c>
      <c r="F30" s="1275"/>
      <c r="G30" s="1275"/>
      <c r="H30" s="1275"/>
      <c r="I30" s="413"/>
    </row>
    <row r="31" spans="1:12" ht="20.100000000000001" customHeight="1">
      <c r="A31" s="285"/>
      <c r="C31" s="86"/>
      <c r="D31" s="187" t="s">
        <v>452</v>
      </c>
      <c r="E31" s="296" t="s">
        <v>1650</v>
      </c>
      <c r="F31" s="295"/>
      <c r="G31" s="295" t="s">
        <v>458</v>
      </c>
      <c r="H31" s="1092" t="s">
        <v>1640</v>
      </c>
      <c r="I31" s="1204" t="s">
        <v>480</v>
      </c>
    </row>
    <row r="32" spans="1:12" ht="15" customHeight="1">
      <c r="A32" s="285"/>
      <c r="C32" s="86"/>
      <c r="D32" s="114"/>
      <c r="E32" s="300" t="s">
        <v>328</v>
      </c>
      <c r="F32" s="297"/>
      <c r="G32" s="297"/>
      <c r="H32" s="298"/>
      <c r="I32" s="1206"/>
    </row>
    <row r="33" spans="1:12" s="174" customFormat="1" ht="3" customHeight="1">
      <c r="A33" s="285"/>
      <c r="K33" s="290"/>
      <c r="L33" s="290"/>
    </row>
    <row r="34" spans="1:12" ht="24.75" customHeight="1">
      <c r="D34" s="299">
        <v>1</v>
      </c>
      <c r="E34" s="1197" t="s">
        <v>708</v>
      </c>
      <c r="F34" s="1197"/>
      <c r="G34" s="1197"/>
      <c r="H34" s="1197"/>
      <c r="I34" s="1197"/>
    </row>
  </sheetData>
  <sheetProtection algorithmName="SHA-512" hashValue="0kBebvAw41386gOtf1AUGaIBklqfdTsz5Y5j9TssC5yIbDW6U1c+yBydU7ldeAByt1g80g2SVZaYizYYlsSHMQ==" saltValue="LPf/ZJtPwEOhp0AIdeA0Xw==" spinCount="100000" sheet="1" objects="1" scenarios="1" formatColumns="0" formatRows="0"/>
  <mergeCells count="18">
    <mergeCell ref="E34:I34"/>
    <mergeCell ref="E30:H30"/>
    <mergeCell ref="E21:H21"/>
    <mergeCell ref="E24:H24"/>
    <mergeCell ref="E27:H27"/>
    <mergeCell ref="I22:I23"/>
    <mergeCell ref="I25:I26"/>
    <mergeCell ref="I28:I29"/>
    <mergeCell ref="I31:I32"/>
    <mergeCell ref="I18:I19"/>
    <mergeCell ref="E20:H20"/>
    <mergeCell ref="D5:H5"/>
    <mergeCell ref="D7:H7"/>
    <mergeCell ref="I7:I8"/>
    <mergeCell ref="E10:H10"/>
    <mergeCell ref="E14:H14"/>
    <mergeCell ref="I15:I16"/>
    <mergeCell ref="E17:H17"/>
  </mergeCells>
  <dataValidations count="4">
    <dataValidation type="textLength" operator="lessThanOrEqual" allowBlank="1" showInputMessage="1" showErrorMessage="1" errorTitle="Ошибка" error="Допускается ввод не более 900 символов!" sqref="I12:I13 G22 I25 E28 E15 G18 E22 G25 E18 I31 E25 E31 I28 G12 I18 I15 E12 I22" xr:uid="{00000000-0002-0000-21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 H12:H13 H15" xr:uid="{00000000-0002-0000-2100-000001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28" xr:uid="{00000000-0002-0000-2100-000002000000}">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1" xr:uid="{00000000-0002-0000-2100-000003000000}"/>
  </dataValidations>
  <hyperlinks>
    <hyperlink ref="H12" location="'Форма 4.8'!$H$12" tooltip="Кликните по гиперссылке, чтобы перейти по гиперссылке или отредактировать её" display="https://portal.eias.ru/Portal/DownloadPage.aspx?type=12&amp;guid=fdb72f49-c4f4-46fd-b65d-e279529e43ae" xr:uid="{7AF91500-850B-4A57-9F5E-2B4C66121F2A}"/>
    <hyperlink ref="H13" location="'Форма 4.8'!$H$13" tooltip="Кликните по гиперссылке, чтобы перейти по гиперссылке или отредактировать её" display="https://portal.eias.ru/Portal/DownloadPage.aspx?type=12&amp;guid=174a2ab0-b1c7-4c66-9211-6ee2b8902ca6" xr:uid="{914642A6-6D66-4F7C-8A58-9C81D3693161}"/>
    <hyperlink ref="H15" location="'Форма 4.8'!$H$15" tooltip="Кликните по гиперссылке, чтобы перейти по гиперссылке или отредактировать её" display="https://portal.eias.ru/Portal/DownloadPage.aspx?type=12&amp;guid=a7fa4465-684f-4c7b-be21-ae4bae3fc134" xr:uid="{897793F7-DD3D-4053-A622-29EBBE354807}"/>
    <hyperlink ref="H31" location="'Форма 4.8'!$H$31" tooltip="Кликните по гиперссылке, чтобы перейти по гиперссылке или отредактировать её" display="https://portal.eias.ru/Portal/DownloadPage.aspx?type=12&amp;guid=25acf8cf-01ee-4035-bc0f-70875ff1b473" xr:uid="{3F5EDF6E-2C0D-4643-847F-17271F8B2569}"/>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3">
    <tabColor rgb="FFEAEBEE"/>
    <pageSetUpPr fitToPage="1"/>
  </sheetPr>
  <dimension ref="A1:N15"/>
  <sheetViews>
    <sheetView showGridLines="0" topLeftCell="C4" zoomScaleNormal="100" workbookViewId="0"/>
  </sheetViews>
  <sheetFormatPr defaultRowHeight="14.25"/>
  <cols>
    <col min="1" max="1" width="9.140625" style="128" hidden="1" customWidth="1"/>
    <col min="2" max="2" width="9.140625" style="129" hidden="1" customWidth="1"/>
    <col min="3" max="3" width="3.7109375" style="130" customWidth="1"/>
    <col min="4" max="4" width="7" style="131" bestFit="1" customWidth="1"/>
    <col min="5" max="5" width="11.28515625" style="131" customWidth="1"/>
    <col min="6" max="6" width="41" style="131" customWidth="1"/>
    <col min="7" max="7" width="18" style="131" customWidth="1"/>
    <col min="8" max="8" width="13.140625" style="131" customWidth="1"/>
    <col min="9" max="9" width="11.42578125" style="131" customWidth="1"/>
    <col min="10" max="10" width="42.140625" style="131" customWidth="1"/>
    <col min="11" max="11" width="115.7109375" style="131" customWidth="1"/>
    <col min="12" max="12" width="3.7109375" style="131" customWidth="1"/>
    <col min="13" max="16384" width="9.140625" style="131"/>
  </cols>
  <sheetData>
    <row r="1" spans="1:14" hidden="1"/>
    <row r="2" spans="1:14" hidden="1"/>
    <row r="3" spans="1:14" hidden="1"/>
    <row r="4" spans="1:14" ht="3" customHeight="1"/>
    <row r="5" spans="1:14" s="36" customFormat="1" ht="22.5">
      <c r="A5" s="125"/>
      <c r="C5" s="47"/>
      <c r="D5" s="1278" t="s">
        <v>478</v>
      </c>
      <c r="E5" s="1278"/>
      <c r="F5" s="1278"/>
      <c r="G5" s="1278"/>
      <c r="H5" s="1278"/>
      <c r="I5" s="1278"/>
      <c r="J5" s="1278"/>
      <c r="K5" s="437"/>
    </row>
    <row r="6" spans="1:14" ht="3" hidden="1" customHeight="1">
      <c r="D6" s="132"/>
      <c r="E6" s="132"/>
      <c r="G6" s="132"/>
      <c r="H6" s="132"/>
      <c r="I6" s="132"/>
      <c r="J6" s="132"/>
      <c r="K6" s="132"/>
    </row>
    <row r="7" spans="1:14" s="128" customFormat="1" ht="3" customHeight="1">
      <c r="B7" s="129"/>
      <c r="C7" s="130"/>
      <c r="D7" s="133"/>
      <c r="E7" s="133"/>
      <c r="G7" s="133"/>
      <c r="H7" s="133"/>
      <c r="I7" s="133"/>
      <c r="J7" s="133"/>
      <c r="K7" s="133"/>
      <c r="L7" s="134"/>
    </row>
    <row r="8" spans="1:14">
      <c r="D8" s="1280" t="s">
        <v>454</v>
      </c>
      <c r="E8" s="1280"/>
      <c r="F8" s="1280"/>
      <c r="G8" s="1280"/>
      <c r="H8" s="1280"/>
      <c r="I8" s="1280"/>
      <c r="J8" s="1280"/>
      <c r="K8" s="1280" t="s">
        <v>455</v>
      </c>
    </row>
    <row r="9" spans="1:14">
      <c r="D9" s="1280" t="s">
        <v>92</v>
      </c>
      <c r="E9" s="1280" t="s">
        <v>482</v>
      </c>
      <c r="F9" s="1280"/>
      <c r="G9" s="1280" t="s">
        <v>483</v>
      </c>
      <c r="H9" s="1280"/>
      <c r="I9" s="1280"/>
      <c r="J9" s="1280"/>
      <c r="K9" s="1280"/>
    </row>
    <row r="10" spans="1:14" ht="22.5">
      <c r="D10" s="1280"/>
      <c r="E10" s="137" t="s">
        <v>484</v>
      </c>
      <c r="F10" s="137" t="s">
        <v>400</v>
      </c>
      <c r="G10" s="137" t="s">
        <v>400</v>
      </c>
      <c r="H10" s="137" t="s">
        <v>484</v>
      </c>
      <c r="I10" s="137" t="s">
        <v>485</v>
      </c>
      <c r="J10" s="137" t="s">
        <v>456</v>
      </c>
      <c r="K10" s="1280"/>
    </row>
    <row r="11" spans="1:14" ht="12" customHeight="1">
      <c r="D11" s="42" t="s">
        <v>93</v>
      </c>
      <c r="E11" s="42" t="s">
        <v>49</v>
      </c>
      <c r="F11" s="42" t="s">
        <v>50</v>
      </c>
      <c r="G11" s="42" t="s">
        <v>51</v>
      </c>
      <c r="H11" s="42" t="s">
        <v>68</v>
      </c>
      <c r="I11" s="42" t="s">
        <v>69</v>
      </c>
      <c r="J11" s="42" t="s">
        <v>183</v>
      </c>
      <c r="K11" s="42" t="s">
        <v>184</v>
      </c>
    </row>
    <row r="12" spans="1:14" s="127" customFormat="1" ht="54.95" customHeight="1">
      <c r="A12" s="185" t="s">
        <v>50</v>
      </c>
      <c r="B12" s="135" t="s">
        <v>253</v>
      </c>
      <c r="C12" s="136"/>
      <c r="D12" s="138" t="s">
        <v>93</v>
      </c>
      <c r="E12" s="448"/>
      <c r="F12" s="1088"/>
      <c r="G12" s="1088"/>
      <c r="H12" s="1088"/>
      <c r="I12" s="1102"/>
      <c r="J12" s="1092"/>
      <c r="K12" s="1204" t="s">
        <v>486</v>
      </c>
      <c r="M12" s="454" t="str">
        <f>IF(ISERROR(INDEX(kind_of_nameforms,MATCH(E12,kind_of_forms,0),1)),"",INDEX(kind_of_nameforms,MATCH(E12,kind_of_forms,0),1))</f>
        <v/>
      </c>
      <c r="N12" s="455"/>
    </row>
    <row r="13" spans="1:14" ht="15" customHeight="1">
      <c r="A13" s="131"/>
      <c r="B13" s="131"/>
      <c r="C13" s="131"/>
      <c r="D13" s="114"/>
      <c r="E13" s="140" t="s">
        <v>5</v>
      </c>
      <c r="F13" s="139"/>
      <c r="G13" s="139"/>
      <c r="H13" s="139"/>
      <c r="I13" s="139"/>
      <c r="J13" s="316"/>
      <c r="K13" s="1206"/>
    </row>
    <row r="14" spans="1:14" ht="3" customHeight="1">
      <c r="A14" s="131"/>
      <c r="B14" s="131"/>
      <c r="C14" s="131"/>
    </row>
    <row r="15" spans="1:14" ht="27.75" customHeight="1">
      <c r="E15" s="1279" t="s">
        <v>594</v>
      </c>
      <c r="F15" s="1279"/>
      <c r="G15" s="1279"/>
      <c r="H15" s="1279"/>
      <c r="I15" s="1279"/>
      <c r="J15" s="1279"/>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3" type="noConversion"/>
  <dataValidations count="4">
    <dataValidation type="textLength" operator="lessThanOrEqual" allowBlank="1" showInputMessage="1" showErrorMessage="1" errorTitle="Ошибка" error="Допускается ввод не более 900 символов!" sqref="F12:H12" xr:uid="{00000000-0002-0000-22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2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2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2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9"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50"/>
      <c r="D6" s="14"/>
      <c r="E6" s="14"/>
    </row>
    <row r="7" spans="3:9" ht="22.5">
      <c r="C7" s="50"/>
      <c r="D7" s="1154" t="s">
        <v>314</v>
      </c>
      <c r="E7" s="1156"/>
      <c r="F7" s="439"/>
    </row>
    <row r="8" spans="3:9" ht="3" customHeight="1">
      <c r="C8" s="50"/>
      <c r="D8" s="14"/>
      <c r="E8" s="14"/>
    </row>
    <row r="9" spans="3:9" ht="15.95" customHeight="1">
      <c r="C9" s="50"/>
      <c r="D9" s="103" t="s">
        <v>92</v>
      </c>
      <c r="E9" s="427" t="s">
        <v>313</v>
      </c>
    </row>
    <row r="10" spans="3:9" ht="12" customHeight="1">
      <c r="C10" s="50"/>
      <c r="D10" s="42" t="s">
        <v>93</v>
      </c>
      <c r="E10" s="42" t="s">
        <v>49</v>
      </c>
    </row>
    <row r="11" spans="3:9" ht="11.25" hidden="1" customHeight="1">
      <c r="C11" s="50"/>
      <c r="D11" s="194">
        <v>0</v>
      </c>
      <c r="E11" s="428"/>
    </row>
    <row r="12" spans="3:9" ht="15" customHeight="1">
      <c r="C12" s="167"/>
      <c r="D12" s="123">
        <v>1</v>
      </c>
      <c r="E12" s="1075"/>
    </row>
    <row r="13" spans="3:9" ht="12" customHeight="1">
      <c r="C13" s="50"/>
      <c r="D13" s="429"/>
      <c r="E13" s="430" t="s">
        <v>177</v>
      </c>
    </row>
    <row r="14" spans="3:9" ht="3" customHeight="1"/>
    <row r="15" spans="3:9" ht="22.5" customHeight="1">
      <c r="C15" s="168"/>
      <c r="D15" s="1281" t="s">
        <v>315</v>
      </c>
      <c r="E15" s="1281"/>
      <c r="F15" s="169"/>
      <c r="G15" s="169"/>
      <c r="H15" s="169"/>
      <c r="I15" s="169"/>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300-000000000000}">
      <formula1>900</formula1>
    </dataValidation>
  </dataValidations>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9" customWidth="1"/>
    <col min="4" max="4" width="6.28515625" style="13" customWidth="1"/>
    <col min="5" max="5" width="94.85546875" style="13" customWidth="1"/>
    <col min="6" max="16384" width="9.140625" style="13"/>
  </cols>
  <sheetData>
    <row r="1" spans="3:12" hidden="1">
      <c r="L1" s="431"/>
    </row>
    <row r="2" spans="3:12" hidden="1"/>
    <row r="3" spans="3:12" hidden="1"/>
    <row r="4" spans="3:12" hidden="1"/>
    <row r="5" spans="3:12" hidden="1"/>
    <row r="6" spans="3:12" ht="3" customHeight="1">
      <c r="C6" s="50"/>
      <c r="D6" s="14"/>
      <c r="E6" s="14"/>
    </row>
    <row r="7" spans="3:12" ht="22.5">
      <c r="C7" s="50"/>
      <c r="D7" s="1278" t="s">
        <v>55</v>
      </c>
      <c r="E7" s="1278"/>
      <c r="F7" s="439"/>
    </row>
    <row r="8" spans="3:12" ht="3" customHeight="1">
      <c r="C8" s="50"/>
      <c r="D8" s="14"/>
      <c r="E8" s="14"/>
    </row>
    <row r="9" spans="3:12" ht="15.95" customHeight="1">
      <c r="C9" s="50"/>
      <c r="D9" s="103" t="s">
        <v>92</v>
      </c>
      <c r="E9" s="113" t="s">
        <v>176</v>
      </c>
    </row>
    <row r="10" spans="3:12" ht="12" customHeight="1">
      <c r="C10" s="50"/>
      <c r="D10" s="42" t="s">
        <v>93</v>
      </c>
      <c r="E10" s="42" t="s">
        <v>49</v>
      </c>
    </row>
    <row r="11" spans="3:12" ht="15" hidden="1" customHeight="1">
      <c r="C11" s="50"/>
      <c r="D11" s="123">
        <v>0</v>
      </c>
      <c r="E11" s="193"/>
    </row>
    <row r="12" spans="3:12">
      <c r="C12" s="50"/>
      <c r="D12" s="114"/>
      <c r="E12" s="112" t="s">
        <v>177</v>
      </c>
    </row>
  </sheetData>
  <sheetProtection password="FA9C" sheet="1" objects="1" scenarios="1" formatColumns="0" formatRows="0"/>
  <mergeCells count="1">
    <mergeCell ref="D7:E7"/>
  </mergeCells>
  <phoneticPr fontId="14" type="noConversion"/>
  <dataValidations count="1">
    <dataValidation type="textLength" operator="lessThanOrEqual" allowBlank="1" showInputMessage="1" showErrorMessage="1" errorTitle="Ошибка" error="Допускается ввод не более 900 символов!" sqref="E11" xr:uid="{00000000-0002-0000-2400-000000000000}">
      <formula1>900</formula1>
    </dataValidation>
  </dataValidations>
  <pageMargins left="0.75" right="0.75" top="1" bottom="1" header="0.5" footer="0.5"/>
  <pageSetup paperSize="9" scale="74"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Check">
    <tabColor indexed="31"/>
  </sheetPr>
  <dimension ref="B1:E5"/>
  <sheetViews>
    <sheetView showGridLines="0" zoomScaleNormal="100" workbookViewId="0"/>
  </sheetViews>
  <sheetFormatPr defaultRowHeight="11.25"/>
  <cols>
    <col min="1" max="1" width="1.7109375" style="46" customWidth="1"/>
    <col min="2" max="2" width="34.5703125" style="46" customWidth="1"/>
    <col min="3" max="3" width="85.5703125" style="46" customWidth="1"/>
    <col min="4" max="4" width="17.7109375" style="46" customWidth="1"/>
    <col min="5" max="16384" width="9.140625" style="46"/>
  </cols>
  <sheetData>
    <row r="1" spans="2:5" ht="3" customHeight="1"/>
    <row r="2" spans="2:5" ht="22.5">
      <c r="B2" s="1282" t="s">
        <v>56</v>
      </c>
      <c r="C2" s="1282"/>
      <c r="D2" s="1282"/>
      <c r="E2" s="440"/>
    </row>
    <row r="3" spans="2:5" ht="3" customHeight="1"/>
    <row r="4" spans="2:5" ht="21.75" customHeight="1" thickBot="1">
      <c r="B4" s="1126" t="s">
        <v>1</v>
      </c>
      <c r="C4" s="1126" t="s">
        <v>91</v>
      </c>
      <c r="D4" s="1126" t="s">
        <v>72</v>
      </c>
    </row>
    <row r="5" spans="2:5" ht="12" thickTop="1"/>
  </sheetData>
  <sheetProtection algorithmName="SHA-512" hashValue="i02loWMLq8upJUeQFY5Xux116WSzHhAx5lHue0L3P/H6Hxn/EGAd1E1HLKE2u3Oo97RIXZ8ulO+jU0R4effJzQ==" saltValue="q0b3G/cdNO/+ltbq3oTHZA==" spinCount="100000" sheet="1" objects="1" scenarios="1" formatColumns="0" formatRows="0" autoFilter="0"/>
  <autoFilter ref="B4:D4" xr:uid="{00000000-0001-0000-2500-000000000000}"/>
  <mergeCells count="1">
    <mergeCell ref="B2:D2"/>
  </mergeCells>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dUpdTemplLogger">
    <tabColor indexed="24"/>
  </sheetPr>
  <dimension ref="A1:D21"/>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6" t="s">
        <v>70</v>
      </c>
      <c r="B1" s="116" t="s">
        <v>71</v>
      </c>
      <c r="C1" s="116" t="s">
        <v>72</v>
      </c>
      <c r="D1" s="10"/>
    </row>
    <row r="2" spans="1:4">
      <c r="A2" s="1119">
        <v>44894.37232638889</v>
      </c>
      <c r="B2" s="12" t="s">
        <v>773</v>
      </c>
      <c r="C2" s="12" t="s">
        <v>442</v>
      </c>
    </row>
    <row r="3" spans="1:4">
      <c r="A3" s="1119">
        <v>44894.372337962966</v>
      </c>
      <c r="B3" s="12" t="s">
        <v>774</v>
      </c>
      <c r="C3" s="12" t="s">
        <v>442</v>
      </c>
    </row>
    <row r="4" spans="1:4" ht="78.75">
      <c r="A4" s="1119">
        <v>44894.372337962966</v>
      </c>
      <c r="B4" s="12" t="s">
        <v>775</v>
      </c>
      <c r="C4" s="12" t="s">
        <v>442</v>
      </c>
    </row>
    <row r="5" spans="1:4">
      <c r="A5" s="1119">
        <v>44894.372337962966</v>
      </c>
      <c r="B5" s="12" t="s">
        <v>776</v>
      </c>
      <c r="C5" s="12" t="s">
        <v>442</v>
      </c>
    </row>
    <row r="6" spans="1:4">
      <c r="A6" s="1119">
        <v>44894.372361111113</v>
      </c>
      <c r="B6" s="12" t="s">
        <v>777</v>
      </c>
      <c r="C6" s="12" t="s">
        <v>442</v>
      </c>
    </row>
    <row r="7" spans="1:4" ht="22.5">
      <c r="A7" s="1119">
        <v>44894.372407407405</v>
      </c>
      <c r="B7" s="12" t="s">
        <v>778</v>
      </c>
      <c r="C7" s="12" t="s">
        <v>442</v>
      </c>
    </row>
    <row r="8" spans="1:4">
      <c r="A8" s="1119">
        <v>44894.372407407405</v>
      </c>
      <c r="B8" s="12" t="s">
        <v>779</v>
      </c>
      <c r="C8" s="12" t="s">
        <v>442</v>
      </c>
    </row>
    <row r="9" spans="1:4">
      <c r="A9" s="1119">
        <v>44894.372407407405</v>
      </c>
      <c r="B9" s="12" t="s">
        <v>780</v>
      </c>
      <c r="C9" s="12" t="s">
        <v>442</v>
      </c>
    </row>
    <row r="10" spans="1:4" ht="22.5">
      <c r="A10" s="1119">
        <v>44894.372442129628</v>
      </c>
      <c r="B10" s="12" t="s">
        <v>781</v>
      </c>
      <c r="C10" s="12" t="s">
        <v>442</v>
      </c>
    </row>
    <row r="11" spans="1:4" ht="67.5">
      <c r="A11" s="1119">
        <v>44894.372476851851</v>
      </c>
      <c r="B11" s="12" t="s">
        <v>783</v>
      </c>
      <c r="C11" s="12" t="s">
        <v>784</v>
      </c>
    </row>
    <row r="12" spans="1:4">
      <c r="A12" s="1119">
        <v>44894.372523148151</v>
      </c>
      <c r="B12" s="12" t="s">
        <v>773</v>
      </c>
      <c r="C12" s="12" t="s">
        <v>442</v>
      </c>
    </row>
    <row r="13" spans="1:4">
      <c r="A13" s="1119">
        <v>44894.372523148151</v>
      </c>
      <c r="B13" s="12" t="s">
        <v>785</v>
      </c>
      <c r="C13" s="12" t="s">
        <v>442</v>
      </c>
    </row>
    <row r="14" spans="1:4">
      <c r="A14" s="1119">
        <v>44894.372662037036</v>
      </c>
      <c r="B14" s="12" t="s">
        <v>773</v>
      </c>
      <c r="C14" s="12" t="s">
        <v>442</v>
      </c>
    </row>
    <row r="15" spans="1:4">
      <c r="A15" s="1119">
        <v>44894.372685185182</v>
      </c>
      <c r="B15" s="12" t="s">
        <v>785</v>
      </c>
      <c r="C15" s="12" t="s">
        <v>442</v>
      </c>
    </row>
    <row r="16" spans="1:4">
      <c r="A16" s="1119">
        <v>44894.375914351855</v>
      </c>
      <c r="B16" s="12" t="s">
        <v>773</v>
      </c>
      <c r="C16" s="12" t="s">
        <v>442</v>
      </c>
    </row>
    <row r="17" spans="1:3">
      <c r="A17" s="1119">
        <v>44894.375937500001</v>
      </c>
      <c r="B17" s="12" t="s">
        <v>785</v>
      </c>
      <c r="C17" s="12" t="s">
        <v>442</v>
      </c>
    </row>
    <row r="18" spans="1:3">
      <c r="A18" s="1119">
        <v>44894.381701388891</v>
      </c>
      <c r="B18" s="12" t="s">
        <v>773</v>
      </c>
      <c r="C18" s="12" t="s">
        <v>442</v>
      </c>
    </row>
    <row r="19" spans="1:3">
      <c r="A19" s="1119">
        <v>44894.381712962961</v>
      </c>
      <c r="B19" s="12" t="s">
        <v>785</v>
      </c>
      <c r="C19" s="12" t="s">
        <v>442</v>
      </c>
    </row>
    <row r="20" spans="1:3">
      <c r="A20" s="1119">
        <v>44895.717488425929</v>
      </c>
      <c r="B20" s="12" t="s">
        <v>773</v>
      </c>
      <c r="C20" s="12" t="s">
        <v>442</v>
      </c>
    </row>
    <row r="21" spans="1:3">
      <c r="A21" s="1119">
        <v>44895.717499999999</v>
      </c>
      <c r="B21" s="12" t="s">
        <v>785</v>
      </c>
      <c r="C21" s="12" t="s">
        <v>442</v>
      </c>
    </row>
  </sheetData>
  <sheetProtection algorithmName="SHA-512" hashValue="occ7EaqIHN5s3GNo5LYJbiri/zS/Sl8OnGQNRLeYzLVG4Q9hhtrz/j/VZoH4WRqGeb5oas3FV2ZnV4+ecp6TZg==" saltValue="Db9A5IJhDsYlrhXM2Af32w==" spinCount="100000" sheet="1" objects="1" scenarios="1" formatColumns="0" formatRows="0" autoFilter="0"/>
  <phoneticPr fontId="10" type="noConversion"/>
  <pageMargins left="0.75" right="0.75" top="1" bottom="1" header="0.5" footer="0.5"/>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SH_et_union_hor">
    <tabColor indexed="47"/>
  </sheetPr>
  <dimension ref="A2:CE346"/>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5" customFormat="1" ht="17.100000000000001" customHeight="1">
      <c r="A2" s="35" t="s">
        <v>175</v>
      </c>
    </row>
    <row r="4" spans="1:23" s="13" customFormat="1" ht="17.100000000000001" customHeight="1">
      <c r="C4" s="48"/>
      <c r="D4" s="123"/>
      <c r="E4" s="124"/>
    </row>
    <row r="7" spans="1:23" s="35" customFormat="1" ht="17.100000000000001" customHeight="1">
      <c r="A7" s="35" t="s">
        <v>0</v>
      </c>
    </row>
    <row r="8" spans="1:23" ht="17.100000000000001" customHeight="1">
      <c r="G8" s="95"/>
      <c r="H8" s="95"/>
      <c r="I8" s="95"/>
      <c r="M8" s="43"/>
    </row>
    <row r="9" spans="1:23" s="102" customFormat="1" ht="17.100000000000001" customHeight="1">
      <c r="A9" s="205"/>
      <c r="C9" s="159"/>
      <c r="D9" s="1174">
        <v>1</v>
      </c>
      <c r="E9" s="1299"/>
      <c r="F9" s="1301"/>
      <c r="G9" s="1305" t="s">
        <v>85</v>
      </c>
      <c r="H9" s="1174"/>
      <c r="I9" s="1174">
        <v>1</v>
      </c>
      <c r="J9" s="1294"/>
      <c r="K9" s="1229" t="s">
        <v>85</v>
      </c>
      <c r="L9" s="1193"/>
      <c r="M9" s="1193" t="s">
        <v>93</v>
      </c>
      <c r="N9" s="1297"/>
      <c r="O9" s="1229" t="s">
        <v>85</v>
      </c>
      <c r="P9" s="1193"/>
      <c r="Q9" s="1193" t="s">
        <v>93</v>
      </c>
      <c r="R9" s="1298"/>
      <c r="S9" s="1229" t="s">
        <v>85</v>
      </c>
      <c r="T9" s="1089"/>
      <c r="U9" s="1089" t="s">
        <v>93</v>
      </c>
      <c r="V9" s="1114"/>
      <c r="W9" s="308"/>
    </row>
    <row r="10" spans="1:23" s="741" customFormat="1" ht="17.100000000000001" customHeight="1">
      <c r="A10" s="205"/>
      <c r="C10" s="159"/>
      <c r="D10" s="1174"/>
      <c r="E10" s="1299"/>
      <c r="F10" s="1301"/>
      <c r="G10" s="1305"/>
      <c r="H10" s="1174"/>
      <c r="I10" s="1174"/>
      <c r="J10" s="1294"/>
      <c r="K10" s="1229"/>
      <c r="L10" s="1193"/>
      <c r="M10" s="1193"/>
      <c r="N10" s="1297"/>
      <c r="O10" s="1229"/>
      <c r="P10" s="1193"/>
      <c r="Q10" s="1193"/>
      <c r="R10" s="1298"/>
      <c r="S10" s="1229"/>
      <c r="T10" s="1091"/>
      <c r="U10" s="746"/>
      <c r="V10" s="747" t="s">
        <v>716</v>
      </c>
      <c r="W10" s="748"/>
    </row>
    <row r="11" spans="1:23" s="102" customFormat="1" ht="17.100000000000001" customHeight="1">
      <c r="A11" s="205"/>
      <c r="C11" s="159"/>
      <c r="D11" s="1175"/>
      <c r="E11" s="1300"/>
      <c r="F11" s="1302"/>
      <c r="G11" s="1175"/>
      <c r="H11" s="1175"/>
      <c r="I11" s="1175"/>
      <c r="J11" s="1295"/>
      <c r="K11" s="1175"/>
      <c r="L11" s="1175"/>
      <c r="M11" s="1175"/>
      <c r="N11" s="1298"/>
      <c r="O11" s="1175"/>
      <c r="P11" s="1090"/>
      <c r="Q11" s="746"/>
      <c r="R11" s="747" t="s">
        <v>715</v>
      </c>
      <c r="S11" s="743"/>
      <c r="T11" s="743"/>
      <c r="U11" s="743"/>
      <c r="V11" s="743"/>
      <c r="W11" s="748"/>
    </row>
    <row r="12" spans="1:23" s="102" customFormat="1" ht="17.100000000000001" customHeight="1">
      <c r="A12" s="205"/>
      <c r="C12" s="159"/>
      <c r="D12" s="1175"/>
      <c r="E12" s="1300"/>
      <c r="F12" s="1302"/>
      <c r="G12" s="1175"/>
      <c r="H12" s="1175"/>
      <c r="I12" s="1175"/>
      <c r="J12" s="1295"/>
      <c r="K12" s="1175"/>
      <c r="L12" s="746"/>
      <c r="M12" s="747"/>
      <c r="N12" s="747" t="s">
        <v>412</v>
      </c>
      <c r="O12" s="747"/>
      <c r="P12" s="747"/>
      <c r="Q12" s="747"/>
      <c r="R12" s="747"/>
      <c r="S12" s="743"/>
      <c r="T12" s="743"/>
      <c r="U12" s="743"/>
      <c r="V12" s="743"/>
      <c r="W12" s="748"/>
    </row>
    <row r="13" spans="1:23" s="102" customFormat="1" ht="17.25" customHeight="1">
      <c r="A13" s="205"/>
      <c r="C13" s="159"/>
      <c r="D13" s="1175"/>
      <c r="E13" s="1300"/>
      <c r="F13" s="1302"/>
      <c r="G13" s="1175"/>
      <c r="H13" s="746"/>
      <c r="I13" s="747"/>
      <c r="J13" s="747"/>
      <c r="K13" s="747"/>
      <c r="L13" s="747"/>
      <c r="M13" s="747"/>
      <c r="N13" s="747"/>
      <c r="O13" s="747"/>
      <c r="P13" s="747"/>
      <c r="Q13" s="747"/>
      <c r="R13" s="747"/>
      <c r="S13" s="743"/>
      <c r="T13" s="743"/>
      <c r="U13" s="743"/>
      <c r="V13" s="743"/>
      <c r="W13" s="748"/>
    </row>
    <row r="14" spans="1:23" ht="17.100000000000001" customHeight="1">
      <c r="A14" s="206"/>
    </row>
    <row r="15" spans="1:23" ht="16.5" customHeight="1">
      <c r="A15" s="205"/>
      <c r="B15" s="102"/>
      <c r="C15" s="159"/>
      <c r="D15" s="1293"/>
      <c r="E15" s="1303"/>
      <c r="F15" s="1304"/>
      <c r="G15" s="1306"/>
      <c r="H15" s="1174"/>
      <c r="I15" s="1174">
        <v>1</v>
      </c>
      <c r="J15" s="1294"/>
      <c r="K15" s="1229" t="s">
        <v>85</v>
      </c>
      <c r="L15" s="1193"/>
      <c r="M15" s="1193" t="s">
        <v>93</v>
      </c>
      <c r="N15" s="1297"/>
      <c r="O15" s="1229" t="s">
        <v>85</v>
      </c>
      <c r="P15" s="1193"/>
      <c r="Q15" s="1193" t="s">
        <v>93</v>
      </c>
      <c r="R15" s="1298"/>
      <c r="S15" s="1229" t="s">
        <v>85</v>
      </c>
      <c r="T15" s="1089"/>
      <c r="U15" s="1089" t="s">
        <v>93</v>
      </c>
      <c r="V15" s="1114"/>
      <c r="W15" s="308"/>
    </row>
    <row r="16" spans="1:23" s="744" customFormat="1" ht="16.5" customHeight="1">
      <c r="A16" s="750"/>
      <c r="B16" s="745"/>
      <c r="C16" s="749"/>
      <c r="D16" s="1293"/>
      <c r="E16" s="1303"/>
      <c r="F16" s="1304"/>
      <c r="G16" s="1306"/>
      <c r="H16" s="1174"/>
      <c r="I16" s="1174"/>
      <c r="J16" s="1294"/>
      <c r="K16" s="1229"/>
      <c r="L16" s="1193"/>
      <c r="M16" s="1193"/>
      <c r="N16" s="1297"/>
      <c r="O16" s="1229"/>
      <c r="P16" s="1193"/>
      <c r="Q16" s="1193"/>
      <c r="R16" s="1298"/>
      <c r="S16" s="1229"/>
      <c r="T16" s="1091"/>
      <c r="U16" s="746"/>
      <c r="V16" s="747" t="s">
        <v>716</v>
      </c>
      <c r="W16" s="748"/>
    </row>
    <row r="17" spans="1:36" ht="17.100000000000001" customHeight="1">
      <c r="A17" s="205"/>
      <c r="B17" s="102"/>
      <c r="C17" s="159"/>
      <c r="D17" s="1293"/>
      <c r="E17" s="1303"/>
      <c r="F17" s="1304"/>
      <c r="G17" s="1306"/>
      <c r="H17" s="1174"/>
      <c r="I17" s="1174"/>
      <c r="J17" s="1295"/>
      <c r="K17" s="1229"/>
      <c r="L17" s="1193"/>
      <c r="M17" s="1193"/>
      <c r="N17" s="1298"/>
      <c r="O17" s="1229"/>
      <c r="P17" s="1090"/>
      <c r="Q17" s="746"/>
      <c r="R17" s="747" t="s">
        <v>715</v>
      </c>
      <c r="S17" s="743"/>
      <c r="T17" s="743"/>
      <c r="U17" s="743"/>
      <c r="V17" s="743"/>
      <c r="W17" s="748"/>
    </row>
    <row r="18" spans="1:36" ht="17.100000000000001" customHeight="1">
      <c r="A18" s="205"/>
      <c r="B18" s="102"/>
      <c r="C18" s="159"/>
      <c r="D18" s="1293"/>
      <c r="E18" s="1303"/>
      <c r="F18" s="1304"/>
      <c r="G18" s="1306"/>
      <c r="H18" s="1174"/>
      <c r="I18" s="1174"/>
      <c r="J18" s="1295"/>
      <c r="K18" s="1229"/>
      <c r="L18" s="746"/>
      <c r="M18" s="747"/>
      <c r="N18" s="747" t="s">
        <v>412</v>
      </c>
      <c r="O18" s="747"/>
      <c r="P18" s="747"/>
      <c r="Q18" s="747"/>
      <c r="R18" s="747"/>
      <c r="S18" s="743"/>
      <c r="T18" s="743"/>
      <c r="U18" s="743"/>
      <c r="V18" s="743"/>
      <c r="W18" s="748"/>
    </row>
    <row r="19" spans="1:36" ht="17.100000000000001" customHeight="1">
      <c r="A19" s="205"/>
      <c r="B19" s="102"/>
      <c r="C19" s="159"/>
      <c r="D19" s="1293"/>
      <c r="E19" s="1303"/>
      <c r="F19" s="1304"/>
      <c r="G19" s="1306"/>
      <c r="H19" s="746"/>
      <c r="I19" s="747"/>
      <c r="J19" s="747"/>
      <c r="K19" s="747"/>
      <c r="L19" s="747"/>
      <c r="M19" s="747"/>
      <c r="N19" s="747"/>
      <c r="O19" s="747"/>
      <c r="P19" s="747"/>
      <c r="Q19" s="747"/>
      <c r="R19" s="747"/>
      <c r="S19" s="743"/>
      <c r="T19" s="743"/>
      <c r="U19" s="743"/>
      <c r="V19" s="743"/>
      <c r="W19" s="748"/>
    </row>
    <row r="20" spans="1:36" ht="17.100000000000001" customHeight="1">
      <c r="A20" s="206"/>
    </row>
    <row r="21" spans="1:36" s="35" customFormat="1" ht="17.100000000000001" customHeight="1">
      <c r="A21" s="35" t="s">
        <v>13</v>
      </c>
      <c r="C21" s="35" t="s">
        <v>93</v>
      </c>
    </row>
    <row r="27" spans="1:36" ht="17.100000000000001" customHeight="1">
      <c r="O27" s="1296" t="s">
        <v>298</v>
      </c>
      <c r="P27" s="1296"/>
      <c r="Q27" s="1296"/>
      <c r="R27" s="1257" t="s">
        <v>270</v>
      </c>
      <c r="S27" s="1257"/>
      <c r="T27" s="1257"/>
      <c r="U27" s="1214" t="s">
        <v>341</v>
      </c>
      <c r="W27" s="1307"/>
    </row>
    <row r="28" spans="1:36" ht="17.100000000000001" customHeight="1">
      <c r="O28" s="1258" t="s">
        <v>605</v>
      </c>
      <c r="P28" s="1258" t="s">
        <v>271</v>
      </c>
      <c r="Q28" s="1258"/>
      <c r="R28" s="1257"/>
      <c r="S28" s="1257"/>
      <c r="T28" s="1257"/>
      <c r="U28" s="1214"/>
      <c r="W28" s="1307"/>
    </row>
    <row r="29" spans="1:36" ht="37.5" customHeight="1">
      <c r="O29" s="1258"/>
      <c r="P29" s="104" t="s">
        <v>606</v>
      </c>
      <c r="Q29" s="104" t="s">
        <v>6</v>
      </c>
      <c r="R29" s="105" t="s">
        <v>274</v>
      </c>
      <c r="S29" s="1259" t="s">
        <v>273</v>
      </c>
      <c r="T29" s="1259"/>
      <c r="U29" s="1214"/>
      <c r="W29" s="1307"/>
    </row>
    <row r="30" spans="1:36" ht="17.100000000000001" customHeight="1">
      <c r="G30" s="157"/>
      <c r="H30" s="157"/>
      <c r="I30" s="157"/>
      <c r="J30" s="157"/>
      <c r="K30" s="157"/>
      <c r="L30" s="122"/>
      <c r="M30" s="433" t="s">
        <v>183</v>
      </c>
      <c r="N30" s="434"/>
      <c r="O30" s="1308"/>
      <c r="P30" s="1308"/>
      <c r="Q30" s="1308"/>
      <c r="R30" s="1308"/>
      <c r="S30" s="1308"/>
      <c r="T30" s="1308"/>
      <c r="U30" s="1308"/>
      <c r="V30" s="122"/>
      <c r="W30" s="122"/>
      <c r="X30" s="204"/>
      <c r="Y30" s="204"/>
      <c r="Z30" s="204"/>
      <c r="AA30" s="204"/>
      <c r="AB30" s="204"/>
      <c r="AC30" s="204"/>
      <c r="AD30" s="204"/>
      <c r="AE30" s="204"/>
      <c r="AF30" s="204"/>
      <c r="AG30" s="204"/>
      <c r="AH30" s="204"/>
      <c r="AI30" s="204"/>
      <c r="AJ30" s="204"/>
    </row>
    <row r="31" spans="1:36" s="525" customFormat="1" ht="22.5">
      <c r="A31" s="1233">
        <v>1</v>
      </c>
      <c r="B31" s="849"/>
      <c r="C31" s="849"/>
      <c r="D31" s="849"/>
      <c r="E31" s="850"/>
      <c r="F31" s="851"/>
      <c r="G31" s="851"/>
      <c r="H31" s="851"/>
      <c r="I31" s="852"/>
      <c r="J31" s="847"/>
      <c r="K31" s="854"/>
      <c r="L31" s="595">
        <f>mergeValue(A31)</f>
        <v>1</v>
      </c>
      <c r="M31" s="643" t="s">
        <v>20</v>
      </c>
      <c r="N31" s="648"/>
      <c r="O31" s="1283"/>
      <c r="P31" s="1284"/>
      <c r="Q31" s="1284"/>
      <c r="R31" s="1284"/>
      <c r="S31" s="1284"/>
      <c r="T31" s="1284"/>
      <c r="U31" s="1284"/>
      <c r="V31" s="1285"/>
      <c r="W31" s="632" t="s">
        <v>476</v>
      </c>
      <c r="X31" s="587"/>
      <c r="Y31" s="591"/>
      <c r="Z31" s="591" t="str">
        <f t="shared" ref="Z31:Z44" si="0">IF(M31="","",M31 )</f>
        <v>Наименование тарифа</v>
      </c>
      <c r="AA31" s="591"/>
      <c r="AB31" s="591"/>
      <c r="AC31" s="591"/>
      <c r="AD31" s="587"/>
      <c r="AE31" s="587"/>
      <c r="AF31" s="587"/>
      <c r="AG31" s="587"/>
      <c r="AH31" s="587"/>
      <c r="AI31" s="587"/>
      <c r="AJ31" s="587"/>
    </row>
    <row r="32" spans="1:36" s="525" customFormat="1" ht="22.5">
      <c r="A32" s="1233"/>
      <c r="B32" s="1233">
        <v>1</v>
      </c>
      <c r="C32" s="849"/>
      <c r="D32" s="849"/>
      <c r="E32" s="851"/>
      <c r="F32" s="851"/>
      <c r="G32" s="851"/>
      <c r="H32" s="851"/>
      <c r="I32" s="846"/>
      <c r="J32" s="845"/>
      <c r="K32" s="848"/>
      <c r="L32" s="595" t="str">
        <f>mergeValue(A32) &amp;"."&amp; mergeValue(B32)</f>
        <v>1.1</v>
      </c>
      <c r="M32" s="548" t="s">
        <v>16</v>
      </c>
      <c r="N32" s="648"/>
      <c r="O32" s="1283"/>
      <c r="P32" s="1284"/>
      <c r="Q32" s="1284"/>
      <c r="R32" s="1284"/>
      <c r="S32" s="1284"/>
      <c r="T32" s="1284"/>
      <c r="U32" s="1284"/>
      <c r="V32" s="1285"/>
      <c r="W32" s="632" t="s">
        <v>477</v>
      </c>
      <c r="X32" s="587"/>
      <c r="Y32" s="591"/>
      <c r="Z32" s="591" t="str">
        <f t="shared" si="0"/>
        <v>Территория действия тарифа</v>
      </c>
      <c r="AA32" s="591"/>
      <c r="AB32" s="591"/>
      <c r="AC32" s="591"/>
      <c r="AD32" s="587"/>
      <c r="AE32" s="587"/>
      <c r="AF32" s="587"/>
      <c r="AG32" s="587"/>
      <c r="AH32" s="587"/>
      <c r="AI32" s="587"/>
      <c r="AJ32" s="587"/>
    </row>
    <row r="33" spans="1:36" s="525" customFormat="1" ht="22.5">
      <c r="A33" s="1233"/>
      <c r="B33" s="1233"/>
      <c r="C33" s="1233">
        <v>1</v>
      </c>
      <c r="D33" s="849"/>
      <c r="E33" s="851"/>
      <c r="F33" s="851"/>
      <c r="G33" s="851"/>
      <c r="H33" s="851"/>
      <c r="I33" s="853"/>
      <c r="J33" s="845"/>
      <c r="K33" s="848"/>
      <c r="L33" s="595" t="str">
        <f>mergeValue(A33) &amp;"."&amp; mergeValue(B33)&amp;"."&amp; mergeValue(C33)</f>
        <v>1.1.1</v>
      </c>
      <c r="M33" s="549" t="s">
        <v>7</v>
      </c>
      <c r="N33" s="648"/>
      <c r="O33" s="1283"/>
      <c r="P33" s="1284"/>
      <c r="Q33" s="1284"/>
      <c r="R33" s="1284"/>
      <c r="S33" s="1284"/>
      <c r="T33" s="1284"/>
      <c r="U33" s="1284"/>
      <c r="V33" s="1285"/>
      <c r="W33" s="632" t="s">
        <v>633</v>
      </c>
      <c r="X33" s="587"/>
      <c r="Y33" s="591"/>
      <c r="Z33" s="591" t="str">
        <f t="shared" si="0"/>
        <v xml:space="preserve">Наименование системы теплоснабжения </v>
      </c>
      <c r="AA33" s="591"/>
      <c r="AB33" s="591"/>
      <c r="AC33" s="591"/>
      <c r="AD33" s="587"/>
      <c r="AE33" s="587"/>
      <c r="AF33" s="587"/>
      <c r="AG33" s="587"/>
      <c r="AH33" s="587"/>
      <c r="AI33" s="587"/>
      <c r="AJ33" s="587"/>
    </row>
    <row r="34" spans="1:36" s="525" customFormat="1" ht="22.5">
      <c r="A34" s="1233"/>
      <c r="B34" s="1233"/>
      <c r="C34" s="1233"/>
      <c r="D34" s="1233">
        <v>1</v>
      </c>
      <c r="E34" s="851"/>
      <c r="F34" s="851"/>
      <c r="G34" s="851"/>
      <c r="H34" s="851"/>
      <c r="I34" s="853"/>
      <c r="J34" s="845"/>
      <c r="K34" s="848"/>
      <c r="L34" s="595" t="str">
        <f>mergeValue(A34) &amp;"."&amp; mergeValue(B34)&amp;"."&amp; mergeValue(C34)&amp;"."&amp; mergeValue(D34)</f>
        <v>1.1.1.1</v>
      </c>
      <c r="M34" s="550" t="s">
        <v>22</v>
      </c>
      <c r="N34" s="648"/>
      <c r="O34" s="1283"/>
      <c r="P34" s="1284"/>
      <c r="Q34" s="1284"/>
      <c r="R34" s="1284"/>
      <c r="S34" s="1284"/>
      <c r="T34" s="1284"/>
      <c r="U34" s="1284"/>
      <c r="V34" s="1285"/>
      <c r="W34" s="632" t="s">
        <v>634</v>
      </c>
      <c r="X34" s="587"/>
      <c r="Y34" s="591"/>
      <c r="Z34" s="591" t="str">
        <f t="shared" si="0"/>
        <v xml:space="preserve">Источник тепловой энергии  </v>
      </c>
      <c r="AA34" s="591"/>
      <c r="AB34" s="591"/>
      <c r="AC34" s="591"/>
      <c r="AD34" s="587"/>
      <c r="AE34" s="587"/>
      <c r="AF34" s="587"/>
      <c r="AG34" s="587"/>
      <c r="AH34" s="587"/>
      <c r="AI34" s="587"/>
      <c r="AJ34" s="587"/>
    </row>
    <row r="35" spans="1:36" s="525" customFormat="1" ht="101.25">
      <c r="A35" s="1233"/>
      <c r="B35" s="1233"/>
      <c r="C35" s="1233"/>
      <c r="D35" s="1233"/>
      <c r="E35" s="1233">
        <v>1</v>
      </c>
      <c r="F35" s="851"/>
      <c r="G35" s="851"/>
      <c r="H35" s="849">
        <v>1</v>
      </c>
      <c r="I35" s="1233">
        <v>1</v>
      </c>
      <c r="J35" s="851"/>
      <c r="K35" s="856"/>
      <c r="L35" s="595" t="str">
        <f>mergeValue(A35) &amp;"."&amp; mergeValue(B35)&amp;"."&amp; mergeValue(C35)&amp;"."&amp; mergeValue(D35)&amp;"."&amp; mergeValue(E35)</f>
        <v>1.1.1.1.1</v>
      </c>
      <c r="M35" s="556" t="s">
        <v>9</v>
      </c>
      <c r="N35" s="648"/>
      <c r="O35" s="1236"/>
      <c r="P35" s="1237"/>
      <c r="Q35" s="1237"/>
      <c r="R35" s="1237"/>
      <c r="S35" s="1237"/>
      <c r="T35" s="1237"/>
      <c r="U35" s="1237"/>
      <c r="V35" s="1238"/>
      <c r="W35" s="632" t="s">
        <v>638</v>
      </c>
      <c r="X35" s="587"/>
      <c r="Y35" s="591"/>
      <c r="Z35" s="591" t="str">
        <f t="shared" si="0"/>
        <v>Схема подключения теплопотребляющей установки к коллектору источника тепловой энергии</v>
      </c>
      <c r="AA35" s="591"/>
      <c r="AB35" s="591"/>
      <c r="AC35" s="591"/>
      <c r="AD35" s="587"/>
      <c r="AE35" s="587"/>
      <c r="AF35" s="587"/>
      <c r="AG35" s="587"/>
      <c r="AH35" s="587"/>
      <c r="AI35" s="587"/>
      <c r="AJ35" s="587"/>
    </row>
    <row r="36" spans="1:36" s="525" customFormat="1" ht="90">
      <c r="A36" s="1233"/>
      <c r="B36" s="1233"/>
      <c r="C36" s="1233"/>
      <c r="D36" s="1233"/>
      <c r="E36" s="1233"/>
      <c r="F36" s="1233">
        <v>1</v>
      </c>
      <c r="G36" s="849"/>
      <c r="H36" s="849"/>
      <c r="I36" s="1233"/>
      <c r="J36" s="1233">
        <v>1</v>
      </c>
      <c r="K36" s="857"/>
      <c r="L36" s="595" t="str">
        <f>mergeValue(A36) &amp;"."&amp; mergeValue(B36)&amp;"."&amp; mergeValue(C36)&amp;"."&amp; mergeValue(D36)&amp;"."&amp; mergeValue(E36)&amp;"."&amp; mergeValue(F36)</f>
        <v>1.1.1.1.1.1</v>
      </c>
      <c r="M36" s="557" t="s">
        <v>10</v>
      </c>
      <c r="N36" s="648"/>
      <c r="O36" s="1236"/>
      <c r="P36" s="1237"/>
      <c r="Q36" s="1237"/>
      <c r="R36" s="1237"/>
      <c r="S36" s="1237"/>
      <c r="T36" s="1237"/>
      <c r="U36" s="1237"/>
      <c r="V36" s="1238"/>
      <c r="W36" s="632" t="s">
        <v>636</v>
      </c>
      <c r="X36" s="587"/>
      <c r="Y36" s="591"/>
      <c r="Z36" s="591" t="str">
        <f t="shared" si="0"/>
        <v>Группа потребителей</v>
      </c>
      <c r="AA36" s="591"/>
      <c r="AB36" s="591"/>
      <c r="AC36" s="591"/>
      <c r="AD36" s="587"/>
      <c r="AE36" s="587"/>
      <c r="AF36" s="587"/>
      <c r="AG36" s="587"/>
      <c r="AH36" s="587"/>
      <c r="AI36" s="587"/>
      <c r="AJ36" s="587"/>
    </row>
    <row r="37" spans="1:36" s="525" customFormat="1" ht="195.75" customHeight="1">
      <c r="A37" s="1233"/>
      <c r="B37" s="1233"/>
      <c r="C37" s="1233"/>
      <c r="D37" s="1233"/>
      <c r="E37" s="1233"/>
      <c r="F37" s="1233"/>
      <c r="G37" s="849">
        <v>1</v>
      </c>
      <c r="H37" s="849"/>
      <c r="I37" s="1233"/>
      <c r="J37" s="1233"/>
      <c r="K37" s="857">
        <v>1</v>
      </c>
      <c r="L37" s="595" t="str">
        <f>mergeValue(A37) &amp;"."&amp; mergeValue(B37)&amp;"."&amp; mergeValue(C37)&amp;"."&amp; mergeValue(D37)&amp;"."&amp; mergeValue(E37)&amp;"."&amp; mergeValue(F37)&amp;"."&amp; mergeValue(G37)</f>
        <v>1.1.1.1.1.1.1</v>
      </c>
      <c r="M37" s="1071"/>
      <c r="N37" s="648"/>
      <c r="O37" s="564"/>
      <c r="P37" s="564"/>
      <c r="Q37" s="1096"/>
      <c r="R37" s="1228"/>
      <c r="S37" s="1229" t="s">
        <v>84</v>
      </c>
      <c r="T37" s="1228"/>
      <c r="U37" s="1229" t="s">
        <v>84</v>
      </c>
      <c r="V37" s="564"/>
      <c r="W37" s="1203" t="s">
        <v>655</v>
      </c>
      <c r="X37" s="587" t="str">
        <f>strCheckDate(O38:V38)</f>
        <v/>
      </c>
      <c r="Y37" s="591"/>
      <c r="Z37" s="591" t="str">
        <f t="shared" si="0"/>
        <v/>
      </c>
      <c r="AA37" s="591"/>
      <c r="AB37" s="591"/>
      <c r="AC37" s="591"/>
      <c r="AD37" s="587"/>
      <c r="AE37" s="587"/>
      <c r="AF37" s="587"/>
      <c r="AG37" s="587"/>
      <c r="AH37" s="587"/>
      <c r="AI37" s="587"/>
      <c r="AJ37" s="587"/>
    </row>
    <row r="38" spans="1:36" s="525" customFormat="1" ht="14.25" hidden="1" customHeight="1">
      <c r="A38" s="1233"/>
      <c r="B38" s="1233"/>
      <c r="C38" s="1233"/>
      <c r="D38" s="1233"/>
      <c r="E38" s="1233"/>
      <c r="F38" s="1233"/>
      <c r="G38" s="849"/>
      <c r="H38" s="849"/>
      <c r="I38" s="1233"/>
      <c r="J38" s="1233"/>
      <c r="K38" s="857"/>
      <c r="L38" s="602"/>
      <c r="M38" s="648"/>
      <c r="N38" s="648"/>
      <c r="O38" s="564"/>
      <c r="P38" s="564"/>
      <c r="Q38" s="586" t="str">
        <f>R37 &amp; "-" &amp; T37</f>
        <v>-</v>
      </c>
      <c r="R38" s="1228"/>
      <c r="S38" s="1229"/>
      <c r="T38" s="1228"/>
      <c r="U38" s="1229"/>
      <c r="V38" s="564"/>
      <c r="W38" s="1203"/>
      <c r="X38" s="587"/>
      <c r="Y38" s="591"/>
      <c r="Z38" s="591" t="str">
        <f t="shared" si="0"/>
        <v/>
      </c>
      <c r="AA38" s="591"/>
      <c r="AB38" s="591"/>
      <c r="AC38" s="591"/>
      <c r="AD38" s="587"/>
      <c r="AE38" s="587"/>
      <c r="AF38" s="587"/>
      <c r="AG38" s="587"/>
      <c r="AH38" s="587"/>
      <c r="AI38" s="587"/>
      <c r="AJ38" s="587"/>
    </row>
    <row r="39" spans="1:36" s="525" customFormat="1" ht="15" customHeight="1">
      <c r="A39" s="1233"/>
      <c r="B39" s="1233"/>
      <c r="C39" s="1233"/>
      <c r="D39" s="1233"/>
      <c r="E39" s="1233"/>
      <c r="F39" s="1233"/>
      <c r="G39" s="851"/>
      <c r="H39" s="849"/>
      <c r="I39" s="1233"/>
      <c r="J39" s="1233"/>
      <c r="K39" s="856"/>
      <c r="L39" s="540"/>
      <c r="M39" s="559" t="s">
        <v>25</v>
      </c>
      <c r="N39" s="566"/>
      <c r="O39" s="566"/>
      <c r="P39" s="566"/>
      <c r="Q39" s="566"/>
      <c r="R39" s="566"/>
      <c r="S39" s="566"/>
      <c r="T39" s="566"/>
      <c r="U39" s="566"/>
      <c r="V39" s="562"/>
      <c r="W39" s="1203"/>
      <c r="X39" s="587"/>
      <c r="Y39" s="591"/>
      <c r="Z39" s="591" t="str">
        <f t="shared" si="0"/>
        <v>Добавить вид теплоносителя (параметры теплоносителя)</v>
      </c>
      <c r="AA39" s="591"/>
      <c r="AB39" s="591"/>
      <c r="AC39" s="591"/>
      <c r="AD39" s="587"/>
      <c r="AE39" s="587"/>
      <c r="AF39" s="587"/>
      <c r="AG39" s="587"/>
      <c r="AH39" s="587"/>
      <c r="AI39" s="587"/>
      <c r="AJ39" s="587"/>
    </row>
    <row r="40" spans="1:36" s="525" customFormat="1" ht="15" customHeight="1">
      <c r="A40" s="1233"/>
      <c r="B40" s="1233"/>
      <c r="C40" s="1233"/>
      <c r="D40" s="1233"/>
      <c r="E40" s="1233"/>
      <c r="F40" s="851"/>
      <c r="G40" s="851"/>
      <c r="H40" s="849"/>
      <c r="I40" s="1233"/>
      <c r="J40" s="851"/>
      <c r="K40" s="856"/>
      <c r="L40" s="540"/>
      <c r="M40" s="558" t="s">
        <v>11</v>
      </c>
      <c r="N40" s="566"/>
      <c r="O40" s="566"/>
      <c r="P40" s="566"/>
      <c r="Q40" s="566"/>
      <c r="R40" s="566"/>
      <c r="S40" s="566"/>
      <c r="T40" s="566"/>
      <c r="U40" s="565"/>
      <c r="V40" s="566"/>
      <c r="W40" s="667"/>
      <c r="X40" s="587"/>
      <c r="Y40" s="591"/>
      <c r="Z40" s="591" t="str">
        <f t="shared" si="0"/>
        <v>Добавить группу потребителей</v>
      </c>
      <c r="AA40" s="591"/>
      <c r="AB40" s="591"/>
      <c r="AC40" s="591"/>
      <c r="AD40" s="587"/>
      <c r="AE40" s="587"/>
      <c r="AF40" s="587"/>
      <c r="AG40" s="587"/>
      <c r="AH40" s="587"/>
      <c r="AI40" s="587"/>
      <c r="AJ40" s="587"/>
    </row>
    <row r="41" spans="1:36" s="525" customFormat="1" ht="15" customHeight="1">
      <c r="A41" s="1233"/>
      <c r="B41" s="1233"/>
      <c r="C41" s="1233"/>
      <c r="D41" s="1233"/>
      <c r="E41" s="855"/>
      <c r="F41" s="851"/>
      <c r="G41" s="851"/>
      <c r="H41" s="851"/>
      <c r="I41" s="847"/>
      <c r="J41" s="844"/>
      <c r="K41" s="854"/>
      <c r="L41" s="540"/>
      <c r="M41" s="553" t="s">
        <v>12</v>
      </c>
      <c r="N41" s="566"/>
      <c r="O41" s="566"/>
      <c r="P41" s="566"/>
      <c r="Q41" s="566"/>
      <c r="R41" s="566"/>
      <c r="S41" s="566"/>
      <c r="T41" s="566"/>
      <c r="U41" s="565"/>
      <c r="V41" s="566"/>
      <c r="W41" s="667"/>
      <c r="X41" s="587"/>
      <c r="Y41" s="591"/>
      <c r="Z41" s="591" t="str">
        <f t="shared" si="0"/>
        <v>Добавить схему подключения</v>
      </c>
      <c r="AA41" s="591"/>
      <c r="AB41" s="591"/>
      <c r="AC41" s="591"/>
      <c r="AD41" s="587"/>
      <c r="AE41" s="587"/>
      <c r="AF41" s="587"/>
      <c r="AG41" s="587"/>
      <c r="AH41" s="587"/>
      <c r="AI41" s="587"/>
      <c r="AJ41" s="587"/>
    </row>
    <row r="42" spans="1:36" s="525" customFormat="1" ht="15" customHeight="1">
      <c r="A42" s="1233"/>
      <c r="B42" s="1233"/>
      <c r="C42" s="1233"/>
      <c r="D42" s="855"/>
      <c r="E42" s="855"/>
      <c r="F42" s="851"/>
      <c r="G42" s="851"/>
      <c r="H42" s="851"/>
      <c r="I42" s="847"/>
      <c r="J42" s="844"/>
      <c r="K42" s="854"/>
      <c r="L42" s="540"/>
      <c r="M42" s="552" t="s">
        <v>17</v>
      </c>
      <c r="N42" s="566"/>
      <c r="O42" s="566"/>
      <c r="P42" s="566"/>
      <c r="Q42" s="566"/>
      <c r="R42" s="566"/>
      <c r="S42" s="566"/>
      <c r="T42" s="566"/>
      <c r="U42" s="565"/>
      <c r="V42" s="566"/>
      <c r="W42" s="667"/>
      <c r="X42" s="587"/>
      <c r="Y42" s="591"/>
      <c r="Z42" s="591" t="str">
        <f t="shared" si="0"/>
        <v>Добавить источник тепловой энергии</v>
      </c>
      <c r="AA42" s="591"/>
      <c r="AB42" s="591"/>
      <c r="AC42" s="591"/>
      <c r="AD42" s="587"/>
      <c r="AE42" s="587"/>
      <c r="AF42" s="587"/>
      <c r="AG42" s="587"/>
      <c r="AH42" s="587"/>
      <c r="AI42" s="587"/>
      <c r="AJ42" s="587"/>
    </row>
    <row r="43" spans="1:36" s="525" customFormat="1" ht="15" customHeight="1">
      <c r="A43" s="1233"/>
      <c r="B43" s="1233"/>
      <c r="C43" s="855"/>
      <c r="D43" s="855"/>
      <c r="E43" s="855"/>
      <c r="F43" s="855"/>
      <c r="G43" s="860"/>
      <c r="H43" s="847"/>
      <c r="I43" s="858"/>
      <c r="J43" s="844"/>
      <c r="K43" s="859"/>
      <c r="L43" s="540"/>
      <c r="M43" s="551" t="s">
        <v>18</v>
      </c>
      <c r="N43" s="566"/>
      <c r="O43" s="566"/>
      <c r="P43" s="566"/>
      <c r="Q43" s="566"/>
      <c r="R43" s="566"/>
      <c r="S43" s="566"/>
      <c r="T43" s="566"/>
      <c r="U43" s="565"/>
      <c r="V43" s="566"/>
      <c r="W43" s="667"/>
      <c r="X43" s="587"/>
      <c r="Y43" s="591"/>
      <c r="Z43" s="591" t="str">
        <f t="shared" si="0"/>
        <v>Добавить наименование системы теплоснабжения</v>
      </c>
      <c r="AA43" s="591"/>
      <c r="AB43" s="591"/>
      <c r="AC43" s="591"/>
      <c r="AD43" s="587"/>
      <c r="AE43" s="587"/>
      <c r="AF43" s="587"/>
      <c r="AG43" s="587"/>
      <c r="AH43" s="587"/>
      <c r="AI43" s="587"/>
      <c r="AJ43" s="587"/>
    </row>
    <row r="44" spans="1:36" s="525" customFormat="1" ht="15" customHeight="1">
      <c r="A44" s="1233"/>
      <c r="B44" s="855"/>
      <c r="C44" s="855"/>
      <c r="D44" s="855"/>
      <c r="E44" s="855"/>
      <c r="F44" s="855"/>
      <c r="G44" s="860"/>
      <c r="H44" s="847"/>
      <c r="I44" s="847"/>
      <c r="J44" s="844"/>
      <c r="K44" s="854"/>
      <c r="L44" s="540"/>
      <c r="M44" s="560" t="s">
        <v>19</v>
      </c>
      <c r="N44" s="566"/>
      <c r="O44" s="566"/>
      <c r="P44" s="566"/>
      <c r="Q44" s="566"/>
      <c r="R44" s="566"/>
      <c r="S44" s="566"/>
      <c r="T44" s="566"/>
      <c r="U44" s="565"/>
      <c r="V44" s="566"/>
      <c r="W44" s="667"/>
      <c r="X44" s="587"/>
      <c r="Y44" s="591"/>
      <c r="Z44" s="591" t="str">
        <f t="shared" si="0"/>
        <v>Добавить территорию действия тарифа</v>
      </c>
      <c r="AA44" s="591"/>
      <c r="AB44" s="591"/>
      <c r="AC44" s="591"/>
      <c r="AD44" s="587"/>
      <c r="AE44" s="587"/>
      <c r="AF44" s="587"/>
      <c r="AG44" s="587"/>
      <c r="AH44" s="587"/>
      <c r="AI44" s="587"/>
      <c r="AJ44" s="587"/>
    </row>
    <row r="45" spans="1:36" s="524" customFormat="1" ht="15" customHeight="1">
      <c r="A45" s="843"/>
      <c r="B45" s="843"/>
      <c r="C45" s="843"/>
      <c r="D45" s="843"/>
      <c r="E45" s="843"/>
      <c r="F45" s="843"/>
      <c r="G45" s="843"/>
      <c r="H45" s="843"/>
      <c r="I45" s="843"/>
      <c r="J45" s="843"/>
      <c r="K45" s="843"/>
      <c r="L45" s="494"/>
      <c r="M45" s="567" t="s">
        <v>309</v>
      </c>
      <c r="N45" s="566"/>
      <c r="O45" s="566"/>
      <c r="P45" s="566"/>
      <c r="Q45" s="566"/>
      <c r="R45" s="566"/>
      <c r="S45" s="566"/>
      <c r="T45" s="566"/>
      <c r="U45" s="565"/>
      <c r="V45" s="566"/>
      <c r="W45" s="667"/>
      <c r="X45" s="589"/>
      <c r="Y45" s="589"/>
      <c r="Z45" s="589"/>
      <c r="AA45" s="589"/>
      <c r="AB45" s="589"/>
      <c r="AC45" s="589"/>
      <c r="AD45" s="589"/>
      <c r="AE45" s="589"/>
      <c r="AF45" s="589"/>
      <c r="AG45" s="589"/>
      <c r="AH45" s="589"/>
    </row>
    <row r="46" spans="1:36" ht="18.75" customHeight="1">
      <c r="X46" s="204"/>
      <c r="Y46" s="204"/>
      <c r="Z46" s="204"/>
      <c r="AA46" s="204"/>
      <c r="AB46" s="204"/>
      <c r="AC46" s="204"/>
      <c r="AD46" s="204"/>
      <c r="AE46" s="204"/>
      <c r="AF46" s="204"/>
      <c r="AG46" s="204"/>
      <c r="AH46" s="204"/>
      <c r="AI46" s="204"/>
      <c r="AJ46" s="204"/>
    </row>
    <row r="47" spans="1:36" s="35" customFormat="1" ht="17.100000000000001" customHeight="1">
      <c r="A47" s="35" t="s">
        <v>13</v>
      </c>
      <c r="C47" s="35" t="s">
        <v>49</v>
      </c>
      <c r="U47" s="158"/>
      <c r="X47" s="217"/>
      <c r="Y47" s="217"/>
      <c r="Z47" s="217"/>
      <c r="AA47" s="217"/>
      <c r="AB47" s="217"/>
      <c r="AC47" s="217"/>
      <c r="AD47" s="217"/>
      <c r="AE47" s="217"/>
      <c r="AF47" s="217"/>
      <c r="AG47" s="217"/>
      <c r="AH47" s="217"/>
      <c r="AI47" s="217"/>
      <c r="AJ47" s="217"/>
    </row>
    <row r="48" spans="1:36" ht="17.100000000000001" customHeight="1">
      <c r="L48" s="471"/>
      <c r="M48" s="471"/>
      <c r="N48" s="471"/>
      <c r="O48" s="471"/>
      <c r="P48" s="471"/>
      <c r="Q48" s="471"/>
      <c r="R48" s="471"/>
      <c r="S48" s="471"/>
      <c r="T48" s="471"/>
      <c r="U48" s="471"/>
      <c r="V48" s="471"/>
      <c r="W48" s="471"/>
      <c r="X48" s="204"/>
      <c r="Y48" s="204"/>
      <c r="Z48" s="204"/>
      <c r="AA48" s="204"/>
      <c r="AB48" s="204"/>
      <c r="AC48" s="204"/>
      <c r="AD48" s="204"/>
      <c r="AE48" s="204"/>
      <c r="AF48" s="204"/>
      <c r="AG48" s="204"/>
      <c r="AH48" s="204"/>
      <c r="AI48" s="204"/>
      <c r="AJ48" s="204"/>
    </row>
    <row r="49" spans="1:36" s="525" customFormat="1" ht="22.5">
      <c r="A49" s="1233">
        <v>1</v>
      </c>
      <c r="B49" s="867"/>
      <c r="C49" s="867"/>
      <c r="D49" s="867"/>
      <c r="E49" s="868"/>
      <c r="F49" s="869"/>
      <c r="G49" s="869"/>
      <c r="H49" s="869"/>
      <c r="I49" s="870"/>
      <c r="J49" s="865"/>
      <c r="K49" s="872"/>
      <c r="L49" s="595">
        <f>mergeValue(A49)</f>
        <v>1</v>
      </c>
      <c r="M49" s="643" t="s">
        <v>20</v>
      </c>
      <c r="N49" s="648"/>
      <c r="O49" s="1283"/>
      <c r="P49" s="1284"/>
      <c r="Q49" s="1284"/>
      <c r="R49" s="1284"/>
      <c r="S49" s="1284"/>
      <c r="T49" s="1284"/>
      <c r="U49" s="1284"/>
      <c r="V49" s="1285"/>
      <c r="W49" s="632" t="s">
        <v>476</v>
      </c>
      <c r="X49" s="587"/>
      <c r="Y49" s="591"/>
      <c r="Z49" s="591" t="str">
        <f t="shared" ref="Z49:Z62" si="1">IF(M49="","",M49 )</f>
        <v>Наименование тарифа</v>
      </c>
      <c r="AA49" s="591"/>
      <c r="AB49" s="591"/>
      <c r="AC49" s="591"/>
      <c r="AD49" s="587"/>
      <c r="AE49" s="587"/>
      <c r="AF49" s="587"/>
      <c r="AG49" s="587"/>
      <c r="AH49" s="587"/>
      <c r="AI49" s="587"/>
      <c r="AJ49" s="587"/>
    </row>
    <row r="50" spans="1:36" s="525" customFormat="1" ht="22.5">
      <c r="A50" s="1233"/>
      <c r="B50" s="1233">
        <v>1</v>
      </c>
      <c r="C50" s="867"/>
      <c r="D50" s="867"/>
      <c r="E50" s="869"/>
      <c r="F50" s="869"/>
      <c r="G50" s="869"/>
      <c r="H50" s="869"/>
      <c r="I50" s="864"/>
      <c r="J50" s="863"/>
      <c r="K50" s="866"/>
      <c r="L50" s="595" t="str">
        <f>mergeValue(A50) &amp;"."&amp; mergeValue(B50)</f>
        <v>1.1</v>
      </c>
      <c r="M50" s="548" t="s">
        <v>16</v>
      </c>
      <c r="N50" s="648"/>
      <c r="O50" s="1283"/>
      <c r="P50" s="1284"/>
      <c r="Q50" s="1284"/>
      <c r="R50" s="1284"/>
      <c r="S50" s="1284"/>
      <c r="T50" s="1284"/>
      <c r="U50" s="1284"/>
      <c r="V50" s="1285"/>
      <c r="W50" s="632" t="s">
        <v>477</v>
      </c>
      <c r="X50" s="587"/>
      <c r="Y50" s="591"/>
      <c r="Z50" s="591" t="str">
        <f t="shared" si="1"/>
        <v>Территория действия тарифа</v>
      </c>
      <c r="AA50" s="591"/>
      <c r="AB50" s="591"/>
      <c r="AC50" s="591"/>
      <c r="AD50" s="587"/>
      <c r="AE50" s="587"/>
      <c r="AF50" s="587"/>
      <c r="AG50" s="587"/>
      <c r="AH50" s="587"/>
      <c r="AI50" s="587"/>
      <c r="AJ50" s="587"/>
    </row>
    <row r="51" spans="1:36" s="525" customFormat="1" ht="22.5">
      <c r="A51" s="1233"/>
      <c r="B51" s="1233"/>
      <c r="C51" s="1233">
        <v>1</v>
      </c>
      <c r="D51" s="867"/>
      <c r="E51" s="869"/>
      <c r="F51" s="869"/>
      <c r="G51" s="869"/>
      <c r="H51" s="869"/>
      <c r="I51" s="871"/>
      <c r="J51" s="863"/>
      <c r="K51" s="866"/>
      <c r="L51" s="595" t="str">
        <f>mergeValue(A51) &amp;"."&amp; mergeValue(B51)&amp;"."&amp; mergeValue(C51)</f>
        <v>1.1.1</v>
      </c>
      <c r="M51" s="549" t="s">
        <v>7</v>
      </c>
      <c r="N51" s="648"/>
      <c r="O51" s="1283"/>
      <c r="P51" s="1284"/>
      <c r="Q51" s="1284"/>
      <c r="R51" s="1284"/>
      <c r="S51" s="1284"/>
      <c r="T51" s="1284"/>
      <c r="U51" s="1284"/>
      <c r="V51" s="1285"/>
      <c r="W51" s="632" t="s">
        <v>633</v>
      </c>
      <c r="X51" s="587"/>
      <c r="Y51" s="591"/>
      <c r="Z51" s="591" t="str">
        <f t="shared" si="1"/>
        <v xml:space="preserve">Наименование системы теплоснабжения </v>
      </c>
      <c r="AA51" s="591"/>
      <c r="AB51" s="591"/>
      <c r="AC51" s="591"/>
      <c r="AD51" s="587"/>
      <c r="AE51" s="587"/>
      <c r="AF51" s="587"/>
      <c r="AG51" s="587"/>
      <c r="AH51" s="587"/>
      <c r="AI51" s="587"/>
      <c r="AJ51" s="587"/>
    </row>
    <row r="52" spans="1:36" s="525" customFormat="1" ht="22.5">
      <c r="A52" s="1233"/>
      <c r="B52" s="1233"/>
      <c r="C52" s="1233"/>
      <c r="D52" s="1233">
        <v>1</v>
      </c>
      <c r="E52" s="869"/>
      <c r="F52" s="869"/>
      <c r="G52" s="869"/>
      <c r="H52" s="869"/>
      <c r="I52" s="871"/>
      <c r="J52" s="863"/>
      <c r="K52" s="866"/>
      <c r="L52" s="595" t="str">
        <f>mergeValue(A52) &amp;"."&amp; mergeValue(B52)&amp;"."&amp; mergeValue(C52)&amp;"."&amp; mergeValue(D52)</f>
        <v>1.1.1.1</v>
      </c>
      <c r="M52" s="550" t="s">
        <v>22</v>
      </c>
      <c r="N52" s="648"/>
      <c r="O52" s="1283"/>
      <c r="P52" s="1284"/>
      <c r="Q52" s="1284"/>
      <c r="R52" s="1284"/>
      <c r="S52" s="1284"/>
      <c r="T52" s="1284"/>
      <c r="U52" s="1284"/>
      <c r="V52" s="1285"/>
      <c r="W52" s="632" t="s">
        <v>634</v>
      </c>
      <c r="X52" s="587"/>
      <c r="Y52" s="591"/>
      <c r="Z52" s="591" t="str">
        <f t="shared" si="1"/>
        <v xml:space="preserve">Источник тепловой энергии  </v>
      </c>
      <c r="AA52" s="591"/>
      <c r="AB52" s="591"/>
      <c r="AC52" s="591"/>
      <c r="AD52" s="587"/>
      <c r="AE52" s="587"/>
      <c r="AF52" s="587"/>
      <c r="AG52" s="587"/>
      <c r="AH52" s="587"/>
      <c r="AI52" s="587"/>
      <c r="AJ52" s="587"/>
    </row>
    <row r="53" spans="1:36" s="525" customFormat="1" ht="101.25">
      <c r="A53" s="1233"/>
      <c r="B53" s="1233"/>
      <c r="C53" s="1233"/>
      <c r="D53" s="1233"/>
      <c r="E53" s="1233">
        <v>1</v>
      </c>
      <c r="F53" s="869"/>
      <c r="G53" s="869"/>
      <c r="H53" s="867">
        <v>1</v>
      </c>
      <c r="I53" s="1233">
        <v>1</v>
      </c>
      <c r="J53" s="869"/>
      <c r="K53" s="874"/>
      <c r="L53" s="595" t="str">
        <f>mergeValue(A53) &amp;"."&amp; mergeValue(B53)&amp;"."&amp; mergeValue(C53)&amp;"."&amp; mergeValue(D53)&amp;"."&amp; mergeValue(E53)</f>
        <v>1.1.1.1.1</v>
      </c>
      <c r="M53" s="556" t="s">
        <v>9</v>
      </c>
      <c r="N53" s="648"/>
      <c r="O53" s="1236"/>
      <c r="P53" s="1237"/>
      <c r="Q53" s="1237"/>
      <c r="R53" s="1237"/>
      <c r="S53" s="1237"/>
      <c r="T53" s="1237"/>
      <c r="U53" s="1237"/>
      <c r="V53" s="1238"/>
      <c r="W53" s="632" t="s">
        <v>638</v>
      </c>
      <c r="X53" s="587"/>
      <c r="Y53" s="591"/>
      <c r="Z53" s="591" t="str">
        <f t="shared" si="1"/>
        <v>Схема подключения теплопотребляющей установки к коллектору источника тепловой энергии</v>
      </c>
      <c r="AA53" s="591"/>
      <c r="AB53" s="591"/>
      <c r="AC53" s="591"/>
      <c r="AD53" s="587"/>
      <c r="AE53" s="587"/>
      <c r="AF53" s="587"/>
      <c r="AG53" s="587"/>
      <c r="AH53" s="587"/>
      <c r="AI53" s="587"/>
      <c r="AJ53" s="587"/>
    </row>
    <row r="54" spans="1:36" s="525" customFormat="1" ht="90">
      <c r="A54" s="1233"/>
      <c r="B54" s="1233"/>
      <c r="C54" s="1233"/>
      <c r="D54" s="1233"/>
      <c r="E54" s="1233"/>
      <c r="F54" s="1233">
        <v>1</v>
      </c>
      <c r="G54" s="867"/>
      <c r="H54" s="867"/>
      <c r="I54" s="1233"/>
      <c r="J54" s="1233">
        <v>1</v>
      </c>
      <c r="K54" s="875"/>
      <c r="L54" s="595" t="str">
        <f>mergeValue(A54) &amp;"."&amp; mergeValue(B54)&amp;"."&amp; mergeValue(C54)&amp;"."&amp; mergeValue(D54)&amp;"."&amp; mergeValue(E54)&amp;"."&amp; mergeValue(F54)</f>
        <v>1.1.1.1.1.1</v>
      </c>
      <c r="M54" s="557" t="s">
        <v>10</v>
      </c>
      <c r="N54" s="648"/>
      <c r="O54" s="1236"/>
      <c r="P54" s="1237"/>
      <c r="Q54" s="1237"/>
      <c r="R54" s="1237"/>
      <c r="S54" s="1237"/>
      <c r="T54" s="1237"/>
      <c r="U54" s="1237"/>
      <c r="V54" s="1238"/>
      <c r="W54" s="632" t="s">
        <v>636</v>
      </c>
      <c r="X54" s="587"/>
      <c r="Y54" s="591"/>
      <c r="Z54" s="591" t="str">
        <f t="shared" si="1"/>
        <v>Группа потребителей</v>
      </c>
      <c r="AA54" s="591"/>
      <c r="AB54" s="591"/>
      <c r="AC54" s="591"/>
      <c r="AD54" s="587"/>
      <c r="AE54" s="587"/>
      <c r="AF54" s="587"/>
      <c r="AG54" s="587"/>
      <c r="AH54" s="587"/>
      <c r="AI54" s="587"/>
      <c r="AJ54" s="587"/>
    </row>
    <row r="55" spans="1:36" s="525" customFormat="1" ht="195.75" customHeight="1">
      <c r="A55" s="1233"/>
      <c r="B55" s="1233"/>
      <c r="C55" s="1233"/>
      <c r="D55" s="1233"/>
      <c r="E55" s="1233"/>
      <c r="F55" s="1233"/>
      <c r="G55" s="867">
        <v>1</v>
      </c>
      <c r="H55" s="867"/>
      <c r="I55" s="1233"/>
      <c r="J55" s="1233"/>
      <c r="K55" s="875">
        <v>1</v>
      </c>
      <c r="L55" s="595" t="str">
        <f>mergeValue(A55) &amp;"."&amp; mergeValue(B55)&amp;"."&amp; mergeValue(C55)&amp;"."&amp; mergeValue(D55)&amp;"."&amp; mergeValue(E55)&amp;"."&amp; mergeValue(F55)&amp;"."&amp; mergeValue(G55)</f>
        <v>1.1.1.1.1.1.1</v>
      </c>
      <c r="M55" s="1071"/>
      <c r="N55" s="648"/>
      <c r="O55" s="564"/>
      <c r="P55" s="564"/>
      <c r="Q55" s="1096"/>
      <c r="R55" s="1228"/>
      <c r="S55" s="1229" t="s">
        <v>84</v>
      </c>
      <c r="T55" s="1228"/>
      <c r="U55" s="1229" t="s">
        <v>84</v>
      </c>
      <c r="V55" s="564"/>
      <c r="W55" s="1203" t="s">
        <v>655</v>
      </c>
      <c r="X55" s="587" t="str">
        <f>strCheckDate(O56:V56)</f>
        <v/>
      </c>
      <c r="Y55" s="591"/>
      <c r="Z55" s="591" t="str">
        <f t="shared" si="1"/>
        <v/>
      </c>
      <c r="AA55" s="591"/>
      <c r="AB55" s="591"/>
      <c r="AC55" s="591"/>
      <c r="AD55" s="587"/>
      <c r="AE55" s="587"/>
      <c r="AF55" s="587"/>
      <c r="AG55" s="587"/>
      <c r="AH55" s="587"/>
      <c r="AI55" s="587"/>
      <c r="AJ55" s="587"/>
    </row>
    <row r="56" spans="1:36" s="525" customFormat="1" ht="14.25" hidden="1" customHeight="1">
      <c r="A56" s="1233"/>
      <c r="B56" s="1233"/>
      <c r="C56" s="1233"/>
      <c r="D56" s="1233"/>
      <c r="E56" s="1233"/>
      <c r="F56" s="1233"/>
      <c r="G56" s="867"/>
      <c r="H56" s="867"/>
      <c r="I56" s="1233"/>
      <c r="J56" s="1233"/>
      <c r="K56" s="875"/>
      <c r="L56" s="602"/>
      <c r="M56" s="648"/>
      <c r="N56" s="648"/>
      <c r="O56" s="564"/>
      <c r="P56" s="564"/>
      <c r="Q56" s="586" t="str">
        <f>R55 &amp; "-" &amp; T55</f>
        <v>-</v>
      </c>
      <c r="R56" s="1228"/>
      <c r="S56" s="1229"/>
      <c r="T56" s="1228"/>
      <c r="U56" s="1229"/>
      <c r="V56" s="564"/>
      <c r="W56" s="1203"/>
      <c r="X56" s="587"/>
      <c r="Y56" s="591"/>
      <c r="Z56" s="591" t="str">
        <f t="shared" si="1"/>
        <v/>
      </c>
      <c r="AA56" s="591"/>
      <c r="AB56" s="591"/>
      <c r="AC56" s="591"/>
      <c r="AD56" s="587"/>
      <c r="AE56" s="587"/>
      <c r="AF56" s="587"/>
      <c r="AG56" s="587"/>
      <c r="AH56" s="587"/>
      <c r="AI56" s="587"/>
      <c r="AJ56" s="587"/>
    </row>
    <row r="57" spans="1:36" s="525" customFormat="1" ht="15" customHeight="1">
      <c r="A57" s="1233"/>
      <c r="B57" s="1233"/>
      <c r="C57" s="1233"/>
      <c r="D57" s="1233"/>
      <c r="E57" s="1233"/>
      <c r="F57" s="1233"/>
      <c r="G57" s="869"/>
      <c r="H57" s="867"/>
      <c r="I57" s="1233"/>
      <c r="J57" s="1233"/>
      <c r="K57" s="874"/>
      <c r="L57" s="540"/>
      <c r="M57" s="559" t="s">
        <v>25</v>
      </c>
      <c r="N57" s="566"/>
      <c r="O57" s="566"/>
      <c r="P57" s="566"/>
      <c r="Q57" s="566"/>
      <c r="R57" s="566"/>
      <c r="S57" s="566"/>
      <c r="T57" s="566"/>
      <c r="U57" s="566"/>
      <c r="V57" s="562"/>
      <c r="W57" s="1203"/>
      <c r="X57" s="587"/>
      <c r="Y57" s="591"/>
      <c r="Z57" s="591" t="str">
        <f t="shared" si="1"/>
        <v>Добавить вид теплоносителя (параметры теплоносителя)</v>
      </c>
      <c r="AA57" s="591"/>
      <c r="AB57" s="591"/>
      <c r="AC57" s="591"/>
      <c r="AD57" s="587"/>
      <c r="AE57" s="587"/>
      <c r="AF57" s="587"/>
      <c r="AG57" s="587"/>
      <c r="AH57" s="587"/>
      <c r="AI57" s="587"/>
      <c r="AJ57" s="587"/>
    </row>
    <row r="58" spans="1:36" s="525" customFormat="1" ht="15" customHeight="1">
      <c r="A58" s="1233"/>
      <c r="B58" s="1233"/>
      <c r="C58" s="1233"/>
      <c r="D58" s="1233"/>
      <c r="E58" s="1233"/>
      <c r="F58" s="869"/>
      <c r="G58" s="869"/>
      <c r="H58" s="867"/>
      <c r="I58" s="1233"/>
      <c r="J58" s="869"/>
      <c r="K58" s="874"/>
      <c r="L58" s="540"/>
      <c r="M58" s="558" t="s">
        <v>11</v>
      </c>
      <c r="N58" s="566"/>
      <c r="O58" s="566"/>
      <c r="P58" s="566"/>
      <c r="Q58" s="566"/>
      <c r="R58" s="566"/>
      <c r="S58" s="566"/>
      <c r="T58" s="566"/>
      <c r="U58" s="565"/>
      <c r="V58" s="566"/>
      <c r="W58" s="667"/>
      <c r="X58" s="587"/>
      <c r="Y58" s="591"/>
      <c r="Z58" s="591" t="str">
        <f t="shared" si="1"/>
        <v>Добавить группу потребителей</v>
      </c>
      <c r="AA58" s="591"/>
      <c r="AB58" s="591"/>
      <c r="AC58" s="591"/>
      <c r="AD58" s="587"/>
      <c r="AE58" s="587"/>
      <c r="AF58" s="587"/>
      <c r="AG58" s="587"/>
      <c r="AH58" s="587"/>
      <c r="AI58" s="587"/>
      <c r="AJ58" s="587"/>
    </row>
    <row r="59" spans="1:36" s="525" customFormat="1" ht="15" customHeight="1">
      <c r="A59" s="1233"/>
      <c r="B59" s="1233"/>
      <c r="C59" s="1233"/>
      <c r="D59" s="1233"/>
      <c r="E59" s="873"/>
      <c r="F59" s="869"/>
      <c r="G59" s="869"/>
      <c r="H59" s="869"/>
      <c r="I59" s="865"/>
      <c r="J59" s="862"/>
      <c r="K59" s="872"/>
      <c r="L59" s="540"/>
      <c r="M59" s="553" t="s">
        <v>12</v>
      </c>
      <c r="N59" s="566"/>
      <c r="O59" s="566"/>
      <c r="P59" s="566"/>
      <c r="Q59" s="566"/>
      <c r="R59" s="566"/>
      <c r="S59" s="566"/>
      <c r="T59" s="566"/>
      <c r="U59" s="565"/>
      <c r="V59" s="566"/>
      <c r="W59" s="667"/>
      <c r="X59" s="587"/>
      <c r="Y59" s="591"/>
      <c r="Z59" s="591" t="str">
        <f t="shared" si="1"/>
        <v>Добавить схему подключения</v>
      </c>
      <c r="AA59" s="591"/>
      <c r="AB59" s="591"/>
      <c r="AC59" s="591"/>
      <c r="AD59" s="587"/>
      <c r="AE59" s="587"/>
      <c r="AF59" s="587"/>
      <c r="AG59" s="587"/>
      <c r="AH59" s="587"/>
      <c r="AI59" s="587"/>
      <c r="AJ59" s="587"/>
    </row>
    <row r="60" spans="1:36" s="525" customFormat="1" ht="15" customHeight="1">
      <c r="A60" s="1233"/>
      <c r="B60" s="1233"/>
      <c r="C60" s="1233"/>
      <c r="D60" s="873"/>
      <c r="E60" s="873"/>
      <c r="F60" s="869"/>
      <c r="G60" s="869"/>
      <c r="H60" s="869"/>
      <c r="I60" s="865"/>
      <c r="J60" s="862"/>
      <c r="K60" s="872"/>
      <c r="L60" s="540"/>
      <c r="M60" s="552" t="s">
        <v>17</v>
      </c>
      <c r="N60" s="566"/>
      <c r="O60" s="566"/>
      <c r="P60" s="566"/>
      <c r="Q60" s="566"/>
      <c r="R60" s="566"/>
      <c r="S60" s="566"/>
      <c r="T60" s="566"/>
      <c r="U60" s="565"/>
      <c r="V60" s="566"/>
      <c r="W60" s="667"/>
      <c r="X60" s="587"/>
      <c r="Y60" s="591"/>
      <c r="Z60" s="591" t="str">
        <f t="shared" si="1"/>
        <v>Добавить источник тепловой энергии</v>
      </c>
      <c r="AA60" s="591"/>
      <c r="AB60" s="591"/>
      <c r="AC60" s="591"/>
      <c r="AD60" s="587"/>
      <c r="AE60" s="587"/>
      <c r="AF60" s="587"/>
      <c r="AG60" s="587"/>
      <c r="AH60" s="587"/>
      <c r="AI60" s="587"/>
      <c r="AJ60" s="587"/>
    </row>
    <row r="61" spans="1:36" s="525" customFormat="1" ht="15" customHeight="1">
      <c r="A61" s="1233"/>
      <c r="B61" s="1233"/>
      <c r="C61" s="873"/>
      <c r="D61" s="873"/>
      <c r="E61" s="873"/>
      <c r="F61" s="873"/>
      <c r="G61" s="878"/>
      <c r="H61" s="865"/>
      <c r="I61" s="876"/>
      <c r="J61" s="862"/>
      <c r="K61" s="877"/>
      <c r="L61" s="540"/>
      <c r="M61" s="551" t="s">
        <v>18</v>
      </c>
      <c r="N61" s="566"/>
      <c r="O61" s="566"/>
      <c r="P61" s="566"/>
      <c r="Q61" s="566"/>
      <c r="R61" s="566"/>
      <c r="S61" s="566"/>
      <c r="T61" s="566"/>
      <c r="U61" s="565"/>
      <c r="V61" s="566"/>
      <c r="W61" s="667"/>
      <c r="X61" s="587"/>
      <c r="Y61" s="591"/>
      <c r="Z61" s="591" t="str">
        <f t="shared" si="1"/>
        <v>Добавить наименование системы теплоснабжения</v>
      </c>
      <c r="AA61" s="591"/>
      <c r="AB61" s="591"/>
      <c r="AC61" s="591"/>
      <c r="AD61" s="587"/>
      <c r="AE61" s="587"/>
      <c r="AF61" s="587"/>
      <c r="AG61" s="587"/>
      <c r="AH61" s="587"/>
      <c r="AI61" s="587"/>
      <c r="AJ61" s="587"/>
    </row>
    <row r="62" spans="1:36" s="525" customFormat="1" ht="15" customHeight="1">
      <c r="A62" s="1233"/>
      <c r="B62" s="873"/>
      <c r="C62" s="873"/>
      <c r="D62" s="873"/>
      <c r="E62" s="873"/>
      <c r="F62" s="873"/>
      <c r="G62" s="878"/>
      <c r="H62" s="865"/>
      <c r="I62" s="865"/>
      <c r="J62" s="862"/>
      <c r="K62" s="872"/>
      <c r="L62" s="540"/>
      <c r="M62" s="560" t="s">
        <v>19</v>
      </c>
      <c r="N62" s="566"/>
      <c r="O62" s="566"/>
      <c r="P62" s="566"/>
      <c r="Q62" s="566"/>
      <c r="R62" s="566"/>
      <c r="S62" s="566"/>
      <c r="T62" s="566"/>
      <c r="U62" s="565"/>
      <c r="V62" s="566"/>
      <c r="W62" s="667"/>
      <c r="X62" s="587"/>
      <c r="Y62" s="591"/>
      <c r="Z62" s="591" t="str">
        <f t="shared" si="1"/>
        <v>Добавить территорию действия тарифа</v>
      </c>
      <c r="AA62" s="591"/>
      <c r="AB62" s="591"/>
      <c r="AC62" s="591"/>
      <c r="AD62" s="587"/>
      <c r="AE62" s="587"/>
      <c r="AF62" s="587"/>
      <c r="AG62" s="587"/>
      <c r="AH62" s="587"/>
      <c r="AI62" s="587"/>
      <c r="AJ62" s="587"/>
    </row>
    <row r="63" spans="1:36" s="524" customFormat="1" ht="15" customHeight="1">
      <c r="A63" s="861"/>
      <c r="B63" s="861"/>
      <c r="C63" s="861"/>
      <c r="D63" s="861"/>
      <c r="E63" s="861"/>
      <c r="F63" s="861"/>
      <c r="G63" s="861"/>
      <c r="H63" s="861"/>
      <c r="I63" s="861"/>
      <c r="J63" s="861"/>
      <c r="K63" s="861"/>
      <c r="L63" s="494"/>
      <c r="M63" s="567" t="s">
        <v>309</v>
      </c>
      <c r="N63" s="566"/>
      <c r="O63" s="566"/>
      <c r="P63" s="566"/>
      <c r="Q63" s="566"/>
      <c r="R63" s="566"/>
      <c r="S63" s="566"/>
      <c r="T63" s="566"/>
      <c r="U63" s="565"/>
      <c r="V63" s="767"/>
      <c r="W63" s="767"/>
      <c r="X63" s="767"/>
      <c r="Y63" s="767"/>
      <c r="Z63" s="767"/>
      <c r="AA63" s="767"/>
      <c r="AB63" s="766"/>
      <c r="AC63" s="767"/>
      <c r="AD63" s="667"/>
      <c r="AE63" s="589"/>
      <c r="AF63" s="589"/>
      <c r="AG63" s="589"/>
      <c r="AH63" s="589"/>
    </row>
    <row r="64" spans="1:36" ht="18.75" customHeight="1">
      <c r="X64" s="204"/>
      <c r="Y64" s="204"/>
      <c r="Z64" s="204"/>
      <c r="AA64" s="204"/>
      <c r="AB64" s="204"/>
      <c r="AC64" s="204"/>
      <c r="AD64" s="204"/>
      <c r="AE64" s="204"/>
      <c r="AF64" s="204"/>
      <c r="AG64" s="204"/>
      <c r="AH64" s="204"/>
      <c r="AI64" s="204"/>
      <c r="AJ64" s="204"/>
    </row>
    <row r="65" spans="1:36" s="35" customFormat="1" ht="17.100000000000001" customHeight="1">
      <c r="A65" s="35" t="s">
        <v>13</v>
      </c>
      <c r="C65" s="35" t="s">
        <v>50</v>
      </c>
      <c r="V65" s="158"/>
      <c r="X65" s="217"/>
      <c r="Y65" s="217"/>
      <c r="Z65" s="217"/>
      <c r="AA65" s="217"/>
      <c r="AB65" s="217"/>
      <c r="AC65" s="217"/>
      <c r="AD65" s="217"/>
      <c r="AE65" s="217"/>
      <c r="AF65" s="217"/>
      <c r="AG65" s="217"/>
      <c r="AH65" s="217"/>
      <c r="AI65" s="217"/>
      <c r="AJ65" s="217"/>
    </row>
    <row r="66" spans="1:36" ht="17.100000000000001" customHeight="1">
      <c r="L66" s="122"/>
      <c r="M66" s="122"/>
      <c r="N66" s="122"/>
      <c r="O66" s="122"/>
      <c r="P66" s="122"/>
      <c r="Q66" s="122"/>
      <c r="R66" s="122"/>
      <c r="S66" s="122"/>
      <c r="T66" s="122"/>
      <c r="U66" s="122"/>
      <c r="V66" s="122"/>
      <c r="W66" s="122"/>
      <c r="X66" s="204"/>
      <c r="Y66" s="204"/>
      <c r="Z66" s="204"/>
      <c r="AA66" s="204"/>
      <c r="AB66" s="204"/>
      <c r="AC66" s="204"/>
      <c r="AD66" s="204"/>
      <c r="AE66" s="204"/>
      <c r="AF66" s="204"/>
      <c r="AG66" s="204"/>
      <c r="AH66" s="204"/>
      <c r="AI66" s="204"/>
      <c r="AJ66" s="204"/>
    </row>
    <row r="67" spans="1:36" s="525" customFormat="1" ht="22.5">
      <c r="A67" s="1233">
        <v>1</v>
      </c>
      <c r="B67" s="885"/>
      <c r="C67" s="885"/>
      <c r="D67" s="885"/>
      <c r="E67" s="886"/>
      <c r="F67" s="887"/>
      <c r="G67" s="887"/>
      <c r="H67" s="887"/>
      <c r="I67" s="888"/>
      <c r="J67" s="883"/>
      <c r="K67" s="890"/>
      <c r="L67" s="595">
        <f>mergeValue(A67)</f>
        <v>1</v>
      </c>
      <c r="M67" s="643" t="s">
        <v>20</v>
      </c>
      <c r="N67" s="648"/>
      <c r="O67" s="1283"/>
      <c r="P67" s="1284"/>
      <c r="Q67" s="1284"/>
      <c r="R67" s="1284"/>
      <c r="S67" s="1284"/>
      <c r="T67" s="1284"/>
      <c r="U67" s="1284"/>
      <c r="V67" s="1285"/>
      <c r="W67" s="632" t="s">
        <v>476</v>
      </c>
      <c r="X67" s="587"/>
      <c r="Y67" s="591"/>
      <c r="Z67" s="591" t="str">
        <f t="shared" ref="Z67:Z80" si="2">IF(M67="","",M67 )</f>
        <v>Наименование тарифа</v>
      </c>
      <c r="AA67" s="591"/>
      <c r="AB67" s="591"/>
      <c r="AC67" s="591"/>
      <c r="AD67" s="587"/>
      <c r="AE67" s="587"/>
      <c r="AF67" s="587"/>
      <c r="AG67" s="587"/>
      <c r="AH67" s="587"/>
      <c r="AI67" s="587"/>
      <c r="AJ67" s="587"/>
    </row>
    <row r="68" spans="1:36" s="525" customFormat="1" ht="22.5">
      <c r="A68" s="1233"/>
      <c r="B68" s="1233">
        <v>1</v>
      </c>
      <c r="C68" s="885"/>
      <c r="D68" s="885"/>
      <c r="E68" s="887"/>
      <c r="F68" s="887"/>
      <c r="G68" s="887"/>
      <c r="H68" s="887"/>
      <c r="I68" s="882"/>
      <c r="J68" s="881"/>
      <c r="K68" s="884"/>
      <c r="L68" s="595" t="str">
        <f>mergeValue(A68) &amp;"."&amp; mergeValue(B68)</f>
        <v>1.1</v>
      </c>
      <c r="M68" s="548" t="s">
        <v>16</v>
      </c>
      <c r="N68" s="648"/>
      <c r="O68" s="1283"/>
      <c r="P68" s="1284"/>
      <c r="Q68" s="1284"/>
      <c r="R68" s="1284"/>
      <c r="S68" s="1284"/>
      <c r="T68" s="1284"/>
      <c r="U68" s="1284"/>
      <c r="V68" s="1285"/>
      <c r="W68" s="632" t="s">
        <v>477</v>
      </c>
      <c r="X68" s="587"/>
      <c r="Y68" s="591"/>
      <c r="Z68" s="591" t="str">
        <f t="shared" si="2"/>
        <v>Территория действия тарифа</v>
      </c>
      <c r="AA68" s="591"/>
      <c r="AB68" s="591"/>
      <c r="AC68" s="591"/>
      <c r="AD68" s="587"/>
      <c r="AE68" s="587"/>
      <c r="AF68" s="587"/>
      <c r="AG68" s="587"/>
      <c r="AH68" s="587"/>
      <c r="AI68" s="587"/>
      <c r="AJ68" s="587"/>
    </row>
    <row r="69" spans="1:36" s="525" customFormat="1" ht="22.5">
      <c r="A69" s="1233"/>
      <c r="B69" s="1233"/>
      <c r="C69" s="1233">
        <v>1</v>
      </c>
      <c r="D69" s="885"/>
      <c r="E69" s="887"/>
      <c r="F69" s="887"/>
      <c r="G69" s="887"/>
      <c r="H69" s="887"/>
      <c r="I69" s="889"/>
      <c r="J69" s="881"/>
      <c r="K69" s="884"/>
      <c r="L69" s="595" t="str">
        <f>mergeValue(A69) &amp;"."&amp; mergeValue(B69)&amp;"."&amp; mergeValue(C69)</f>
        <v>1.1.1</v>
      </c>
      <c r="M69" s="549" t="s">
        <v>7</v>
      </c>
      <c r="N69" s="648"/>
      <c r="O69" s="1283"/>
      <c r="P69" s="1284"/>
      <c r="Q69" s="1284"/>
      <c r="R69" s="1284"/>
      <c r="S69" s="1284"/>
      <c r="T69" s="1284"/>
      <c r="U69" s="1284"/>
      <c r="V69" s="1285"/>
      <c r="W69" s="632" t="s">
        <v>633</v>
      </c>
      <c r="X69" s="587"/>
      <c r="Y69" s="591"/>
      <c r="Z69" s="591" t="str">
        <f t="shared" si="2"/>
        <v xml:space="preserve">Наименование системы теплоснабжения </v>
      </c>
      <c r="AA69" s="591"/>
      <c r="AB69" s="591"/>
      <c r="AC69" s="591"/>
      <c r="AD69" s="587"/>
      <c r="AE69" s="587"/>
      <c r="AF69" s="587"/>
      <c r="AG69" s="587"/>
      <c r="AH69" s="587"/>
      <c r="AI69" s="587"/>
      <c r="AJ69" s="587"/>
    </row>
    <row r="70" spans="1:36" s="525" customFormat="1" ht="22.5">
      <c r="A70" s="1233"/>
      <c r="B70" s="1233"/>
      <c r="C70" s="1233"/>
      <c r="D70" s="1233">
        <v>1</v>
      </c>
      <c r="E70" s="887"/>
      <c r="F70" s="887"/>
      <c r="G70" s="887"/>
      <c r="H70" s="887"/>
      <c r="I70" s="889"/>
      <c r="J70" s="881"/>
      <c r="K70" s="884"/>
      <c r="L70" s="595" t="str">
        <f>mergeValue(A70) &amp;"."&amp; mergeValue(B70)&amp;"."&amp; mergeValue(C70)&amp;"."&amp; mergeValue(D70)</f>
        <v>1.1.1.1</v>
      </c>
      <c r="M70" s="550" t="s">
        <v>22</v>
      </c>
      <c r="N70" s="648"/>
      <c r="O70" s="1283"/>
      <c r="P70" s="1284"/>
      <c r="Q70" s="1284"/>
      <c r="R70" s="1284"/>
      <c r="S70" s="1284"/>
      <c r="T70" s="1284"/>
      <c r="U70" s="1284"/>
      <c r="V70" s="1285"/>
      <c r="W70" s="632" t="s">
        <v>634</v>
      </c>
      <c r="X70" s="587"/>
      <c r="Y70" s="591"/>
      <c r="Z70" s="591" t="str">
        <f t="shared" si="2"/>
        <v xml:space="preserve">Источник тепловой энергии  </v>
      </c>
      <c r="AA70" s="591"/>
      <c r="AB70" s="591"/>
      <c r="AC70" s="591"/>
      <c r="AD70" s="587"/>
      <c r="AE70" s="587"/>
      <c r="AF70" s="587"/>
      <c r="AG70" s="587"/>
      <c r="AH70" s="587"/>
      <c r="AI70" s="587"/>
      <c r="AJ70" s="587"/>
    </row>
    <row r="71" spans="1:36" s="525" customFormat="1" ht="101.25">
      <c r="A71" s="1233"/>
      <c r="B71" s="1233"/>
      <c r="C71" s="1233"/>
      <c r="D71" s="1233"/>
      <c r="E71" s="1233">
        <v>1</v>
      </c>
      <c r="F71" s="887"/>
      <c r="G71" s="887"/>
      <c r="H71" s="885">
        <v>1</v>
      </c>
      <c r="I71" s="1233">
        <v>1</v>
      </c>
      <c r="J71" s="887"/>
      <c r="K71" s="892"/>
      <c r="L71" s="595" t="str">
        <f>mergeValue(A71) &amp;"."&amp; mergeValue(B71)&amp;"."&amp; mergeValue(C71)&amp;"."&amp; mergeValue(D71)&amp;"."&amp; mergeValue(E71)</f>
        <v>1.1.1.1.1</v>
      </c>
      <c r="M71" s="556" t="s">
        <v>9</v>
      </c>
      <c r="N71" s="648"/>
      <c r="O71" s="1236"/>
      <c r="P71" s="1237"/>
      <c r="Q71" s="1237"/>
      <c r="R71" s="1237"/>
      <c r="S71" s="1237"/>
      <c r="T71" s="1237"/>
      <c r="U71" s="1237"/>
      <c r="V71" s="1238"/>
      <c r="W71" s="632" t="s">
        <v>638</v>
      </c>
      <c r="X71" s="587"/>
      <c r="Y71" s="591"/>
      <c r="Z71" s="591" t="str">
        <f t="shared" si="2"/>
        <v>Схема подключения теплопотребляющей установки к коллектору источника тепловой энергии</v>
      </c>
      <c r="AA71" s="591"/>
      <c r="AB71" s="591"/>
      <c r="AC71" s="591"/>
      <c r="AD71" s="587"/>
      <c r="AE71" s="587"/>
      <c r="AF71" s="587"/>
      <c r="AG71" s="587"/>
      <c r="AH71" s="587"/>
      <c r="AI71" s="587"/>
      <c r="AJ71" s="587"/>
    </row>
    <row r="72" spans="1:36" s="525" customFormat="1" ht="90">
      <c r="A72" s="1233"/>
      <c r="B72" s="1233"/>
      <c r="C72" s="1233"/>
      <c r="D72" s="1233"/>
      <c r="E72" s="1233"/>
      <c r="F72" s="1233">
        <v>1</v>
      </c>
      <c r="G72" s="885"/>
      <c r="H72" s="885"/>
      <c r="I72" s="1233"/>
      <c r="J72" s="1233">
        <v>1</v>
      </c>
      <c r="K72" s="893"/>
      <c r="L72" s="595" t="str">
        <f>mergeValue(A72) &amp;"."&amp; mergeValue(B72)&amp;"."&amp; mergeValue(C72)&amp;"."&amp; mergeValue(D72)&amp;"."&amp; mergeValue(E72)&amp;"."&amp; mergeValue(F72)</f>
        <v>1.1.1.1.1.1</v>
      </c>
      <c r="M72" s="557" t="s">
        <v>10</v>
      </c>
      <c r="N72" s="648"/>
      <c r="O72" s="1236"/>
      <c r="P72" s="1237"/>
      <c r="Q72" s="1237"/>
      <c r="R72" s="1237"/>
      <c r="S72" s="1237"/>
      <c r="T72" s="1237"/>
      <c r="U72" s="1237"/>
      <c r="V72" s="1238"/>
      <c r="W72" s="632" t="s">
        <v>636</v>
      </c>
      <c r="X72" s="587"/>
      <c r="Y72" s="591"/>
      <c r="Z72" s="591" t="str">
        <f t="shared" si="2"/>
        <v>Группа потребителей</v>
      </c>
      <c r="AA72" s="591"/>
      <c r="AB72" s="591"/>
      <c r="AC72" s="591"/>
      <c r="AD72" s="587"/>
      <c r="AE72" s="587"/>
      <c r="AF72" s="587"/>
      <c r="AG72" s="587"/>
      <c r="AH72" s="587"/>
      <c r="AI72" s="587"/>
      <c r="AJ72" s="587"/>
    </row>
    <row r="73" spans="1:36" s="525" customFormat="1" ht="195.75" customHeight="1">
      <c r="A73" s="1233"/>
      <c r="B73" s="1233"/>
      <c r="C73" s="1233"/>
      <c r="D73" s="1233"/>
      <c r="E73" s="1233"/>
      <c r="F73" s="1233"/>
      <c r="G73" s="885">
        <v>1</v>
      </c>
      <c r="H73" s="885"/>
      <c r="I73" s="1233"/>
      <c r="J73" s="1233"/>
      <c r="K73" s="893">
        <v>1</v>
      </c>
      <c r="L73" s="595" t="str">
        <f>mergeValue(A73) &amp;"."&amp; mergeValue(B73)&amp;"."&amp; mergeValue(C73)&amp;"."&amp; mergeValue(D73)&amp;"."&amp; mergeValue(E73)&amp;"."&amp; mergeValue(F73)&amp;"."&amp; mergeValue(G73)</f>
        <v>1.1.1.1.1.1.1</v>
      </c>
      <c r="M73" s="1071"/>
      <c r="N73" s="648"/>
      <c r="O73" s="564"/>
      <c r="P73" s="564"/>
      <c r="Q73" s="1096"/>
      <c r="R73" s="1228"/>
      <c r="S73" s="1229" t="s">
        <v>84</v>
      </c>
      <c r="T73" s="1228"/>
      <c r="U73" s="1229" t="s">
        <v>84</v>
      </c>
      <c r="V73" s="564"/>
      <c r="W73" s="1203" t="s">
        <v>655</v>
      </c>
      <c r="X73" s="587" t="str">
        <f>strCheckDate(O74:V74)</f>
        <v/>
      </c>
      <c r="Y73" s="591"/>
      <c r="Z73" s="591" t="str">
        <f t="shared" si="2"/>
        <v/>
      </c>
      <c r="AA73" s="591"/>
      <c r="AB73" s="591"/>
      <c r="AC73" s="591"/>
      <c r="AD73" s="587"/>
      <c r="AE73" s="587"/>
      <c r="AF73" s="587"/>
      <c r="AG73" s="587"/>
      <c r="AH73" s="587"/>
      <c r="AI73" s="587"/>
      <c r="AJ73" s="587"/>
    </row>
    <row r="74" spans="1:36" s="525" customFormat="1" ht="14.25" hidden="1" customHeight="1">
      <c r="A74" s="1233"/>
      <c r="B74" s="1233"/>
      <c r="C74" s="1233"/>
      <c r="D74" s="1233"/>
      <c r="E74" s="1233"/>
      <c r="F74" s="1233"/>
      <c r="G74" s="885"/>
      <c r="H74" s="885"/>
      <c r="I74" s="1233"/>
      <c r="J74" s="1233"/>
      <c r="K74" s="893"/>
      <c r="L74" s="602"/>
      <c r="M74" s="648"/>
      <c r="N74" s="648"/>
      <c r="O74" s="564"/>
      <c r="P74" s="564"/>
      <c r="Q74" s="586" t="str">
        <f>R73 &amp; "-" &amp; T73</f>
        <v>-</v>
      </c>
      <c r="R74" s="1228"/>
      <c r="S74" s="1229"/>
      <c r="T74" s="1228"/>
      <c r="U74" s="1229"/>
      <c r="V74" s="564"/>
      <c r="W74" s="1203"/>
      <c r="X74" s="587"/>
      <c r="Y74" s="591"/>
      <c r="Z74" s="591" t="str">
        <f t="shared" si="2"/>
        <v/>
      </c>
      <c r="AA74" s="591"/>
      <c r="AB74" s="591"/>
      <c r="AC74" s="591"/>
      <c r="AD74" s="587"/>
      <c r="AE74" s="587"/>
      <c r="AF74" s="587"/>
      <c r="AG74" s="587"/>
      <c r="AH74" s="587"/>
      <c r="AI74" s="587"/>
      <c r="AJ74" s="587"/>
    </row>
    <row r="75" spans="1:36" s="525" customFormat="1" ht="15" customHeight="1">
      <c r="A75" s="1233"/>
      <c r="B75" s="1233"/>
      <c r="C75" s="1233"/>
      <c r="D75" s="1233"/>
      <c r="E75" s="1233"/>
      <c r="F75" s="1233"/>
      <c r="G75" s="887"/>
      <c r="H75" s="885"/>
      <c r="I75" s="1233"/>
      <c r="J75" s="1233"/>
      <c r="K75" s="892"/>
      <c r="L75" s="540"/>
      <c r="M75" s="559" t="s">
        <v>25</v>
      </c>
      <c r="N75" s="566"/>
      <c r="O75" s="566"/>
      <c r="P75" s="566"/>
      <c r="Q75" s="566"/>
      <c r="R75" s="566"/>
      <c r="S75" s="566"/>
      <c r="T75" s="566"/>
      <c r="U75" s="566"/>
      <c r="V75" s="562"/>
      <c r="W75" s="1203"/>
      <c r="X75" s="587"/>
      <c r="Y75" s="591"/>
      <c r="Z75" s="591" t="str">
        <f t="shared" si="2"/>
        <v>Добавить вид теплоносителя (параметры теплоносителя)</v>
      </c>
      <c r="AA75" s="591"/>
      <c r="AB75" s="591"/>
      <c r="AC75" s="591"/>
      <c r="AD75" s="587"/>
      <c r="AE75" s="587"/>
      <c r="AF75" s="587"/>
      <c r="AG75" s="587"/>
      <c r="AH75" s="587"/>
      <c r="AI75" s="587"/>
      <c r="AJ75" s="587"/>
    </row>
    <row r="76" spans="1:36" s="525" customFormat="1" ht="15" customHeight="1">
      <c r="A76" s="1233"/>
      <c r="B76" s="1233"/>
      <c r="C76" s="1233"/>
      <c r="D76" s="1233"/>
      <c r="E76" s="1233"/>
      <c r="F76" s="887"/>
      <c r="G76" s="887"/>
      <c r="H76" s="885"/>
      <c r="I76" s="1233"/>
      <c r="J76" s="887"/>
      <c r="K76" s="892"/>
      <c r="L76" s="540"/>
      <c r="M76" s="558" t="s">
        <v>11</v>
      </c>
      <c r="N76" s="566"/>
      <c r="O76" s="566"/>
      <c r="P76" s="566"/>
      <c r="Q76" s="566"/>
      <c r="R76" s="566"/>
      <c r="S76" s="566"/>
      <c r="T76" s="566"/>
      <c r="U76" s="565"/>
      <c r="V76" s="566"/>
      <c r="W76" s="667"/>
      <c r="X76" s="587"/>
      <c r="Y76" s="591"/>
      <c r="Z76" s="591" t="str">
        <f t="shared" si="2"/>
        <v>Добавить группу потребителей</v>
      </c>
      <c r="AA76" s="591"/>
      <c r="AB76" s="591"/>
      <c r="AC76" s="591"/>
      <c r="AD76" s="587"/>
      <c r="AE76" s="587"/>
      <c r="AF76" s="587"/>
      <c r="AG76" s="587"/>
      <c r="AH76" s="587"/>
      <c r="AI76" s="587"/>
      <c r="AJ76" s="587"/>
    </row>
    <row r="77" spans="1:36" s="525" customFormat="1" ht="15" customHeight="1">
      <c r="A77" s="1233"/>
      <c r="B77" s="1233"/>
      <c r="C77" s="1233"/>
      <c r="D77" s="1233"/>
      <c r="E77" s="891"/>
      <c r="F77" s="887"/>
      <c r="G77" s="887"/>
      <c r="H77" s="887"/>
      <c r="I77" s="883"/>
      <c r="J77" s="880"/>
      <c r="K77" s="890"/>
      <c r="L77" s="540"/>
      <c r="M77" s="553" t="s">
        <v>12</v>
      </c>
      <c r="N77" s="566"/>
      <c r="O77" s="566"/>
      <c r="P77" s="566"/>
      <c r="Q77" s="566"/>
      <c r="R77" s="566"/>
      <c r="S77" s="566"/>
      <c r="T77" s="566"/>
      <c r="U77" s="565"/>
      <c r="V77" s="566"/>
      <c r="W77" s="667"/>
      <c r="X77" s="587"/>
      <c r="Y77" s="591"/>
      <c r="Z77" s="591" t="str">
        <f t="shared" si="2"/>
        <v>Добавить схему подключения</v>
      </c>
      <c r="AA77" s="591"/>
      <c r="AB77" s="591"/>
      <c r="AC77" s="591"/>
      <c r="AD77" s="587"/>
      <c r="AE77" s="587"/>
      <c r="AF77" s="587"/>
      <c r="AG77" s="587"/>
      <c r="AH77" s="587"/>
      <c r="AI77" s="587"/>
      <c r="AJ77" s="587"/>
    </row>
    <row r="78" spans="1:36" s="525" customFormat="1" ht="15" customHeight="1">
      <c r="A78" s="1233"/>
      <c r="B78" s="1233"/>
      <c r="C78" s="1233"/>
      <c r="D78" s="891"/>
      <c r="E78" s="891"/>
      <c r="F78" s="887"/>
      <c r="G78" s="887"/>
      <c r="H78" s="887"/>
      <c r="I78" s="883"/>
      <c r="J78" s="880"/>
      <c r="K78" s="890"/>
      <c r="L78" s="540"/>
      <c r="M78" s="552" t="s">
        <v>17</v>
      </c>
      <c r="N78" s="566"/>
      <c r="O78" s="566"/>
      <c r="P78" s="566"/>
      <c r="Q78" s="566"/>
      <c r="R78" s="566"/>
      <c r="S78" s="566"/>
      <c r="T78" s="566"/>
      <c r="U78" s="565"/>
      <c r="V78" s="566"/>
      <c r="W78" s="667"/>
      <c r="X78" s="587"/>
      <c r="Y78" s="591"/>
      <c r="Z78" s="591" t="str">
        <f t="shared" si="2"/>
        <v>Добавить источник тепловой энергии</v>
      </c>
      <c r="AA78" s="591"/>
      <c r="AB78" s="591"/>
      <c r="AC78" s="591"/>
      <c r="AD78" s="587"/>
      <c r="AE78" s="587"/>
      <c r="AF78" s="587"/>
      <c r="AG78" s="587"/>
      <c r="AH78" s="587"/>
      <c r="AI78" s="587"/>
      <c r="AJ78" s="587"/>
    </row>
    <row r="79" spans="1:36" s="525" customFormat="1" ht="15" customHeight="1">
      <c r="A79" s="1233"/>
      <c r="B79" s="1233"/>
      <c r="C79" s="891"/>
      <c r="D79" s="891"/>
      <c r="E79" s="891"/>
      <c r="F79" s="891"/>
      <c r="G79" s="896"/>
      <c r="H79" s="883"/>
      <c r="I79" s="894"/>
      <c r="J79" s="880"/>
      <c r="K79" s="895"/>
      <c r="L79" s="540"/>
      <c r="M79" s="551" t="s">
        <v>18</v>
      </c>
      <c r="N79" s="566"/>
      <c r="O79" s="566"/>
      <c r="P79" s="566"/>
      <c r="Q79" s="566"/>
      <c r="R79" s="566"/>
      <c r="S79" s="566"/>
      <c r="T79" s="566"/>
      <c r="U79" s="565"/>
      <c r="V79" s="566"/>
      <c r="W79" s="667"/>
      <c r="X79" s="587"/>
      <c r="Y79" s="591"/>
      <c r="Z79" s="591" t="str">
        <f t="shared" si="2"/>
        <v>Добавить наименование системы теплоснабжения</v>
      </c>
      <c r="AA79" s="591"/>
      <c r="AB79" s="591"/>
      <c r="AC79" s="591"/>
      <c r="AD79" s="587"/>
      <c r="AE79" s="587"/>
      <c r="AF79" s="587"/>
      <c r="AG79" s="587"/>
      <c r="AH79" s="587"/>
      <c r="AI79" s="587"/>
      <c r="AJ79" s="587"/>
    </row>
    <row r="80" spans="1:36" s="525" customFormat="1" ht="15" customHeight="1">
      <c r="A80" s="1233"/>
      <c r="B80" s="891"/>
      <c r="C80" s="891"/>
      <c r="D80" s="891"/>
      <c r="E80" s="891"/>
      <c r="F80" s="891"/>
      <c r="G80" s="896"/>
      <c r="H80" s="883"/>
      <c r="I80" s="883"/>
      <c r="J80" s="880"/>
      <c r="K80" s="890"/>
      <c r="L80" s="540"/>
      <c r="M80" s="560" t="s">
        <v>19</v>
      </c>
      <c r="N80" s="566"/>
      <c r="O80" s="566"/>
      <c r="P80" s="566"/>
      <c r="Q80" s="566"/>
      <c r="R80" s="566"/>
      <c r="S80" s="566"/>
      <c r="T80" s="566"/>
      <c r="U80" s="565"/>
      <c r="V80" s="566"/>
      <c r="W80" s="667"/>
      <c r="X80" s="587"/>
      <c r="Y80" s="591"/>
      <c r="Z80" s="591" t="str">
        <f t="shared" si="2"/>
        <v>Добавить территорию действия тарифа</v>
      </c>
      <c r="AA80" s="591"/>
      <c r="AB80" s="591"/>
      <c r="AC80" s="591"/>
      <c r="AD80" s="587"/>
      <c r="AE80" s="587"/>
      <c r="AF80" s="587"/>
      <c r="AG80" s="587"/>
      <c r="AH80" s="587"/>
      <c r="AI80" s="587"/>
      <c r="AJ80" s="587"/>
    </row>
    <row r="81" spans="1:36" s="524" customFormat="1" ht="15" customHeight="1">
      <c r="A81" s="879"/>
      <c r="B81" s="879"/>
      <c r="C81" s="879"/>
      <c r="D81" s="879"/>
      <c r="E81" s="879"/>
      <c r="F81" s="879"/>
      <c r="G81" s="879"/>
      <c r="H81" s="879"/>
      <c r="I81" s="879"/>
      <c r="J81" s="879"/>
      <c r="K81" s="879"/>
      <c r="L81" s="494"/>
      <c r="M81" s="567" t="s">
        <v>309</v>
      </c>
      <c r="N81" s="566"/>
      <c r="O81" s="566"/>
      <c r="P81" s="566"/>
      <c r="Q81" s="566"/>
      <c r="R81" s="566"/>
      <c r="S81" s="566"/>
      <c r="T81" s="566"/>
      <c r="U81" s="565"/>
      <c r="V81" s="767"/>
      <c r="W81" s="767"/>
      <c r="X81" s="767"/>
      <c r="Y81" s="767"/>
      <c r="Z81" s="767"/>
      <c r="AA81" s="767"/>
      <c r="AB81" s="766"/>
      <c r="AC81" s="767"/>
      <c r="AD81" s="667"/>
      <c r="AE81" s="589"/>
      <c r="AF81" s="589"/>
      <c r="AG81" s="589"/>
      <c r="AH81" s="589"/>
    </row>
    <row r="82" spans="1:36" ht="18.75" customHeight="1">
      <c r="X82" s="204"/>
      <c r="Y82" s="204"/>
      <c r="Z82" s="204"/>
      <c r="AA82" s="204"/>
      <c r="AB82" s="204"/>
      <c r="AC82" s="204"/>
      <c r="AD82" s="204"/>
      <c r="AE82" s="204"/>
      <c r="AF82" s="204"/>
      <c r="AG82" s="204"/>
      <c r="AH82" s="204"/>
      <c r="AI82" s="204"/>
      <c r="AJ82" s="204"/>
    </row>
    <row r="83" spans="1:36" s="35" customFormat="1" ht="17.100000000000001" customHeight="1">
      <c r="A83" s="35" t="s">
        <v>13</v>
      </c>
      <c r="C83" s="35" t="s">
        <v>51</v>
      </c>
      <c r="V83" s="158"/>
      <c r="X83" s="217"/>
      <c r="Y83" s="217"/>
      <c r="Z83" s="217"/>
      <c r="AA83" s="217"/>
      <c r="AB83" s="217"/>
      <c r="AC83" s="217"/>
      <c r="AD83" s="217"/>
      <c r="AE83" s="217"/>
      <c r="AF83" s="217"/>
      <c r="AG83" s="217"/>
      <c r="AH83" s="217"/>
      <c r="AI83" s="217"/>
      <c r="AJ83" s="217"/>
    </row>
    <row r="84" spans="1:36" ht="17.100000000000001" customHeight="1">
      <c r="L84" s="122"/>
      <c r="M84" s="122"/>
      <c r="N84" s="122"/>
      <c r="O84" s="122"/>
      <c r="P84" s="122"/>
      <c r="Q84" s="122"/>
      <c r="R84" s="122"/>
      <c r="S84" s="122"/>
      <c r="T84" s="122"/>
      <c r="U84" s="122"/>
      <c r="V84" s="122"/>
      <c r="W84" s="122"/>
      <c r="X84" s="204"/>
      <c r="Y84" s="204"/>
      <c r="Z84" s="204"/>
      <c r="AA84" s="204"/>
      <c r="AB84" s="204"/>
      <c r="AC84" s="204"/>
      <c r="AD84" s="204"/>
      <c r="AE84" s="204"/>
      <c r="AF84" s="204"/>
      <c r="AG84" s="204"/>
      <c r="AH84" s="204"/>
      <c r="AI84" s="204"/>
      <c r="AJ84" s="204"/>
    </row>
    <row r="85" spans="1:36" s="525" customFormat="1" ht="22.5">
      <c r="A85" s="1233">
        <v>1</v>
      </c>
      <c r="B85" s="921"/>
      <c r="C85" s="921"/>
      <c r="D85" s="921"/>
      <c r="E85" s="922"/>
      <c r="F85" s="923"/>
      <c r="G85" s="921"/>
      <c r="H85" s="921"/>
      <c r="I85" s="924"/>
      <c r="J85" s="919"/>
      <c r="K85" s="928">
        <v>1</v>
      </c>
      <c r="L85" s="595">
        <f>mergeValue(A85)</f>
        <v>1</v>
      </c>
      <c r="M85" s="643" t="s">
        <v>20</v>
      </c>
      <c r="N85" s="582"/>
      <c r="O85" s="1286"/>
      <c r="P85" s="1287"/>
      <c r="Q85" s="1287"/>
      <c r="R85" s="1287"/>
      <c r="S85" s="1287"/>
      <c r="T85" s="1287"/>
      <c r="U85" s="1287"/>
      <c r="V85" s="1288"/>
      <c r="W85" s="632" t="s">
        <v>658</v>
      </c>
      <c r="X85" s="587"/>
      <c r="Y85" s="587"/>
      <c r="Z85" s="587"/>
      <c r="AA85" s="587"/>
      <c r="AB85" s="587"/>
      <c r="AC85" s="587"/>
      <c r="AD85" s="587"/>
      <c r="AE85" s="587"/>
      <c r="AF85" s="587"/>
      <c r="AG85" s="587"/>
      <c r="AH85" s="587"/>
      <c r="AI85" s="587"/>
    </row>
    <row r="86" spans="1:36" s="525" customFormat="1" ht="22.5">
      <c r="A86" s="1233"/>
      <c r="B86" s="1233">
        <v>1</v>
      </c>
      <c r="C86" s="921"/>
      <c r="D86" s="921"/>
      <c r="E86" s="923"/>
      <c r="F86" s="923"/>
      <c r="G86" s="921"/>
      <c r="H86" s="921"/>
      <c r="I86" s="918"/>
      <c r="J86" s="917"/>
      <c r="K86" s="928">
        <v>1</v>
      </c>
      <c r="L86" s="595" t="str">
        <f>mergeValue(A86) &amp;"."&amp; mergeValue(B86)</f>
        <v>1.1</v>
      </c>
      <c r="M86" s="548" t="s">
        <v>16</v>
      </c>
      <c r="N86" s="582"/>
      <c r="O86" s="1286"/>
      <c r="P86" s="1287"/>
      <c r="Q86" s="1287"/>
      <c r="R86" s="1287"/>
      <c r="S86" s="1287"/>
      <c r="T86" s="1287"/>
      <c r="U86" s="1287"/>
      <c r="V86" s="1288"/>
      <c r="W86" s="632" t="s">
        <v>477</v>
      </c>
      <c r="X86" s="587"/>
      <c r="Y86" s="587"/>
      <c r="Z86" s="587"/>
      <c r="AA86" s="587"/>
      <c r="AB86" s="587"/>
      <c r="AC86" s="587"/>
      <c r="AD86" s="587"/>
      <c r="AE86" s="587"/>
      <c r="AF86" s="587"/>
      <c r="AG86" s="587"/>
      <c r="AH86" s="587"/>
      <c r="AI86" s="587"/>
    </row>
    <row r="87" spans="1:36" s="525" customFormat="1" ht="22.5">
      <c r="A87" s="1233"/>
      <c r="B87" s="1233"/>
      <c r="C87" s="1233">
        <v>1</v>
      </c>
      <c r="D87" s="921"/>
      <c r="E87" s="923"/>
      <c r="F87" s="923"/>
      <c r="G87" s="921"/>
      <c r="H87" s="921"/>
      <c r="I87" s="925"/>
      <c r="J87" s="917"/>
      <c r="K87" s="928">
        <v>1</v>
      </c>
      <c r="L87" s="595" t="str">
        <f>mergeValue(A87) &amp;"."&amp; mergeValue(B87)&amp;"."&amp; mergeValue(C87)</f>
        <v>1.1.1</v>
      </c>
      <c r="M87" s="549" t="s">
        <v>7</v>
      </c>
      <c r="N87" s="582"/>
      <c r="O87" s="1286"/>
      <c r="P87" s="1287"/>
      <c r="Q87" s="1287"/>
      <c r="R87" s="1287"/>
      <c r="S87" s="1287"/>
      <c r="T87" s="1287"/>
      <c r="U87" s="1287"/>
      <c r="V87" s="1288"/>
      <c r="W87" s="632" t="s">
        <v>633</v>
      </c>
      <c r="X87" s="587"/>
      <c r="Y87" s="587"/>
      <c r="Z87" s="587"/>
      <c r="AA87" s="587"/>
      <c r="AB87" s="587"/>
      <c r="AC87" s="587"/>
      <c r="AD87" s="587"/>
      <c r="AE87" s="587"/>
      <c r="AF87" s="587"/>
      <c r="AG87" s="587"/>
      <c r="AH87" s="587"/>
      <c r="AI87" s="587"/>
    </row>
    <row r="88" spans="1:36" s="525" customFormat="1" ht="22.5">
      <c r="A88" s="1233"/>
      <c r="B88" s="1233"/>
      <c r="C88" s="1233"/>
      <c r="D88" s="1233">
        <v>1</v>
      </c>
      <c r="E88" s="923"/>
      <c r="F88" s="923"/>
      <c r="G88" s="921"/>
      <c r="H88" s="921"/>
      <c r="I88" s="1233">
        <v>1</v>
      </c>
      <c r="J88" s="917"/>
      <c r="K88" s="928">
        <v>1</v>
      </c>
      <c r="L88" s="595" t="str">
        <f>mergeValue(A88) &amp;"."&amp; mergeValue(B88)&amp;"."&amp; mergeValue(C88)&amp;"."&amp; mergeValue(D88)</f>
        <v>1.1.1.1</v>
      </c>
      <c r="M88" s="550" t="s">
        <v>22</v>
      </c>
      <c r="N88" s="582"/>
      <c r="O88" s="1286"/>
      <c r="P88" s="1287"/>
      <c r="Q88" s="1287"/>
      <c r="R88" s="1287"/>
      <c r="S88" s="1287"/>
      <c r="T88" s="1287"/>
      <c r="U88" s="1287"/>
      <c r="V88" s="1288"/>
      <c r="W88" s="632" t="s">
        <v>634</v>
      </c>
      <c r="X88" s="587"/>
      <c r="Y88" s="587"/>
      <c r="Z88" s="587"/>
      <c r="AA88" s="587"/>
      <c r="AB88" s="587"/>
      <c r="AC88" s="587"/>
      <c r="AD88" s="587"/>
      <c r="AE88" s="587"/>
      <c r="AF88" s="587"/>
      <c r="AG88" s="587"/>
      <c r="AH88" s="587"/>
      <c r="AI88" s="587"/>
    </row>
    <row r="89" spans="1:36" s="525" customFormat="1" ht="11.25" hidden="1" customHeight="1">
      <c r="A89" s="1233"/>
      <c r="B89" s="1233"/>
      <c r="C89" s="1233"/>
      <c r="D89" s="1233"/>
      <c r="E89" s="1233">
        <v>1</v>
      </c>
      <c r="F89" s="923"/>
      <c r="G89" s="921"/>
      <c r="H89" s="921"/>
      <c r="I89" s="1233"/>
      <c r="J89" s="923"/>
      <c r="K89" s="928">
        <v>1</v>
      </c>
      <c r="L89" s="595"/>
      <c r="M89" s="556"/>
      <c r="N89" s="583"/>
      <c r="O89" s="1289"/>
      <c r="P89" s="1290"/>
      <c r="Q89" s="1290"/>
      <c r="R89" s="1290"/>
      <c r="S89" s="1290"/>
      <c r="T89" s="1290"/>
      <c r="U89" s="1290"/>
      <c r="V89" s="1291"/>
      <c r="W89" s="561"/>
      <c r="X89" s="587"/>
      <c r="Y89" s="587"/>
      <c r="Z89" s="587"/>
      <c r="AA89" s="587"/>
      <c r="AB89" s="587"/>
      <c r="AC89" s="587"/>
      <c r="AD89" s="587"/>
      <c r="AE89" s="587"/>
      <c r="AF89" s="587"/>
      <c r="AG89" s="587"/>
      <c r="AH89" s="587"/>
      <c r="AI89" s="587"/>
    </row>
    <row r="90" spans="1:36" s="525" customFormat="1" ht="90">
      <c r="A90" s="1233"/>
      <c r="B90" s="1233"/>
      <c r="C90" s="1233"/>
      <c r="D90" s="1233"/>
      <c r="E90" s="1233"/>
      <c r="F90" s="1233">
        <v>1</v>
      </c>
      <c r="G90" s="921"/>
      <c r="H90" s="921"/>
      <c r="I90" s="1233"/>
      <c r="J90" s="1253"/>
      <c r="K90" s="928">
        <v>1</v>
      </c>
      <c r="L90" s="595" t="str">
        <f>mergeValue(A90) &amp;"."&amp; mergeValue(B90)&amp;"."&amp; mergeValue(C90)&amp;"."&amp; mergeValue(D90)&amp;"."&amp;  mergeValue(F90)</f>
        <v>1.1.1.1.1</v>
      </c>
      <c r="M90" s="556" t="s">
        <v>10</v>
      </c>
      <c r="N90" s="583"/>
      <c r="O90" s="1236"/>
      <c r="P90" s="1237"/>
      <c r="Q90" s="1237"/>
      <c r="R90" s="1237"/>
      <c r="S90" s="1237"/>
      <c r="T90" s="1237"/>
      <c r="U90" s="1237"/>
      <c r="V90" s="1238"/>
      <c r="W90" s="632" t="s">
        <v>635</v>
      </c>
      <c r="X90" s="587"/>
      <c r="Y90" s="591" t="str">
        <f>strCheckUnique(Z90:Z93)</f>
        <v/>
      </c>
      <c r="Z90" s="587"/>
      <c r="AA90" s="591"/>
      <c r="AB90" s="587"/>
      <c r="AC90" s="587"/>
      <c r="AD90" s="587"/>
      <c r="AE90" s="587"/>
      <c r="AF90" s="587"/>
      <c r="AG90" s="587"/>
      <c r="AH90" s="587"/>
      <c r="AI90" s="587"/>
    </row>
    <row r="91" spans="1:36" s="525" customFormat="1" ht="192" customHeight="1">
      <c r="A91" s="1233"/>
      <c r="B91" s="1233"/>
      <c r="C91" s="1233"/>
      <c r="D91" s="1233"/>
      <c r="E91" s="1233"/>
      <c r="F91" s="1233"/>
      <c r="G91" s="921">
        <v>1</v>
      </c>
      <c r="H91" s="921"/>
      <c r="I91" s="1233"/>
      <c r="J91" s="1253"/>
      <c r="K91" s="920"/>
      <c r="L91" s="595" t="str">
        <f>mergeValue(A91) &amp;"."&amp; mergeValue(B91)&amp;"."&amp; mergeValue(C91)&amp;"."&amp; mergeValue(D91)&amp;"."&amp;  mergeValue(F91)&amp;"."&amp;  mergeValue(G91)</f>
        <v>1.1.1.1.1.1</v>
      </c>
      <c r="M91" s="1071"/>
      <c r="N91" s="588"/>
      <c r="O91" s="564"/>
      <c r="P91" s="564"/>
      <c r="Q91" s="564"/>
      <c r="R91" s="1243"/>
      <c r="S91" s="1229" t="s">
        <v>84</v>
      </c>
      <c r="T91" s="1243"/>
      <c r="U91" s="1229" t="s">
        <v>84</v>
      </c>
      <c r="V91" s="539"/>
      <c r="W91" s="1203" t="s">
        <v>659</v>
      </c>
      <c r="X91" s="587" t="str">
        <f>strCheckDate(O92:V92)</f>
        <v/>
      </c>
      <c r="Y91" s="591"/>
      <c r="Z91" s="591" t="str">
        <f>IF(M91="","",M91 )</f>
        <v/>
      </c>
      <c r="AA91" s="591"/>
      <c r="AB91" s="591"/>
      <c r="AC91" s="591"/>
      <c r="AD91" s="587"/>
      <c r="AE91" s="587"/>
      <c r="AF91" s="587"/>
      <c r="AG91" s="587"/>
      <c r="AH91" s="587"/>
      <c r="AI91" s="587"/>
    </row>
    <row r="92" spans="1:36" s="525" customFormat="1" ht="11.25" hidden="1" customHeight="1">
      <c r="A92" s="1233"/>
      <c r="B92" s="1233"/>
      <c r="C92" s="1233"/>
      <c r="D92" s="1233"/>
      <c r="E92" s="1233"/>
      <c r="F92" s="1233"/>
      <c r="G92" s="921"/>
      <c r="H92" s="921"/>
      <c r="I92" s="1233"/>
      <c r="J92" s="1253"/>
      <c r="K92" s="928">
        <v>1</v>
      </c>
      <c r="L92" s="602"/>
      <c r="M92" s="648"/>
      <c r="N92" s="588"/>
      <c r="O92" s="564"/>
      <c r="P92" s="564"/>
      <c r="Q92" s="586" t="str">
        <f>R91 &amp; "-" &amp; T91</f>
        <v>-</v>
      </c>
      <c r="R92" s="1243"/>
      <c r="S92" s="1229"/>
      <c r="T92" s="1243"/>
      <c r="U92" s="1229"/>
      <c r="V92" s="539"/>
      <c r="W92" s="1203"/>
      <c r="X92" s="587"/>
      <c r="Y92" s="591"/>
      <c r="Z92" s="591"/>
      <c r="AA92" s="591"/>
      <c r="AB92" s="591"/>
      <c r="AC92" s="591"/>
      <c r="AD92" s="587"/>
      <c r="AE92" s="587"/>
      <c r="AF92" s="587"/>
      <c r="AG92" s="587"/>
      <c r="AH92" s="587"/>
      <c r="AI92" s="587"/>
    </row>
    <row r="93" spans="1:36" s="524" customFormat="1" ht="15" customHeight="1">
      <c r="A93" s="1233"/>
      <c r="B93" s="1233"/>
      <c r="C93" s="1233"/>
      <c r="D93" s="1233"/>
      <c r="E93" s="1233"/>
      <c r="F93" s="1233"/>
      <c r="G93" s="921"/>
      <c r="H93" s="921"/>
      <c r="I93" s="1233"/>
      <c r="J93" s="1253"/>
      <c r="K93" s="928">
        <v>1</v>
      </c>
      <c r="L93" s="540"/>
      <c r="M93" s="558" t="s">
        <v>25</v>
      </c>
      <c r="N93" s="553"/>
      <c r="O93" s="547"/>
      <c r="P93" s="547"/>
      <c r="Q93" s="547"/>
      <c r="R93" s="575"/>
      <c r="S93" s="566"/>
      <c r="T93" s="565"/>
      <c r="U93" s="553"/>
      <c r="V93" s="562"/>
      <c r="W93" s="1203"/>
      <c r="X93" s="589"/>
      <c r="Y93" s="589"/>
      <c r="Z93" s="589"/>
      <c r="AA93" s="589"/>
      <c r="AB93" s="589"/>
      <c r="AC93" s="589"/>
      <c r="AD93" s="589"/>
      <c r="AE93" s="589"/>
      <c r="AF93" s="589"/>
      <c r="AG93" s="589"/>
      <c r="AH93" s="589"/>
      <c r="AI93" s="589"/>
    </row>
    <row r="94" spans="1:36" s="524" customFormat="1" ht="15" customHeight="1">
      <c r="A94" s="1233"/>
      <c r="B94" s="1233"/>
      <c r="C94" s="1233"/>
      <c r="D94" s="1233"/>
      <c r="E94" s="1233"/>
      <c r="F94" s="923"/>
      <c r="G94" s="923"/>
      <c r="H94" s="921"/>
      <c r="I94" s="1233"/>
      <c r="J94" s="923"/>
      <c r="K94" s="927"/>
      <c r="L94" s="540"/>
      <c r="M94" s="553" t="s">
        <v>11</v>
      </c>
      <c r="N94" s="558"/>
      <c r="O94" s="558"/>
      <c r="P94" s="558"/>
      <c r="Q94" s="558"/>
      <c r="R94" s="558"/>
      <c r="S94" s="558"/>
      <c r="T94" s="558"/>
      <c r="U94" s="558"/>
      <c r="V94" s="558"/>
      <c r="W94" s="562"/>
      <c r="X94" s="589"/>
      <c r="Y94" s="589"/>
      <c r="Z94" s="589"/>
      <c r="AA94" s="589"/>
      <c r="AB94" s="589"/>
      <c r="AC94" s="589"/>
      <c r="AD94" s="589"/>
      <c r="AE94" s="589"/>
      <c r="AF94" s="589"/>
      <c r="AG94" s="589"/>
      <c r="AH94" s="589"/>
      <c r="AI94" s="589"/>
      <c r="AJ94" s="589"/>
    </row>
    <row r="95" spans="1:36" s="524" customFormat="1" ht="15" hidden="1" customHeight="1">
      <c r="A95" s="1233"/>
      <c r="B95" s="1233"/>
      <c r="C95" s="1233"/>
      <c r="D95" s="1233"/>
      <c r="E95" s="923"/>
      <c r="F95" s="923"/>
      <c r="G95" s="923"/>
      <c r="H95" s="921"/>
      <c r="I95" s="1233"/>
      <c r="J95" s="923"/>
      <c r="K95" s="927"/>
      <c r="L95" s="540"/>
      <c r="M95" s="553"/>
      <c r="N95" s="558"/>
      <c r="O95" s="558"/>
      <c r="P95" s="558"/>
      <c r="Q95" s="558"/>
      <c r="R95" s="558"/>
      <c r="S95" s="558"/>
      <c r="T95" s="558"/>
      <c r="U95" s="558"/>
      <c r="V95" s="558"/>
      <c r="W95" s="562"/>
      <c r="X95" s="589"/>
      <c r="Y95" s="589"/>
      <c r="Z95" s="589"/>
      <c r="AA95" s="589"/>
      <c r="AB95" s="589"/>
      <c r="AC95" s="589"/>
      <c r="AD95" s="589"/>
      <c r="AE95" s="589"/>
      <c r="AF95" s="589"/>
      <c r="AG95" s="589"/>
      <c r="AH95" s="589"/>
      <c r="AI95" s="589"/>
      <c r="AJ95" s="589"/>
    </row>
    <row r="96" spans="1:36" s="524" customFormat="1" ht="15" customHeight="1">
      <c r="A96" s="1233"/>
      <c r="B96" s="1233"/>
      <c r="C96" s="1233"/>
      <c r="D96" s="926"/>
      <c r="E96" s="926"/>
      <c r="F96" s="923"/>
      <c r="G96" s="921"/>
      <c r="H96" s="921"/>
      <c r="I96" s="919"/>
      <c r="J96" s="916"/>
      <c r="K96" s="928">
        <v>1</v>
      </c>
      <c r="L96" s="540"/>
      <c r="M96" s="552" t="s">
        <v>17</v>
      </c>
      <c r="N96" s="551"/>
      <c r="O96" s="547"/>
      <c r="P96" s="547"/>
      <c r="Q96" s="547"/>
      <c r="R96" s="575"/>
      <c r="S96" s="566"/>
      <c r="T96" s="565"/>
      <c r="U96" s="551"/>
      <c r="V96" s="566"/>
      <c r="W96" s="562"/>
      <c r="X96" s="589"/>
      <c r="Y96" s="589"/>
      <c r="Z96" s="589"/>
      <c r="AA96" s="589"/>
      <c r="AB96" s="589"/>
      <c r="AC96" s="589"/>
      <c r="AD96" s="589"/>
      <c r="AE96" s="589"/>
      <c r="AF96" s="589"/>
      <c r="AG96" s="589"/>
      <c r="AH96" s="589"/>
      <c r="AI96" s="589"/>
    </row>
    <row r="97" spans="1:40" s="524" customFormat="1" ht="15" customHeight="1">
      <c r="A97" s="1233"/>
      <c r="B97" s="1233"/>
      <c r="C97" s="926"/>
      <c r="D97" s="926"/>
      <c r="E97" s="926"/>
      <c r="F97" s="926"/>
      <c r="G97" s="921"/>
      <c r="H97" s="921"/>
      <c r="I97" s="929"/>
      <c r="J97" s="916"/>
      <c r="K97" s="928">
        <v>1</v>
      </c>
      <c r="L97" s="540"/>
      <c r="M97" s="551" t="s">
        <v>18</v>
      </c>
      <c r="N97" s="551"/>
      <c r="O97" s="547"/>
      <c r="P97" s="547"/>
      <c r="Q97" s="547"/>
      <c r="R97" s="575"/>
      <c r="S97" s="566"/>
      <c r="T97" s="565"/>
      <c r="U97" s="551"/>
      <c r="V97" s="566"/>
      <c r="W97" s="562"/>
      <c r="X97" s="589"/>
      <c r="Y97" s="589"/>
      <c r="Z97" s="589"/>
      <c r="AA97" s="589"/>
      <c r="AB97" s="589"/>
      <c r="AC97" s="589"/>
      <c r="AD97" s="589"/>
      <c r="AE97" s="589"/>
      <c r="AF97" s="589"/>
      <c r="AG97" s="589"/>
      <c r="AH97" s="589"/>
      <c r="AI97" s="589"/>
    </row>
    <row r="98" spans="1:40" s="524" customFormat="1" ht="15" customHeight="1">
      <c r="A98" s="1233"/>
      <c r="B98" s="926"/>
      <c r="C98" s="926"/>
      <c r="D98" s="926"/>
      <c r="E98" s="926"/>
      <c r="F98" s="926"/>
      <c r="G98" s="921"/>
      <c r="H98" s="921"/>
      <c r="I98" s="919"/>
      <c r="J98" s="916"/>
      <c r="K98" s="928">
        <v>1</v>
      </c>
      <c r="L98" s="540"/>
      <c r="M98" s="560" t="s">
        <v>19</v>
      </c>
      <c r="N98" s="551"/>
      <c r="O98" s="547"/>
      <c r="P98" s="547"/>
      <c r="Q98" s="547"/>
      <c r="R98" s="575"/>
      <c r="S98" s="566"/>
      <c r="T98" s="565"/>
      <c r="U98" s="551"/>
      <c r="V98" s="566"/>
      <c r="W98" s="562"/>
      <c r="X98" s="589"/>
      <c r="Y98" s="589"/>
      <c r="Z98" s="589"/>
      <c r="AA98" s="589"/>
      <c r="AB98" s="589"/>
      <c r="AC98" s="589"/>
      <c r="AD98" s="589"/>
      <c r="AE98" s="589"/>
      <c r="AF98" s="589"/>
      <c r="AG98" s="589"/>
      <c r="AH98" s="589"/>
      <c r="AI98" s="589"/>
    </row>
    <row r="99" spans="1:40" s="524" customFormat="1" ht="15" customHeight="1">
      <c r="A99" s="915"/>
      <c r="B99" s="915"/>
      <c r="C99" s="915"/>
      <c r="D99" s="915"/>
      <c r="E99" s="915"/>
      <c r="F99" s="915"/>
      <c r="G99" s="915"/>
      <c r="H99" s="915"/>
      <c r="I99" s="915"/>
      <c r="J99" s="915"/>
      <c r="K99" s="915"/>
      <c r="L99" s="494"/>
      <c r="M99" s="567" t="s">
        <v>309</v>
      </c>
      <c r="N99" s="551"/>
      <c r="O99" s="547"/>
      <c r="P99" s="547"/>
      <c r="Q99" s="547"/>
      <c r="R99" s="575"/>
      <c r="S99" s="566"/>
      <c r="T99" s="565"/>
      <c r="U99" s="551"/>
      <c r="V99" s="566"/>
      <c r="W99" s="562"/>
      <c r="X99" s="589"/>
      <c r="Y99" s="589"/>
      <c r="Z99" s="589"/>
      <c r="AA99" s="589"/>
      <c r="AB99" s="589"/>
      <c r="AC99" s="589"/>
      <c r="AD99" s="589"/>
      <c r="AE99" s="589"/>
      <c r="AF99" s="589"/>
      <c r="AG99" s="589"/>
      <c r="AH99" s="589"/>
      <c r="AI99" s="589"/>
    </row>
    <row r="100" spans="1:40" s="599" customFormat="1" ht="15" customHeight="1">
      <c r="A100" s="598"/>
      <c r="B100" s="598"/>
      <c r="C100" s="598"/>
      <c r="D100" s="598"/>
      <c r="E100" s="598"/>
      <c r="F100" s="598"/>
      <c r="G100" s="597"/>
      <c r="H100" s="598"/>
      <c r="I100" s="683"/>
      <c r="J100" s="684"/>
      <c r="L100" s="600"/>
      <c r="M100" s="678"/>
      <c r="N100" s="679"/>
      <c r="O100" s="680"/>
      <c r="P100" s="680"/>
      <c r="Q100" s="680"/>
      <c r="R100" s="681"/>
      <c r="S100" s="555"/>
      <c r="T100" s="682"/>
      <c r="U100" s="679"/>
      <c r="V100" s="555"/>
      <c r="W100" s="555"/>
      <c r="X100" s="598"/>
      <c r="Y100" s="598"/>
      <c r="Z100" s="598"/>
      <c r="AA100" s="598"/>
      <c r="AB100" s="598"/>
      <c r="AC100" s="598"/>
      <c r="AD100" s="598"/>
      <c r="AE100" s="598"/>
      <c r="AF100" s="598"/>
      <c r="AG100" s="598"/>
      <c r="AH100" s="598"/>
      <c r="AI100" s="598"/>
    </row>
    <row r="101" spans="1:40" s="35" customFormat="1" ht="17.100000000000001" customHeight="1">
      <c r="G101" s="35" t="s">
        <v>13</v>
      </c>
      <c r="I101" s="35" t="s">
        <v>68</v>
      </c>
      <c r="V101" s="158"/>
    </row>
    <row r="102" spans="1:40" ht="17.100000000000001" customHeight="1">
      <c r="X102" s="471"/>
      <c r="Y102" s="43"/>
      <c r="Z102" s="43"/>
    </row>
    <row r="103" spans="1:40" s="525" customFormat="1" ht="22.5">
      <c r="A103" s="1233">
        <v>1</v>
      </c>
      <c r="B103" s="1081"/>
      <c r="C103" s="1081"/>
      <c r="D103" s="1081"/>
      <c r="E103" s="1082"/>
      <c r="F103" s="1083"/>
      <c r="G103" s="1081"/>
      <c r="H103" s="1081"/>
      <c r="I103" s="1062"/>
      <c r="J103" s="1067"/>
      <c r="K103" s="1067"/>
      <c r="L103" s="595">
        <f>mergeValue(A103)</f>
        <v>1</v>
      </c>
      <c r="M103" s="643" t="s">
        <v>20</v>
      </c>
      <c r="N103" s="582"/>
      <c r="O103" s="1286"/>
      <c r="P103" s="1287"/>
      <c r="Q103" s="1287"/>
      <c r="R103" s="1287"/>
      <c r="S103" s="1287"/>
      <c r="T103" s="1287"/>
      <c r="U103" s="1287"/>
      <c r="V103" s="1287"/>
      <c r="W103" s="1287"/>
      <c r="X103" s="1287"/>
      <c r="Y103" s="1287"/>
      <c r="Z103" s="1287"/>
      <c r="AA103" s="1288"/>
      <c r="AB103" s="632" t="s">
        <v>476</v>
      </c>
      <c r="AC103" s="587"/>
      <c r="AD103" s="587"/>
      <c r="AE103" s="587"/>
      <c r="AF103" s="587"/>
      <c r="AG103" s="587"/>
      <c r="AH103" s="587"/>
      <c r="AI103" s="587"/>
      <c r="AJ103" s="587"/>
      <c r="AK103" s="587"/>
      <c r="AL103" s="587"/>
      <c r="AM103" s="587"/>
      <c r="AN103" s="587"/>
    </row>
    <row r="104" spans="1:40" s="525" customFormat="1" ht="22.5">
      <c r="A104" s="1233"/>
      <c r="B104" s="1233">
        <v>1</v>
      </c>
      <c r="C104" s="1081"/>
      <c r="D104" s="1081"/>
      <c r="E104" s="1083"/>
      <c r="F104" s="1083"/>
      <c r="G104" s="1081"/>
      <c r="H104" s="1081"/>
      <c r="I104" s="1069"/>
      <c r="J104" s="1064"/>
      <c r="K104" s="1063"/>
      <c r="L104" s="595" t="str">
        <f>mergeValue(A104) &amp;"."&amp; mergeValue(B104)</f>
        <v>1.1</v>
      </c>
      <c r="M104" s="548" t="s">
        <v>16</v>
      </c>
      <c r="N104" s="582"/>
      <c r="O104" s="1286"/>
      <c r="P104" s="1287"/>
      <c r="Q104" s="1287"/>
      <c r="R104" s="1287"/>
      <c r="S104" s="1287"/>
      <c r="T104" s="1287"/>
      <c r="U104" s="1287"/>
      <c r="V104" s="1287"/>
      <c r="W104" s="1287"/>
      <c r="X104" s="1287"/>
      <c r="Y104" s="1287"/>
      <c r="Z104" s="1287"/>
      <c r="AA104" s="1288"/>
      <c r="AB104" s="632" t="s">
        <v>477</v>
      </c>
      <c r="AC104" s="587"/>
      <c r="AD104" s="587"/>
      <c r="AE104" s="587"/>
      <c r="AF104" s="587"/>
      <c r="AG104" s="587"/>
      <c r="AH104" s="587"/>
      <c r="AI104" s="587"/>
      <c r="AJ104" s="587"/>
      <c r="AK104" s="587"/>
      <c r="AL104" s="587"/>
      <c r="AM104" s="587"/>
      <c r="AN104" s="587"/>
    </row>
    <row r="105" spans="1:40" s="525" customFormat="1" ht="22.5">
      <c r="A105" s="1233"/>
      <c r="B105" s="1233"/>
      <c r="C105" s="1233">
        <v>1</v>
      </c>
      <c r="D105" s="1081"/>
      <c r="E105" s="1083"/>
      <c r="F105" s="1083"/>
      <c r="G105" s="1081"/>
      <c r="H105" s="1081"/>
      <c r="I105" s="1069"/>
      <c r="J105" s="1064"/>
      <c r="K105" s="1063"/>
      <c r="L105" s="595" t="str">
        <f>mergeValue(A105) &amp;"."&amp; mergeValue(B105)&amp;"."&amp; mergeValue(C105)</f>
        <v>1.1.1</v>
      </c>
      <c r="M105" s="549" t="s">
        <v>7</v>
      </c>
      <c r="N105" s="582"/>
      <c r="O105" s="1286"/>
      <c r="P105" s="1287"/>
      <c r="Q105" s="1287"/>
      <c r="R105" s="1287"/>
      <c r="S105" s="1287"/>
      <c r="T105" s="1287"/>
      <c r="U105" s="1287"/>
      <c r="V105" s="1287"/>
      <c r="W105" s="1287"/>
      <c r="X105" s="1287"/>
      <c r="Y105" s="1287"/>
      <c r="Z105" s="1287"/>
      <c r="AA105" s="1288"/>
      <c r="AB105" s="632" t="s">
        <v>633</v>
      </c>
      <c r="AC105" s="587"/>
      <c r="AD105" s="587"/>
      <c r="AE105" s="587"/>
      <c r="AF105" s="587"/>
      <c r="AG105" s="587"/>
      <c r="AH105" s="587"/>
      <c r="AI105" s="587"/>
      <c r="AJ105" s="587"/>
      <c r="AK105" s="587"/>
      <c r="AL105" s="587"/>
      <c r="AM105" s="587"/>
      <c r="AN105" s="587"/>
    </row>
    <row r="106" spans="1:40" s="525" customFormat="1" ht="22.5">
      <c r="A106" s="1233"/>
      <c r="B106" s="1233"/>
      <c r="C106" s="1233"/>
      <c r="D106" s="1233">
        <v>1</v>
      </c>
      <c r="E106" s="1083"/>
      <c r="F106" s="1083"/>
      <c r="G106" s="1081"/>
      <c r="H106" s="1081"/>
      <c r="I106" s="1069"/>
      <c r="J106" s="1064"/>
      <c r="K106" s="1063"/>
      <c r="L106" s="595" t="str">
        <f>mergeValue(A106) &amp;"."&amp; mergeValue(B106)&amp;"."&amp; mergeValue(C106)&amp;"."&amp; mergeValue(D106)</f>
        <v>1.1.1.1</v>
      </c>
      <c r="M106" s="550" t="s">
        <v>22</v>
      </c>
      <c r="N106" s="582"/>
      <c r="O106" s="1286"/>
      <c r="P106" s="1287"/>
      <c r="Q106" s="1287"/>
      <c r="R106" s="1287"/>
      <c r="S106" s="1287"/>
      <c r="T106" s="1287"/>
      <c r="U106" s="1287"/>
      <c r="V106" s="1287"/>
      <c r="W106" s="1287"/>
      <c r="X106" s="1287"/>
      <c r="Y106" s="1287"/>
      <c r="Z106" s="1287"/>
      <c r="AA106" s="1288"/>
      <c r="AB106" s="632" t="s">
        <v>634</v>
      </c>
      <c r="AC106" s="587"/>
      <c r="AD106" s="587"/>
      <c r="AE106" s="587"/>
      <c r="AF106" s="587"/>
      <c r="AG106" s="587"/>
      <c r="AH106" s="587"/>
      <c r="AI106" s="587"/>
      <c r="AJ106" s="587"/>
      <c r="AK106" s="587"/>
      <c r="AL106" s="587"/>
      <c r="AM106" s="587"/>
      <c r="AN106" s="587"/>
    </row>
    <row r="107" spans="1:40" s="525" customFormat="1" ht="0.2" customHeight="1">
      <c r="A107" s="1233"/>
      <c r="B107" s="1233"/>
      <c r="C107" s="1233"/>
      <c r="D107" s="1233"/>
      <c r="E107" s="1233">
        <v>1</v>
      </c>
      <c r="F107" s="1083"/>
      <c r="G107" s="1081"/>
      <c r="H107" s="1081"/>
      <c r="I107" s="1068"/>
      <c r="J107" s="1064"/>
      <c r="K107" s="1063"/>
      <c r="L107" s="595"/>
      <c r="M107" s="556"/>
      <c r="N107" s="583"/>
      <c r="O107" s="1289"/>
      <c r="P107" s="1290"/>
      <c r="Q107" s="1290"/>
      <c r="R107" s="1290"/>
      <c r="S107" s="1290"/>
      <c r="T107" s="1290"/>
      <c r="U107" s="1290"/>
      <c r="V107" s="1290"/>
      <c r="W107" s="1290"/>
      <c r="X107" s="1290"/>
      <c r="Y107" s="1290"/>
      <c r="Z107" s="1290"/>
      <c r="AA107" s="1291"/>
      <c r="AB107" s="632"/>
      <c r="AC107" s="587"/>
      <c r="AD107" s="587"/>
      <c r="AE107" s="587"/>
      <c r="AF107" s="587"/>
      <c r="AG107" s="587"/>
      <c r="AH107" s="587"/>
      <c r="AI107" s="587"/>
      <c r="AJ107" s="587"/>
      <c r="AK107" s="587"/>
      <c r="AL107" s="587"/>
      <c r="AM107" s="587"/>
      <c r="AN107" s="587"/>
    </row>
    <row r="108" spans="1:40" s="525" customFormat="1" ht="90">
      <c r="A108" s="1233"/>
      <c r="B108" s="1233"/>
      <c r="C108" s="1233"/>
      <c r="D108" s="1233"/>
      <c r="E108" s="1233"/>
      <c r="F108" s="1233">
        <v>1</v>
      </c>
      <c r="G108" s="1081"/>
      <c r="H108" s="1081"/>
      <c r="I108" s="1255"/>
      <c r="J108" s="1064"/>
      <c r="K108" s="1063"/>
      <c r="L108" s="595" t="str">
        <f>mergeValue(A108) &amp;"."&amp; mergeValue(B108)&amp;"."&amp; mergeValue(C108)&amp;"."&amp; mergeValue(D108)&amp;"."&amp; mergeValue(F108)</f>
        <v>1.1.1.1.1</v>
      </c>
      <c r="M108" s="557" t="s">
        <v>10</v>
      </c>
      <c r="N108" s="583"/>
      <c r="O108" s="1236"/>
      <c r="P108" s="1237"/>
      <c r="Q108" s="1237"/>
      <c r="R108" s="1237"/>
      <c r="S108" s="1237"/>
      <c r="T108" s="1237"/>
      <c r="U108" s="1237"/>
      <c r="V108" s="1237"/>
      <c r="W108" s="1237"/>
      <c r="X108" s="1237"/>
      <c r="Y108" s="1237"/>
      <c r="Z108" s="1237"/>
      <c r="AA108" s="1238"/>
      <c r="AB108" s="632" t="s">
        <v>635</v>
      </c>
      <c r="AC108" s="587"/>
      <c r="AD108" s="591" t="str">
        <f>strCheckUnique(AE108:AE113)</f>
        <v/>
      </c>
      <c r="AE108" s="587"/>
      <c r="AF108" s="591"/>
      <c r="AG108" s="587"/>
      <c r="AH108" s="587"/>
      <c r="AI108" s="587"/>
      <c r="AJ108" s="587"/>
      <c r="AK108" s="587"/>
      <c r="AL108" s="587"/>
      <c r="AM108" s="587"/>
      <c r="AN108" s="587"/>
    </row>
    <row r="109" spans="1:40" s="525" customFormat="1" ht="135">
      <c r="A109" s="1233"/>
      <c r="B109" s="1233"/>
      <c r="C109" s="1233"/>
      <c r="D109" s="1233"/>
      <c r="E109" s="1233"/>
      <c r="F109" s="1233"/>
      <c r="G109" s="1233">
        <v>1</v>
      </c>
      <c r="H109" s="1081"/>
      <c r="I109" s="1255"/>
      <c r="J109" s="1256"/>
      <c r="K109" s="1070"/>
      <c r="L109" s="595" t="str">
        <f>mergeValue(A109) &amp;"."&amp; mergeValue(B109)&amp;"."&amp; mergeValue(C109)&amp;"."&amp; mergeValue(D109)&amp;"."&amp; mergeValue(F109)&amp;"."&amp; mergeValue(G109)</f>
        <v>1.1.1.1.1.1</v>
      </c>
      <c r="M109" s="1071" t="s">
        <v>650</v>
      </c>
      <c r="N109" s="648"/>
      <c r="O109" s="564"/>
      <c r="P109" s="564"/>
      <c r="Q109" s="564"/>
      <c r="R109" s="495"/>
      <c r="S109" s="1097"/>
      <c r="T109" s="495"/>
      <c r="U109" s="1097"/>
      <c r="V109" s="586" t="str">
        <f>W109 &amp; "-" &amp; Y109</f>
        <v>-</v>
      </c>
      <c r="W109" s="1243"/>
      <c r="X109" s="1229" t="s">
        <v>84</v>
      </c>
      <c r="Y109" s="1243"/>
      <c r="Z109" s="1229" t="s">
        <v>84</v>
      </c>
      <c r="AA109" s="539"/>
      <c r="AB109" s="632" t="s">
        <v>668</v>
      </c>
      <c r="AC109" s="587" t="str">
        <f>strCheckDate(O109:AA109)</f>
        <v/>
      </c>
      <c r="AD109" s="591"/>
      <c r="AE109" s="591" t="str">
        <f>IF(M109="","",M109 )</f>
        <v>горячая вода в системе централизованного теплоснабжения на горячее водоснабжение</v>
      </c>
      <c r="AF109" s="591"/>
      <c r="AG109" s="591"/>
      <c r="AH109" s="591"/>
      <c r="AI109" s="587"/>
      <c r="AJ109" s="587"/>
      <c r="AK109" s="587"/>
      <c r="AL109" s="587"/>
      <c r="AM109" s="587"/>
      <c r="AN109" s="587"/>
    </row>
    <row r="110" spans="1:40" s="525" customFormat="1" ht="102.75" customHeight="1">
      <c r="A110" s="1233"/>
      <c r="B110" s="1233"/>
      <c r="C110" s="1233"/>
      <c r="D110" s="1233"/>
      <c r="E110" s="1233"/>
      <c r="F110" s="1233"/>
      <c r="G110" s="1233"/>
      <c r="H110" s="1081">
        <v>1</v>
      </c>
      <c r="I110" s="1255"/>
      <c r="J110" s="1256"/>
      <c r="K110" s="1070"/>
      <c r="L110" s="595" t="str">
        <f>mergeValue(A110) &amp;"."&amp; mergeValue(B110)&amp;"."&amp; mergeValue(C110)&amp;"."&amp; mergeValue(D110)&amp;"."&amp; mergeValue(F110)&amp;"."&amp; mergeValue(G110)&amp;"."&amp; mergeValue(H110)</f>
        <v>1.1.1.1.1.1.1</v>
      </c>
      <c r="M110" s="1073"/>
      <c r="N110" s="496"/>
      <c r="O110" s="564"/>
      <c r="P110" s="564"/>
      <c r="Q110" s="564"/>
      <c r="R110" s="495"/>
      <c r="S110" s="1097"/>
      <c r="T110" s="495"/>
      <c r="U110" s="1097"/>
      <c r="V110" s="586" t="str">
        <f>W110 &amp; "-" &amp; Y110</f>
        <v>-</v>
      </c>
      <c r="W110" s="1243"/>
      <c r="X110" s="1229"/>
      <c r="Y110" s="1243"/>
      <c r="Z110" s="1229"/>
      <c r="AA110" s="672"/>
      <c r="AB110" s="1203" t="s">
        <v>669</v>
      </c>
      <c r="AC110" s="587" t="str">
        <f>strCheckDate(O110:AA110)</f>
        <v/>
      </c>
      <c r="AD110" s="587"/>
      <c r="AE110" s="587"/>
      <c r="AF110" s="591"/>
      <c r="AG110" s="587"/>
      <c r="AH110" s="587"/>
      <c r="AI110" s="587"/>
      <c r="AJ110" s="587"/>
      <c r="AK110" s="587"/>
      <c r="AL110" s="587"/>
      <c r="AM110" s="587"/>
      <c r="AN110" s="587"/>
    </row>
    <row r="111" spans="1:40" s="525" customFormat="1" ht="0.2" customHeight="1">
      <c r="A111" s="1233"/>
      <c r="B111" s="1233"/>
      <c r="C111" s="1233"/>
      <c r="D111" s="1233"/>
      <c r="E111" s="1233"/>
      <c r="F111" s="1233"/>
      <c r="G111" s="1233"/>
      <c r="H111" s="1081"/>
      <c r="I111" s="1255"/>
      <c r="J111" s="1256"/>
      <c r="K111" s="1070"/>
      <c r="L111" s="602"/>
      <c r="M111" s="648"/>
      <c r="N111" s="648"/>
      <c r="O111" s="564"/>
      <c r="P111" s="495"/>
      <c r="Q111" s="495"/>
      <c r="R111" s="495"/>
      <c r="S111" s="495"/>
      <c r="T111" s="495"/>
      <c r="U111" s="561"/>
      <c r="V111" s="586"/>
      <c r="W111" s="1228"/>
      <c r="X111" s="1229"/>
      <c r="Y111" s="1228"/>
      <c r="Z111" s="1229"/>
      <c r="AA111" s="539"/>
      <c r="AB111" s="1203"/>
      <c r="AC111" s="587"/>
      <c r="AD111" s="587"/>
      <c r="AE111" s="587"/>
      <c r="AF111" s="591">
        <f ca="1">OFFSET(AF111,-1,0)</f>
        <v>0</v>
      </c>
      <c r="AG111" s="587"/>
      <c r="AH111" s="587"/>
      <c r="AI111" s="587"/>
      <c r="AJ111" s="587"/>
      <c r="AK111" s="587"/>
      <c r="AL111" s="587"/>
      <c r="AM111" s="587"/>
      <c r="AN111" s="587"/>
    </row>
    <row r="112" spans="1:40" s="524" customFormat="1" ht="15" customHeight="1">
      <c r="A112" s="1233"/>
      <c r="B112" s="1233"/>
      <c r="C112" s="1233"/>
      <c r="D112" s="1233"/>
      <c r="E112" s="1233"/>
      <c r="F112" s="1233"/>
      <c r="G112" s="1233"/>
      <c r="H112" s="1081"/>
      <c r="I112" s="1255"/>
      <c r="J112" s="1256"/>
      <c r="K112" s="1072"/>
      <c r="L112" s="540"/>
      <c r="M112" s="559" t="s">
        <v>41</v>
      </c>
      <c r="N112" s="553"/>
      <c r="O112" s="547"/>
      <c r="P112" s="547"/>
      <c r="Q112" s="547"/>
      <c r="R112" s="547"/>
      <c r="S112" s="547"/>
      <c r="T112" s="547"/>
      <c r="U112" s="547"/>
      <c r="V112" s="547"/>
      <c r="W112" s="565"/>
      <c r="X112" s="566"/>
      <c r="Y112" s="565"/>
      <c r="Z112" s="553"/>
      <c r="AA112" s="562"/>
      <c r="AB112" s="1203"/>
      <c r="AC112" s="589"/>
      <c r="AD112" s="589"/>
      <c r="AE112" s="589"/>
      <c r="AF112" s="589"/>
      <c r="AG112" s="589"/>
      <c r="AH112" s="589"/>
      <c r="AI112" s="589"/>
      <c r="AJ112" s="589"/>
      <c r="AK112" s="589"/>
      <c r="AL112" s="589"/>
      <c r="AM112" s="589"/>
      <c r="AN112" s="589"/>
    </row>
    <row r="113" spans="1:40" s="524" customFormat="1" ht="15" customHeight="1">
      <c r="A113" s="1233"/>
      <c r="B113" s="1233"/>
      <c r="C113" s="1233"/>
      <c r="D113" s="1233"/>
      <c r="E113" s="1233"/>
      <c r="F113" s="1233"/>
      <c r="G113" s="1081"/>
      <c r="H113" s="1081"/>
      <c r="I113" s="1255"/>
      <c r="J113" s="1078"/>
      <c r="K113" s="1072"/>
      <c r="L113" s="540"/>
      <c r="M113" s="558" t="s">
        <v>25</v>
      </c>
      <c r="N113" s="559"/>
      <c r="O113" s="559"/>
      <c r="P113" s="559"/>
      <c r="Q113" s="559"/>
      <c r="R113" s="559"/>
      <c r="S113" s="559"/>
      <c r="T113" s="559"/>
      <c r="U113" s="559"/>
      <c r="V113" s="559"/>
      <c r="W113" s="559"/>
      <c r="X113" s="559"/>
      <c r="Y113" s="559"/>
      <c r="Z113" s="559"/>
      <c r="AA113" s="559"/>
      <c r="AB113" s="562"/>
      <c r="AC113" s="589"/>
      <c r="AD113" s="589"/>
      <c r="AE113" s="589"/>
      <c r="AF113" s="589"/>
      <c r="AG113" s="589"/>
      <c r="AH113" s="589"/>
      <c r="AI113" s="589"/>
      <c r="AJ113" s="589"/>
      <c r="AK113" s="589"/>
      <c r="AL113" s="589"/>
      <c r="AM113" s="589"/>
      <c r="AN113" s="589"/>
    </row>
    <row r="114" spans="1:40" s="524" customFormat="1" ht="15" customHeight="1">
      <c r="A114" s="1233"/>
      <c r="B114" s="1233"/>
      <c r="C114" s="1233"/>
      <c r="D114" s="1233"/>
      <c r="E114" s="1233"/>
      <c r="F114" s="1084"/>
      <c r="G114" s="1081"/>
      <c r="H114" s="1081"/>
      <c r="I114" s="1068"/>
      <c r="J114" s="1066"/>
      <c r="K114" s="1072"/>
      <c r="L114" s="540"/>
      <c r="M114" s="553" t="s">
        <v>11</v>
      </c>
      <c r="N114" s="552"/>
      <c r="O114" s="547"/>
      <c r="P114" s="547"/>
      <c r="Q114" s="547"/>
      <c r="R114" s="547"/>
      <c r="S114" s="547"/>
      <c r="T114" s="547"/>
      <c r="U114" s="547"/>
      <c r="V114" s="547"/>
      <c r="W114" s="575"/>
      <c r="X114" s="566"/>
      <c r="Y114" s="565"/>
      <c r="Z114" s="552"/>
      <c r="AA114" s="566"/>
      <c r="AB114" s="562"/>
      <c r="AC114" s="589"/>
      <c r="AD114" s="589"/>
      <c r="AE114" s="589"/>
      <c r="AF114" s="589"/>
      <c r="AG114" s="589"/>
      <c r="AH114" s="589"/>
      <c r="AI114" s="589"/>
      <c r="AJ114" s="589"/>
      <c r="AK114" s="589"/>
      <c r="AL114" s="589"/>
      <c r="AM114" s="589"/>
      <c r="AN114" s="589"/>
    </row>
    <row r="115" spans="1:40" s="524" customFormat="1" ht="0.2" customHeight="1">
      <c r="A115" s="1233"/>
      <c r="B115" s="1233"/>
      <c r="C115" s="1233"/>
      <c r="D115" s="1083"/>
      <c r="E115" s="1084"/>
      <c r="F115" s="1084"/>
      <c r="G115" s="1081"/>
      <c r="H115" s="1081"/>
      <c r="I115" s="1079"/>
      <c r="J115" s="1066"/>
      <c r="K115" s="1062"/>
      <c r="L115" s="540"/>
      <c r="M115" s="553"/>
      <c r="N115" s="553"/>
      <c r="O115" s="553"/>
      <c r="P115" s="553"/>
      <c r="Q115" s="553"/>
      <c r="R115" s="553"/>
      <c r="S115" s="553"/>
      <c r="T115" s="553"/>
      <c r="U115" s="553"/>
      <c r="V115" s="553"/>
      <c r="W115" s="553"/>
      <c r="X115" s="553"/>
      <c r="Y115" s="553"/>
      <c r="Z115" s="553"/>
      <c r="AA115" s="553"/>
      <c r="AB115" s="562"/>
      <c r="AC115" s="589"/>
      <c r="AD115" s="589"/>
      <c r="AE115" s="589"/>
      <c r="AF115" s="589"/>
      <c r="AG115" s="589"/>
      <c r="AH115" s="589"/>
      <c r="AI115" s="589"/>
      <c r="AJ115" s="589"/>
      <c r="AK115" s="589"/>
      <c r="AL115" s="589"/>
      <c r="AM115" s="589"/>
      <c r="AN115" s="589"/>
    </row>
    <row r="116" spans="1:40" s="524" customFormat="1" ht="15" customHeight="1">
      <c r="A116" s="1233"/>
      <c r="B116" s="1233"/>
      <c r="C116" s="1233"/>
      <c r="D116" s="1085"/>
      <c r="E116" s="1085"/>
      <c r="F116" s="1085"/>
      <c r="G116" s="1086"/>
      <c r="H116" s="1085"/>
      <c r="I116" s="1072"/>
      <c r="J116" s="1066"/>
      <c r="K116" s="1072"/>
      <c r="L116" s="540"/>
      <c r="M116" s="552" t="s">
        <v>17</v>
      </c>
      <c r="N116" s="551"/>
      <c r="O116" s="547"/>
      <c r="P116" s="547"/>
      <c r="Q116" s="547"/>
      <c r="R116" s="547"/>
      <c r="S116" s="547"/>
      <c r="T116" s="547"/>
      <c r="U116" s="547"/>
      <c r="V116" s="547"/>
      <c r="W116" s="575"/>
      <c r="X116" s="566"/>
      <c r="Y116" s="565"/>
      <c r="Z116" s="551"/>
      <c r="AA116" s="566"/>
      <c r="AB116" s="562"/>
      <c r="AC116" s="589"/>
      <c r="AD116" s="589"/>
      <c r="AE116" s="589"/>
      <c r="AF116" s="589"/>
      <c r="AG116" s="589"/>
      <c r="AH116" s="589"/>
      <c r="AI116" s="589"/>
      <c r="AJ116" s="589"/>
      <c r="AK116" s="589"/>
      <c r="AL116" s="589"/>
      <c r="AM116" s="589"/>
      <c r="AN116" s="589"/>
    </row>
    <row r="117" spans="1:40" s="524" customFormat="1" ht="15" customHeight="1">
      <c r="A117" s="1233"/>
      <c r="B117" s="1233"/>
      <c r="C117" s="1085"/>
      <c r="D117" s="1085"/>
      <c r="E117" s="1085"/>
      <c r="F117" s="1085"/>
      <c r="G117" s="1086"/>
      <c r="H117" s="1085"/>
      <c r="I117" s="1072"/>
      <c r="J117" s="1066"/>
      <c r="K117" s="1072"/>
      <c r="L117" s="540"/>
      <c r="M117" s="551" t="s">
        <v>18</v>
      </c>
      <c r="N117" s="551"/>
      <c r="O117" s="547"/>
      <c r="P117" s="547"/>
      <c r="Q117" s="547"/>
      <c r="R117" s="547"/>
      <c r="S117" s="547"/>
      <c r="T117" s="547"/>
      <c r="U117" s="547"/>
      <c r="V117" s="547"/>
      <c r="W117" s="575"/>
      <c r="X117" s="566"/>
      <c r="Y117" s="565"/>
      <c r="Z117" s="551"/>
      <c r="AA117" s="566"/>
      <c r="AB117" s="562"/>
      <c r="AC117" s="589"/>
      <c r="AD117" s="589"/>
      <c r="AE117" s="589"/>
      <c r="AF117" s="589"/>
      <c r="AG117" s="589"/>
      <c r="AH117" s="589"/>
      <c r="AI117" s="589"/>
      <c r="AJ117" s="589"/>
      <c r="AK117" s="589"/>
      <c r="AL117" s="589"/>
      <c r="AM117" s="589"/>
      <c r="AN117" s="589"/>
    </row>
    <row r="118" spans="1:40" s="524" customFormat="1" ht="15" customHeight="1">
      <c r="A118" s="1233"/>
      <c r="B118" s="1085"/>
      <c r="C118" s="1085"/>
      <c r="D118" s="1085"/>
      <c r="E118" s="1085"/>
      <c r="F118" s="1085"/>
      <c r="G118" s="1086"/>
      <c r="H118" s="1085"/>
      <c r="I118" s="1072"/>
      <c r="J118" s="1066"/>
      <c r="K118" s="1072"/>
      <c r="L118" s="540"/>
      <c r="M118" s="560" t="s">
        <v>19</v>
      </c>
      <c r="N118" s="551"/>
      <c r="O118" s="547"/>
      <c r="P118" s="547"/>
      <c r="Q118" s="547"/>
      <c r="R118" s="547"/>
      <c r="S118" s="547"/>
      <c r="T118" s="547"/>
      <c r="U118" s="547"/>
      <c r="V118" s="547"/>
      <c r="W118" s="575"/>
      <c r="X118" s="566"/>
      <c r="Y118" s="565"/>
      <c r="Z118" s="551"/>
      <c r="AA118" s="566"/>
      <c r="AB118" s="562"/>
      <c r="AC118" s="589"/>
      <c r="AD118" s="589"/>
      <c r="AE118" s="589"/>
      <c r="AF118" s="589"/>
      <c r="AG118" s="589"/>
      <c r="AH118" s="589"/>
      <c r="AI118" s="589"/>
      <c r="AJ118" s="589"/>
      <c r="AK118" s="589"/>
      <c r="AL118" s="589"/>
      <c r="AM118" s="589"/>
      <c r="AN118" s="589"/>
    </row>
    <row r="119" spans="1:40" s="524" customFormat="1" ht="15" customHeight="1">
      <c r="A119" s="1079"/>
      <c r="B119" s="1079"/>
      <c r="C119" s="1079"/>
      <c r="D119" s="1079"/>
      <c r="E119" s="1079"/>
      <c r="F119" s="1079"/>
      <c r="G119" s="1087"/>
      <c r="H119" s="1079"/>
      <c r="I119" s="1065"/>
      <c r="J119" s="1066"/>
      <c r="K119" s="1062"/>
      <c r="L119" s="540"/>
      <c r="M119" s="567" t="s">
        <v>309</v>
      </c>
      <c r="N119" s="551"/>
      <c r="O119" s="547"/>
      <c r="P119" s="547"/>
      <c r="Q119" s="547"/>
      <c r="R119" s="547"/>
      <c r="S119" s="547"/>
      <c r="T119" s="547"/>
      <c r="U119" s="547"/>
      <c r="V119" s="547"/>
      <c r="W119" s="575"/>
      <c r="X119" s="566"/>
      <c r="Y119" s="565"/>
      <c r="Z119" s="551"/>
      <c r="AA119" s="566"/>
      <c r="AB119" s="562"/>
      <c r="AC119" s="589"/>
      <c r="AD119" s="589"/>
      <c r="AE119" s="589"/>
      <c r="AF119" s="589"/>
      <c r="AG119" s="589"/>
      <c r="AH119" s="589"/>
      <c r="AI119" s="589"/>
      <c r="AJ119" s="589"/>
      <c r="AK119" s="589"/>
      <c r="AL119" s="589"/>
      <c r="AM119" s="589"/>
      <c r="AN119" s="589"/>
    </row>
    <row r="120" spans="1:40" s="687" customFormat="1" ht="102.75" customHeight="1">
      <c r="A120" s="930"/>
      <c r="B120" s="930"/>
      <c r="C120" s="930"/>
      <c r="D120" s="930"/>
      <c r="E120" s="930"/>
      <c r="F120" s="930"/>
      <c r="G120" s="934"/>
      <c r="H120" s="935">
        <v>1</v>
      </c>
      <c r="I120" s="933"/>
      <c r="J120" s="931"/>
      <c r="K120" s="932"/>
      <c r="L120" s="726" t="str">
        <f>mergeValue(A120) &amp;"."&amp; mergeValue(B120)&amp;"."&amp; mergeValue(C120)&amp;"."&amp; mergeValue(D120)&amp;"."&amp; mergeValue(F120)&amp;"."&amp; mergeValue(G120)&amp;"."&amp; mergeValue(H120)</f>
        <v>......1</v>
      </c>
      <c r="M120" s="1073"/>
      <c r="N120" s="715"/>
      <c r="O120" s="704"/>
      <c r="P120" s="704"/>
      <c r="Q120" s="704"/>
      <c r="R120" s="714"/>
      <c r="S120" s="1097"/>
      <c r="T120" s="714"/>
      <c r="U120" s="1097"/>
      <c r="V120" s="720" t="str">
        <f>W120 &amp; "-" &amp; Y120</f>
        <v>-</v>
      </c>
      <c r="W120" s="685"/>
      <c r="X120" s="652" t="s">
        <v>85</v>
      </c>
      <c r="Y120" s="1093"/>
      <c r="Z120" s="473" t="s">
        <v>85</v>
      </c>
      <c r="AA120" s="672"/>
      <c r="AB120" s="692"/>
      <c r="AC120" s="721" t="str">
        <f>strCheckDate(O120:AA120)</f>
        <v/>
      </c>
      <c r="AD120" s="721"/>
      <c r="AE120" s="721"/>
      <c r="AF120" s="724"/>
      <c r="AG120" s="721"/>
      <c r="AH120" s="721"/>
      <c r="AI120" s="721"/>
      <c r="AJ120" s="721"/>
      <c r="AK120" s="721"/>
      <c r="AL120" s="721"/>
      <c r="AM120" s="721"/>
      <c r="AN120" s="721"/>
    </row>
    <row r="123" spans="1:40" s="35" customFormat="1" ht="17.100000000000001" customHeight="1">
      <c r="G123" s="35" t="s">
        <v>13</v>
      </c>
      <c r="I123" s="35" t="s">
        <v>69</v>
      </c>
      <c r="U123" s="158"/>
    </row>
    <row r="124" spans="1:40" ht="17.100000000000001" customHeight="1">
      <c r="T124" s="122"/>
      <c r="U124" s="43"/>
    </row>
    <row r="125" spans="1:40" s="525" customFormat="1" ht="22.5">
      <c r="A125" s="1233">
        <v>1</v>
      </c>
      <c r="B125" s="942"/>
      <c r="C125" s="942"/>
      <c r="D125" s="942"/>
      <c r="E125" s="943"/>
      <c r="F125" s="944"/>
      <c r="G125" s="944"/>
      <c r="H125" s="944"/>
      <c r="I125" s="945"/>
      <c r="J125" s="940"/>
      <c r="K125" s="947"/>
      <c r="L125" s="595">
        <f>mergeValue(A125)</f>
        <v>1</v>
      </c>
      <c r="M125" s="643" t="s">
        <v>20</v>
      </c>
      <c r="N125" s="582"/>
      <c r="O125" s="1245"/>
      <c r="P125" s="1245"/>
      <c r="Q125" s="1245"/>
      <c r="R125" s="1245"/>
      <c r="S125" s="1245"/>
      <c r="T125" s="1245"/>
      <c r="U125" s="1245"/>
      <c r="V125" s="1245"/>
      <c r="W125" s="632" t="s">
        <v>658</v>
      </c>
      <c r="X125" s="587"/>
      <c r="Y125" s="587"/>
      <c r="Z125" s="587"/>
      <c r="AA125" s="587"/>
      <c r="AB125" s="587"/>
      <c r="AC125" s="587"/>
      <c r="AD125" s="587"/>
      <c r="AE125" s="587"/>
      <c r="AF125" s="587"/>
      <c r="AG125" s="587"/>
      <c r="AH125" s="587"/>
    </row>
    <row r="126" spans="1:40" s="525" customFormat="1" ht="22.5">
      <c r="A126" s="1233"/>
      <c r="B126" s="1233">
        <v>1</v>
      </c>
      <c r="C126" s="942"/>
      <c r="D126" s="942"/>
      <c r="E126" s="944"/>
      <c r="F126" s="944"/>
      <c r="G126" s="944"/>
      <c r="H126" s="944"/>
      <c r="I126" s="939"/>
      <c r="J126" s="938"/>
      <c r="K126" s="941"/>
      <c r="L126" s="595" t="str">
        <f>mergeValue(A126) &amp;"."&amp; mergeValue(B126)</f>
        <v>1.1</v>
      </c>
      <c r="M126" s="548" t="s">
        <v>16</v>
      </c>
      <c r="N126" s="582"/>
      <c r="O126" s="1245"/>
      <c r="P126" s="1245"/>
      <c r="Q126" s="1245"/>
      <c r="R126" s="1245"/>
      <c r="S126" s="1245"/>
      <c r="T126" s="1245"/>
      <c r="U126" s="1245"/>
      <c r="V126" s="1245"/>
      <c r="W126" s="632" t="s">
        <v>477</v>
      </c>
      <c r="X126" s="587"/>
      <c r="Y126" s="587"/>
      <c r="Z126" s="587"/>
      <c r="AA126" s="587"/>
      <c r="AB126" s="587"/>
      <c r="AC126" s="587"/>
      <c r="AD126" s="587"/>
      <c r="AE126" s="587"/>
      <c r="AF126" s="587"/>
      <c r="AG126" s="587"/>
      <c r="AH126" s="587"/>
    </row>
    <row r="127" spans="1:40" s="525" customFormat="1" ht="22.5">
      <c r="A127" s="1233"/>
      <c r="B127" s="1233"/>
      <c r="C127" s="1233">
        <v>1</v>
      </c>
      <c r="D127" s="942"/>
      <c r="E127" s="944"/>
      <c r="F127" s="944"/>
      <c r="G127" s="944"/>
      <c r="H127" s="944"/>
      <c r="I127" s="946"/>
      <c r="J127" s="938"/>
      <c r="K127" s="941"/>
      <c r="L127" s="595" t="str">
        <f>mergeValue(A127) &amp;"."&amp; mergeValue(B127)&amp;"."&amp; mergeValue(C127)</f>
        <v>1.1.1</v>
      </c>
      <c r="M127" s="549" t="s">
        <v>7</v>
      </c>
      <c r="N127" s="582"/>
      <c r="O127" s="1245"/>
      <c r="P127" s="1245"/>
      <c r="Q127" s="1245"/>
      <c r="R127" s="1245"/>
      <c r="S127" s="1245"/>
      <c r="T127" s="1245"/>
      <c r="U127" s="1245"/>
      <c r="V127" s="1245"/>
      <c r="W127" s="632" t="s">
        <v>633</v>
      </c>
      <c r="X127" s="587"/>
      <c r="Y127" s="587"/>
      <c r="Z127" s="587"/>
      <c r="AA127" s="587"/>
      <c r="AB127" s="587"/>
      <c r="AC127" s="587"/>
      <c r="AD127" s="587"/>
      <c r="AE127" s="587"/>
      <c r="AF127" s="587"/>
      <c r="AG127" s="587"/>
      <c r="AH127" s="587"/>
    </row>
    <row r="128" spans="1:40" s="525" customFormat="1" ht="22.5">
      <c r="A128" s="1233"/>
      <c r="B128" s="1233"/>
      <c r="C128" s="1233"/>
      <c r="D128" s="1233">
        <v>1</v>
      </c>
      <c r="E128" s="944"/>
      <c r="F128" s="944"/>
      <c r="G128" s="944"/>
      <c r="H128" s="944"/>
      <c r="I128" s="946"/>
      <c r="J128" s="938"/>
      <c r="K128" s="941"/>
      <c r="L128" s="595" t="str">
        <f>mergeValue(A128) &amp;"."&amp; mergeValue(B128)&amp;"."&amp; mergeValue(C128)&amp;"."&amp; mergeValue(D128)</f>
        <v>1.1.1.1</v>
      </c>
      <c r="M128" s="550" t="s">
        <v>22</v>
      </c>
      <c r="N128" s="582"/>
      <c r="O128" s="1245"/>
      <c r="P128" s="1245"/>
      <c r="Q128" s="1245"/>
      <c r="R128" s="1245"/>
      <c r="S128" s="1245"/>
      <c r="T128" s="1245"/>
      <c r="U128" s="1245"/>
      <c r="V128" s="1245"/>
      <c r="W128" s="632" t="s">
        <v>634</v>
      </c>
      <c r="X128" s="587"/>
      <c r="Y128" s="587"/>
      <c r="Z128" s="587"/>
      <c r="AA128" s="587"/>
      <c r="AB128" s="587"/>
      <c r="AC128" s="587"/>
      <c r="AD128" s="587"/>
      <c r="AE128" s="587"/>
      <c r="AF128" s="587"/>
      <c r="AG128" s="587"/>
      <c r="AH128" s="587"/>
    </row>
    <row r="129" spans="1:34" s="525" customFormat="1" ht="11.25" hidden="1" customHeight="1">
      <c r="A129" s="1233"/>
      <c r="B129" s="1233"/>
      <c r="C129" s="1233"/>
      <c r="D129" s="1233"/>
      <c r="E129" s="1233">
        <v>1</v>
      </c>
      <c r="F129" s="944"/>
      <c r="G129" s="944"/>
      <c r="H129" s="942">
        <v>1</v>
      </c>
      <c r="I129" s="1233">
        <v>1</v>
      </c>
      <c r="J129" s="944"/>
      <c r="K129" s="949"/>
      <c r="L129" s="595"/>
      <c r="M129" s="556"/>
      <c r="N129" s="583"/>
      <c r="O129" s="633"/>
      <c r="P129" s="633"/>
      <c r="Q129" s="633"/>
      <c r="R129" s="633"/>
      <c r="S129" s="633"/>
      <c r="T129" s="633"/>
      <c r="U129" s="633"/>
      <c r="V129" s="510"/>
      <c r="W129" s="561"/>
      <c r="X129" s="587"/>
      <c r="Y129" s="587"/>
      <c r="Z129" s="587"/>
      <c r="AA129" s="587"/>
      <c r="AB129" s="587"/>
      <c r="AC129" s="587"/>
      <c r="AD129" s="587"/>
      <c r="AE129" s="587"/>
      <c r="AF129" s="587"/>
      <c r="AG129" s="587"/>
      <c r="AH129" s="587"/>
    </row>
    <row r="130" spans="1:34" s="525" customFormat="1" ht="90">
      <c r="A130" s="1233"/>
      <c r="B130" s="1233"/>
      <c r="C130" s="1233"/>
      <c r="D130" s="1233"/>
      <c r="E130" s="1233"/>
      <c r="F130" s="1233">
        <v>1</v>
      </c>
      <c r="G130" s="942"/>
      <c r="H130" s="942"/>
      <c r="I130" s="1233"/>
      <c r="J130" s="1233">
        <v>1</v>
      </c>
      <c r="K130" s="950"/>
      <c r="L130" s="595" t="str">
        <f>mergeValue(A130) &amp;"."&amp; mergeValue(B130)&amp;"."&amp; mergeValue(C130)&amp;"."&amp; mergeValue(D130)&amp;"."&amp;  mergeValue(F130)</f>
        <v>1.1.1.1.1</v>
      </c>
      <c r="M130" s="557" t="s">
        <v>10</v>
      </c>
      <c r="N130" s="583"/>
      <c r="O130" s="1235"/>
      <c r="P130" s="1235"/>
      <c r="Q130" s="1235"/>
      <c r="R130" s="1235"/>
      <c r="S130" s="1235"/>
      <c r="T130" s="1235"/>
      <c r="U130" s="1235"/>
      <c r="V130" s="1235"/>
      <c r="W130" s="632" t="s">
        <v>635</v>
      </c>
      <c r="X130" s="587"/>
      <c r="Y130" s="591" t="str">
        <f>strCheckUnique(Z130:Z133)</f>
        <v/>
      </c>
      <c r="Z130" s="587"/>
      <c r="AA130" s="591"/>
      <c r="AB130" s="587"/>
      <c r="AC130" s="587"/>
      <c r="AD130" s="587"/>
      <c r="AE130" s="587"/>
      <c r="AF130" s="587"/>
      <c r="AG130" s="587"/>
      <c r="AH130" s="587"/>
    </row>
    <row r="131" spans="1:34" s="525" customFormat="1" ht="191.25" customHeight="1">
      <c r="A131" s="1233"/>
      <c r="B131" s="1233"/>
      <c r="C131" s="1233"/>
      <c r="D131" s="1233"/>
      <c r="E131" s="1233"/>
      <c r="F131" s="1233"/>
      <c r="G131" s="942">
        <v>1</v>
      </c>
      <c r="H131" s="942"/>
      <c r="I131" s="1233"/>
      <c r="J131" s="1233"/>
      <c r="K131" s="950">
        <v>1</v>
      </c>
      <c r="L131" s="595" t="str">
        <f>mergeValue(A131) &amp;"."&amp; mergeValue(B131)&amp;"."&amp; mergeValue(C131)&amp;"."&amp; mergeValue(D131)&amp;"."&amp; mergeValue(F131)&amp;"."&amp; mergeValue(G131)</f>
        <v>1.1.1.1.1.1</v>
      </c>
      <c r="M131" s="1071"/>
      <c r="N131" s="588"/>
      <c r="O131" s="564"/>
      <c r="P131" s="564"/>
      <c r="Q131" s="1096"/>
      <c r="R131" s="1243"/>
      <c r="S131" s="1229" t="s">
        <v>84</v>
      </c>
      <c r="T131" s="1243"/>
      <c r="U131" s="1229" t="s">
        <v>85</v>
      </c>
      <c r="V131" s="580"/>
      <c r="W131" s="1203" t="s">
        <v>659</v>
      </c>
      <c r="X131" s="587" t="str">
        <f>strCheckDate(O132:V132)</f>
        <v/>
      </c>
      <c r="Y131" s="591"/>
      <c r="Z131" s="591" t="str">
        <f>IF(M131="","",M131 )</f>
        <v/>
      </c>
      <c r="AA131" s="591"/>
      <c r="AB131" s="591"/>
      <c r="AC131" s="591"/>
      <c r="AD131" s="587"/>
      <c r="AE131" s="587"/>
      <c r="AF131" s="587"/>
      <c r="AG131" s="587"/>
      <c r="AH131" s="587"/>
    </row>
    <row r="132" spans="1:34" s="525" customFormat="1" ht="0.2" customHeight="1">
      <c r="A132" s="1233"/>
      <c r="B132" s="1233"/>
      <c r="C132" s="1233"/>
      <c r="D132" s="1233"/>
      <c r="E132" s="1233"/>
      <c r="F132" s="1233"/>
      <c r="G132" s="942"/>
      <c r="H132" s="942"/>
      <c r="I132" s="1233"/>
      <c r="J132" s="1233"/>
      <c r="K132" s="950"/>
      <c r="L132" s="602"/>
      <c r="M132" s="648"/>
      <c r="N132" s="588"/>
      <c r="O132" s="564"/>
      <c r="P132" s="564"/>
      <c r="Q132" s="586" t="str">
        <f>R131 &amp; "-" &amp; T131</f>
        <v>-</v>
      </c>
      <c r="R132" s="1228"/>
      <c r="S132" s="1229"/>
      <c r="T132" s="1228"/>
      <c r="U132" s="1229"/>
      <c r="V132" s="580"/>
      <c r="W132" s="1203"/>
      <c r="X132" s="587"/>
      <c r="Y132" s="587"/>
      <c r="Z132" s="587"/>
      <c r="AA132" s="587"/>
      <c r="AB132" s="587"/>
      <c r="AC132" s="587"/>
      <c r="AD132" s="587"/>
      <c r="AE132" s="587"/>
      <c r="AF132" s="587"/>
      <c r="AG132" s="587"/>
      <c r="AH132" s="587"/>
    </row>
    <row r="133" spans="1:34" s="524" customFormat="1" ht="15" customHeight="1">
      <c r="A133" s="1233"/>
      <c r="B133" s="1233"/>
      <c r="C133" s="1233"/>
      <c r="D133" s="1233"/>
      <c r="E133" s="1233"/>
      <c r="F133" s="1233"/>
      <c r="G133" s="944"/>
      <c r="H133" s="942"/>
      <c r="I133" s="1233"/>
      <c r="J133" s="1233"/>
      <c r="K133" s="949"/>
      <c r="L133" s="540"/>
      <c r="M133" s="558" t="s">
        <v>25</v>
      </c>
      <c r="N133" s="553"/>
      <c r="O133" s="547"/>
      <c r="P133" s="547"/>
      <c r="Q133" s="547"/>
      <c r="R133" s="575"/>
      <c r="S133" s="566"/>
      <c r="T133" s="565"/>
      <c r="U133" s="553"/>
      <c r="V133" s="562"/>
      <c r="W133" s="1203"/>
      <c r="X133" s="589"/>
      <c r="Y133" s="589"/>
      <c r="Z133" s="589"/>
      <c r="AA133" s="589"/>
      <c r="AB133" s="589"/>
      <c r="AC133" s="589"/>
      <c r="AD133" s="589"/>
      <c r="AE133" s="589"/>
      <c r="AF133" s="589"/>
      <c r="AG133" s="589"/>
      <c r="AH133" s="589"/>
    </row>
    <row r="134" spans="1:34" s="524" customFormat="1" ht="15" customHeight="1">
      <c r="A134" s="1233"/>
      <c r="B134" s="1233"/>
      <c r="C134" s="1233"/>
      <c r="D134" s="1233"/>
      <c r="E134" s="1233"/>
      <c r="F134" s="944"/>
      <c r="G134" s="944"/>
      <c r="H134" s="942"/>
      <c r="I134" s="1233"/>
      <c r="J134" s="944"/>
      <c r="K134" s="949"/>
      <c r="L134" s="540"/>
      <c r="M134" s="553" t="s">
        <v>11</v>
      </c>
      <c r="N134" s="552"/>
      <c r="O134" s="547"/>
      <c r="P134" s="547"/>
      <c r="Q134" s="547"/>
      <c r="R134" s="575"/>
      <c r="S134" s="566"/>
      <c r="T134" s="565"/>
      <c r="U134" s="552"/>
      <c r="V134" s="566"/>
      <c r="W134" s="562"/>
      <c r="X134" s="589"/>
      <c r="Y134" s="589"/>
      <c r="Z134" s="589"/>
      <c r="AA134" s="589"/>
      <c r="AB134" s="589"/>
      <c r="AC134" s="589"/>
      <c r="AD134" s="589"/>
      <c r="AE134" s="589"/>
      <c r="AF134" s="589"/>
      <c r="AG134" s="589"/>
      <c r="AH134" s="589"/>
    </row>
    <row r="135" spans="1:34" s="524" customFormat="1" ht="0.2" customHeight="1">
      <c r="A135" s="1233"/>
      <c r="B135" s="1233"/>
      <c r="C135" s="1233"/>
      <c r="D135" s="1233"/>
      <c r="E135" s="948"/>
      <c r="F135" s="944"/>
      <c r="G135" s="944"/>
      <c r="H135" s="944"/>
      <c r="I135" s="940"/>
      <c r="J135" s="937"/>
      <c r="K135" s="947"/>
      <c r="L135" s="540"/>
      <c r="M135" s="553"/>
      <c r="N135" s="551"/>
      <c r="O135" s="547"/>
      <c r="P135" s="547"/>
      <c r="Q135" s="547"/>
      <c r="R135" s="575"/>
      <c r="S135" s="566"/>
      <c r="T135" s="565"/>
      <c r="U135" s="551"/>
      <c r="V135" s="566"/>
      <c r="W135" s="562"/>
      <c r="X135" s="589"/>
      <c r="Y135" s="589"/>
      <c r="Z135" s="589"/>
      <c r="AA135" s="589"/>
      <c r="AB135" s="589"/>
      <c r="AC135" s="589"/>
      <c r="AD135" s="589"/>
      <c r="AE135" s="589"/>
      <c r="AF135" s="589"/>
      <c r="AG135" s="589"/>
      <c r="AH135" s="589"/>
    </row>
    <row r="136" spans="1:34" s="524" customFormat="1" ht="15" customHeight="1">
      <c r="A136" s="1233"/>
      <c r="B136" s="1233"/>
      <c r="C136" s="1233"/>
      <c r="D136" s="948"/>
      <c r="E136" s="948"/>
      <c r="F136" s="944"/>
      <c r="G136" s="944"/>
      <c r="H136" s="944"/>
      <c r="I136" s="940"/>
      <c r="J136" s="937"/>
      <c r="K136" s="947"/>
      <c r="L136" s="540"/>
      <c r="M136" s="552" t="s">
        <v>17</v>
      </c>
      <c r="N136" s="551"/>
      <c r="O136" s="547"/>
      <c r="P136" s="547"/>
      <c r="Q136" s="547"/>
      <c r="R136" s="575"/>
      <c r="S136" s="566"/>
      <c r="T136" s="565"/>
      <c r="U136" s="551"/>
      <c r="V136" s="566"/>
      <c r="W136" s="562"/>
      <c r="X136" s="589"/>
      <c r="Y136" s="589"/>
      <c r="Z136" s="589"/>
      <c r="AA136" s="589"/>
      <c r="AB136" s="589"/>
      <c r="AC136" s="589"/>
      <c r="AD136" s="589"/>
      <c r="AE136" s="589"/>
      <c r="AF136" s="589"/>
      <c r="AG136" s="589"/>
      <c r="AH136" s="589"/>
    </row>
    <row r="137" spans="1:34" s="524" customFormat="1" ht="15" customHeight="1">
      <c r="A137" s="1233"/>
      <c r="B137" s="1233"/>
      <c r="C137" s="948"/>
      <c r="D137" s="948"/>
      <c r="E137" s="948"/>
      <c r="F137" s="948"/>
      <c r="G137" s="953"/>
      <c r="H137" s="940"/>
      <c r="I137" s="951"/>
      <c r="J137" s="937"/>
      <c r="K137" s="952"/>
      <c r="L137" s="540"/>
      <c r="M137" s="551" t="s">
        <v>18</v>
      </c>
      <c r="N137" s="551"/>
      <c r="O137" s="547"/>
      <c r="P137" s="547"/>
      <c r="Q137" s="547"/>
      <c r="R137" s="575"/>
      <c r="S137" s="566"/>
      <c r="T137" s="565"/>
      <c r="U137" s="551"/>
      <c r="V137" s="566"/>
      <c r="W137" s="562"/>
      <c r="X137" s="589"/>
      <c r="Y137" s="589"/>
      <c r="Z137" s="589"/>
      <c r="AA137" s="589"/>
      <c r="AB137" s="589"/>
      <c r="AC137" s="589"/>
      <c r="AD137" s="589"/>
      <c r="AE137" s="589"/>
      <c r="AF137" s="589"/>
      <c r="AG137" s="589"/>
      <c r="AH137" s="589"/>
    </row>
    <row r="138" spans="1:34" s="524" customFormat="1" ht="15" customHeight="1">
      <c r="A138" s="1233"/>
      <c r="B138" s="948"/>
      <c r="C138" s="948"/>
      <c r="D138" s="948"/>
      <c r="E138" s="948"/>
      <c r="F138" s="948"/>
      <c r="G138" s="953"/>
      <c r="H138" s="940"/>
      <c r="I138" s="940"/>
      <c r="J138" s="937"/>
      <c r="K138" s="947"/>
      <c r="L138" s="540"/>
      <c r="M138" s="560" t="s">
        <v>19</v>
      </c>
      <c r="N138" s="551"/>
      <c r="O138" s="547"/>
      <c r="P138" s="547"/>
      <c r="Q138" s="547"/>
      <c r="R138" s="575"/>
      <c r="S138" s="566"/>
      <c r="T138" s="565"/>
      <c r="U138" s="551"/>
      <c r="V138" s="566"/>
      <c r="W138" s="562"/>
      <c r="X138" s="589"/>
      <c r="Y138" s="589"/>
      <c r="Z138" s="589"/>
      <c r="AA138" s="589"/>
      <c r="AB138" s="589"/>
      <c r="AC138" s="589"/>
      <c r="AD138" s="589"/>
      <c r="AE138" s="589"/>
      <c r="AF138" s="589"/>
      <c r="AG138" s="589"/>
      <c r="AH138" s="589"/>
    </row>
    <row r="139" spans="1:34" s="524" customFormat="1" ht="15" customHeight="1">
      <c r="A139" s="936"/>
      <c r="B139" s="936"/>
      <c r="C139" s="936"/>
      <c r="D139" s="936"/>
      <c r="E139" s="936"/>
      <c r="F139" s="936"/>
      <c r="G139" s="936"/>
      <c r="H139" s="936"/>
      <c r="I139" s="936"/>
      <c r="J139" s="936"/>
      <c r="K139" s="936"/>
      <c r="L139" s="494"/>
      <c r="M139" s="567" t="s">
        <v>309</v>
      </c>
      <c r="N139" s="551"/>
      <c r="O139" s="547"/>
      <c r="P139" s="547"/>
      <c r="Q139" s="547"/>
      <c r="R139" s="575"/>
      <c r="S139" s="566"/>
      <c r="T139" s="565"/>
      <c r="U139" s="551"/>
      <c r="V139" s="566"/>
      <c r="W139" s="562"/>
      <c r="X139" s="589"/>
      <c r="Y139" s="589"/>
      <c r="Z139" s="589"/>
      <c r="AA139" s="589"/>
      <c r="AB139" s="589"/>
      <c r="AC139" s="589"/>
      <c r="AD139" s="589"/>
      <c r="AE139" s="589"/>
      <c r="AF139" s="589"/>
      <c r="AG139" s="589"/>
      <c r="AH139" s="589"/>
    </row>
    <row r="140" spans="1:34" ht="17.100000000000001" customHeight="1">
      <c r="X140" s="204"/>
      <c r="Y140" s="204"/>
      <c r="Z140" s="204"/>
      <c r="AA140" s="204"/>
      <c r="AB140" s="204"/>
      <c r="AC140" s="204"/>
      <c r="AD140" s="204"/>
      <c r="AE140" s="204"/>
      <c r="AF140" s="204"/>
      <c r="AG140" s="204"/>
      <c r="AH140" s="204"/>
    </row>
    <row r="141" spans="1:34" s="35" customFormat="1" ht="17.100000000000001" customHeight="1">
      <c r="G141" s="35" t="s">
        <v>13</v>
      </c>
      <c r="I141" s="35" t="s">
        <v>183</v>
      </c>
      <c r="V141" s="158"/>
      <c r="X141" s="217"/>
      <c r="Y141" s="217"/>
      <c r="Z141" s="217"/>
      <c r="AA141" s="217"/>
      <c r="AB141" s="217"/>
      <c r="AC141" s="217"/>
      <c r="AD141" s="217"/>
      <c r="AE141" s="217"/>
      <c r="AF141" s="217"/>
      <c r="AG141" s="217"/>
      <c r="AH141" s="217"/>
    </row>
    <row r="142" spans="1:34" ht="17.100000000000001" customHeight="1">
      <c r="T142" s="122"/>
      <c r="U142" s="43"/>
      <c r="X142" s="204"/>
      <c r="Y142" s="204"/>
      <c r="Z142" s="204"/>
      <c r="AA142" s="204"/>
      <c r="AB142" s="204"/>
      <c r="AC142" s="204"/>
      <c r="AD142" s="204"/>
      <c r="AE142" s="204"/>
      <c r="AF142" s="204"/>
      <c r="AG142" s="204"/>
      <c r="AH142" s="204"/>
    </row>
    <row r="143" spans="1:34" s="525" customFormat="1" ht="22.5">
      <c r="A143" s="1233">
        <v>1</v>
      </c>
      <c r="B143" s="960"/>
      <c r="C143" s="960"/>
      <c r="D143" s="960"/>
      <c r="E143" s="961"/>
      <c r="F143" s="962"/>
      <c r="G143" s="962"/>
      <c r="H143" s="962"/>
      <c r="I143" s="963"/>
      <c r="J143" s="958"/>
      <c r="K143" s="965"/>
      <c r="L143" s="595">
        <f>mergeValue(A143)</f>
        <v>1</v>
      </c>
      <c r="M143" s="643" t="s">
        <v>20</v>
      </c>
      <c r="N143" s="582"/>
      <c r="O143" s="1245"/>
      <c r="P143" s="1245"/>
      <c r="Q143" s="1245"/>
      <c r="R143" s="1245"/>
      <c r="S143" s="1245"/>
      <c r="T143" s="1245"/>
      <c r="U143" s="1245"/>
      <c r="V143" s="1245"/>
      <c r="W143" s="632" t="s">
        <v>658</v>
      </c>
      <c r="X143" s="587"/>
      <c r="Y143" s="587"/>
      <c r="Z143" s="587"/>
      <c r="AA143" s="587"/>
      <c r="AB143" s="587"/>
      <c r="AC143" s="587"/>
      <c r="AD143" s="587"/>
      <c r="AE143" s="587"/>
      <c r="AF143" s="587"/>
      <c r="AG143" s="587"/>
      <c r="AH143" s="587"/>
    </row>
    <row r="144" spans="1:34" s="525" customFormat="1" ht="22.5">
      <c r="A144" s="1233"/>
      <c r="B144" s="1233">
        <v>1</v>
      </c>
      <c r="C144" s="960"/>
      <c r="D144" s="960"/>
      <c r="E144" s="962"/>
      <c r="F144" s="962"/>
      <c r="G144" s="962"/>
      <c r="H144" s="962"/>
      <c r="I144" s="957"/>
      <c r="J144" s="956"/>
      <c r="K144" s="959"/>
      <c r="L144" s="595" t="str">
        <f>mergeValue(A144) &amp;"."&amp; mergeValue(B144)</f>
        <v>1.1</v>
      </c>
      <c r="M144" s="548" t="s">
        <v>16</v>
      </c>
      <c r="N144" s="582"/>
      <c r="O144" s="1245"/>
      <c r="P144" s="1245"/>
      <c r="Q144" s="1245"/>
      <c r="R144" s="1245"/>
      <c r="S144" s="1245"/>
      <c r="T144" s="1245"/>
      <c r="U144" s="1245"/>
      <c r="V144" s="1245"/>
      <c r="W144" s="632" t="s">
        <v>477</v>
      </c>
      <c r="X144" s="587"/>
      <c r="Y144" s="587"/>
      <c r="Z144" s="587"/>
      <c r="AA144" s="587"/>
      <c r="AB144" s="587"/>
      <c r="AC144" s="587"/>
      <c r="AD144" s="587"/>
      <c r="AE144" s="587"/>
      <c r="AF144" s="587"/>
      <c r="AG144" s="587"/>
      <c r="AH144" s="587"/>
    </row>
    <row r="145" spans="1:35" s="525" customFormat="1" ht="22.5">
      <c r="A145" s="1233"/>
      <c r="B145" s="1233"/>
      <c r="C145" s="1233">
        <v>1</v>
      </c>
      <c r="D145" s="960"/>
      <c r="E145" s="962"/>
      <c r="F145" s="962"/>
      <c r="G145" s="962"/>
      <c r="H145" s="962"/>
      <c r="I145" s="964"/>
      <c r="J145" s="956"/>
      <c r="K145" s="959"/>
      <c r="L145" s="595" t="str">
        <f>mergeValue(A145) &amp;"."&amp; mergeValue(B145)&amp;"."&amp; mergeValue(C145)</f>
        <v>1.1.1</v>
      </c>
      <c r="M145" s="549" t="s">
        <v>7</v>
      </c>
      <c r="N145" s="582"/>
      <c r="O145" s="1245"/>
      <c r="P145" s="1245"/>
      <c r="Q145" s="1245"/>
      <c r="R145" s="1245"/>
      <c r="S145" s="1245"/>
      <c r="T145" s="1245"/>
      <c r="U145" s="1245"/>
      <c r="V145" s="1245"/>
      <c r="W145" s="632" t="s">
        <v>633</v>
      </c>
      <c r="X145" s="587"/>
      <c r="Y145" s="587"/>
      <c r="Z145" s="587"/>
      <c r="AA145" s="587"/>
      <c r="AB145" s="587"/>
      <c r="AC145" s="587"/>
      <c r="AD145" s="587"/>
      <c r="AE145" s="587"/>
      <c r="AF145" s="587"/>
      <c r="AG145" s="587"/>
      <c r="AH145" s="587"/>
    </row>
    <row r="146" spans="1:35" s="525" customFormat="1" ht="22.5">
      <c r="A146" s="1233"/>
      <c r="B146" s="1233"/>
      <c r="C146" s="1233"/>
      <c r="D146" s="1233">
        <v>1</v>
      </c>
      <c r="E146" s="962"/>
      <c r="F146" s="962"/>
      <c r="G146" s="962"/>
      <c r="H146" s="962"/>
      <c r="I146" s="964"/>
      <c r="J146" s="956"/>
      <c r="K146" s="959"/>
      <c r="L146" s="595" t="str">
        <f>mergeValue(A146) &amp;"."&amp; mergeValue(B146)&amp;"."&amp; mergeValue(C146)&amp;"."&amp; mergeValue(D146)</f>
        <v>1.1.1.1</v>
      </c>
      <c r="M146" s="550" t="s">
        <v>22</v>
      </c>
      <c r="N146" s="582"/>
      <c r="O146" s="1245"/>
      <c r="P146" s="1245"/>
      <c r="Q146" s="1245"/>
      <c r="R146" s="1245"/>
      <c r="S146" s="1245"/>
      <c r="T146" s="1245"/>
      <c r="U146" s="1245"/>
      <c r="V146" s="1245"/>
      <c r="W146" s="632" t="s">
        <v>634</v>
      </c>
      <c r="X146" s="587"/>
      <c r="Y146" s="587"/>
      <c r="Z146" s="587"/>
      <c r="AA146" s="587"/>
      <c r="AB146" s="587"/>
      <c r="AC146" s="587"/>
      <c r="AD146" s="587"/>
      <c r="AE146" s="587"/>
      <c r="AF146" s="587"/>
      <c r="AG146" s="587"/>
      <c r="AH146" s="587"/>
    </row>
    <row r="147" spans="1:35" s="525" customFormat="1" ht="11.25" hidden="1" customHeight="1">
      <c r="A147" s="1233"/>
      <c r="B147" s="1233"/>
      <c r="C147" s="1233"/>
      <c r="D147" s="1233"/>
      <c r="E147" s="1233">
        <v>1</v>
      </c>
      <c r="F147" s="962"/>
      <c r="G147" s="962"/>
      <c r="H147" s="960">
        <v>1</v>
      </c>
      <c r="I147" s="1233">
        <v>1</v>
      </c>
      <c r="J147" s="962"/>
      <c r="K147" s="967"/>
      <c r="L147" s="595"/>
      <c r="M147" s="556"/>
      <c r="N147" s="583"/>
      <c r="O147" s="633"/>
      <c r="P147" s="633"/>
      <c r="Q147" s="633"/>
      <c r="R147" s="633"/>
      <c r="S147" s="633"/>
      <c r="T147" s="633"/>
      <c r="U147" s="633"/>
      <c r="V147" s="510"/>
      <c r="W147" s="561"/>
      <c r="X147" s="587"/>
      <c r="Y147" s="587"/>
      <c r="Z147" s="587"/>
      <c r="AA147" s="587"/>
      <c r="AB147" s="587"/>
      <c r="AC147" s="587"/>
      <c r="AD147" s="587"/>
      <c r="AE147" s="587"/>
      <c r="AF147" s="587"/>
      <c r="AG147" s="587"/>
      <c r="AH147" s="587"/>
    </row>
    <row r="148" spans="1:35" s="525" customFormat="1" ht="90">
      <c r="A148" s="1233"/>
      <c r="B148" s="1233"/>
      <c r="C148" s="1233"/>
      <c r="D148" s="1233"/>
      <c r="E148" s="1233"/>
      <c r="F148" s="1233">
        <v>1</v>
      </c>
      <c r="G148" s="960"/>
      <c r="H148" s="960"/>
      <c r="I148" s="1233"/>
      <c r="J148" s="1233">
        <v>1</v>
      </c>
      <c r="K148" s="968"/>
      <c r="L148" s="595" t="str">
        <f>mergeValue(A148) &amp;"."&amp; mergeValue(B148)&amp;"."&amp; mergeValue(C148)&amp;"."&amp; mergeValue(D148)&amp;"."&amp;  mergeValue(F148)</f>
        <v>1.1.1.1.1</v>
      </c>
      <c r="M148" s="557" t="s">
        <v>10</v>
      </c>
      <c r="N148" s="583"/>
      <c r="O148" s="1235"/>
      <c r="P148" s="1235"/>
      <c r="Q148" s="1235"/>
      <c r="R148" s="1235"/>
      <c r="S148" s="1235"/>
      <c r="T148" s="1235"/>
      <c r="U148" s="1235"/>
      <c r="V148" s="1235"/>
      <c r="W148" s="632" t="s">
        <v>635</v>
      </c>
      <c r="X148" s="587"/>
      <c r="Y148" s="591" t="str">
        <f>strCheckUnique(Z148:Z151)</f>
        <v/>
      </c>
      <c r="Z148" s="587"/>
      <c r="AA148" s="591"/>
      <c r="AB148" s="587"/>
      <c r="AC148" s="587"/>
      <c r="AD148" s="587"/>
      <c r="AE148" s="587"/>
      <c r="AF148" s="587"/>
      <c r="AG148" s="587"/>
      <c r="AH148" s="587"/>
    </row>
    <row r="149" spans="1:35" s="525" customFormat="1" ht="188.25" customHeight="1">
      <c r="A149" s="1233"/>
      <c r="B149" s="1233"/>
      <c r="C149" s="1233"/>
      <c r="D149" s="1233"/>
      <c r="E149" s="1233"/>
      <c r="F149" s="1233"/>
      <c r="G149" s="960">
        <v>1</v>
      </c>
      <c r="H149" s="960"/>
      <c r="I149" s="1233"/>
      <c r="J149" s="1233"/>
      <c r="K149" s="968">
        <v>1</v>
      </c>
      <c r="L149" s="595" t="str">
        <f>mergeValue(A149) &amp;"."&amp; mergeValue(B149)&amp;"."&amp; mergeValue(C149)&amp;"."&amp; mergeValue(D149)&amp;"."&amp; mergeValue(F149)&amp;"."&amp; mergeValue(G149)</f>
        <v>1.1.1.1.1.1</v>
      </c>
      <c r="M149" s="1071"/>
      <c r="N149" s="588"/>
      <c r="O149" s="564"/>
      <c r="P149" s="564"/>
      <c r="Q149" s="1096"/>
      <c r="R149" s="1243"/>
      <c r="S149" s="1229" t="s">
        <v>84</v>
      </c>
      <c r="T149" s="1243"/>
      <c r="U149" s="1229" t="s">
        <v>85</v>
      </c>
      <c r="V149" s="580"/>
      <c r="W149" s="1203" t="s">
        <v>659</v>
      </c>
      <c r="X149" s="587" t="str">
        <f>strCheckDate(O150:V150)</f>
        <v/>
      </c>
      <c r="Y149" s="591"/>
      <c r="Z149" s="591" t="str">
        <f>IF(M149="","",M149 )</f>
        <v/>
      </c>
      <c r="AA149" s="591"/>
      <c r="AB149" s="591"/>
      <c r="AC149" s="591"/>
      <c r="AD149" s="587"/>
      <c r="AE149" s="587"/>
      <c r="AF149" s="587"/>
      <c r="AG149" s="587"/>
      <c r="AH149" s="587"/>
    </row>
    <row r="150" spans="1:35" s="525" customFormat="1" ht="0.2" customHeight="1">
      <c r="A150" s="1233"/>
      <c r="B150" s="1233"/>
      <c r="C150" s="1233"/>
      <c r="D150" s="1233"/>
      <c r="E150" s="1233"/>
      <c r="F150" s="1233"/>
      <c r="G150" s="960"/>
      <c r="H150" s="960"/>
      <c r="I150" s="1233"/>
      <c r="J150" s="1233"/>
      <c r="K150" s="968"/>
      <c r="L150" s="602"/>
      <c r="M150" s="648"/>
      <c r="N150" s="588"/>
      <c r="O150" s="564"/>
      <c r="P150" s="564"/>
      <c r="Q150" s="586" t="str">
        <f>R149 &amp; "-" &amp; T149</f>
        <v>-</v>
      </c>
      <c r="R150" s="1228"/>
      <c r="S150" s="1229"/>
      <c r="T150" s="1228"/>
      <c r="U150" s="1229"/>
      <c r="V150" s="580"/>
      <c r="W150" s="1203"/>
      <c r="X150" s="587"/>
      <c r="Y150" s="587"/>
      <c r="Z150" s="587"/>
      <c r="AA150" s="587"/>
      <c r="AB150" s="587"/>
      <c r="AC150" s="587"/>
      <c r="AD150" s="587"/>
      <c r="AE150" s="587"/>
      <c r="AF150" s="587"/>
      <c r="AG150" s="587"/>
      <c r="AH150" s="587"/>
    </row>
    <row r="151" spans="1:35" s="524" customFormat="1" ht="15" customHeight="1">
      <c r="A151" s="1233"/>
      <c r="B151" s="1233"/>
      <c r="C151" s="1233"/>
      <c r="D151" s="1233"/>
      <c r="E151" s="1233"/>
      <c r="F151" s="1233"/>
      <c r="G151" s="962"/>
      <c r="H151" s="960"/>
      <c r="I151" s="1233"/>
      <c r="J151" s="1233"/>
      <c r="K151" s="967"/>
      <c r="L151" s="540"/>
      <c r="M151" s="558" t="s">
        <v>25</v>
      </c>
      <c r="N151" s="553"/>
      <c r="O151" s="547"/>
      <c r="P151" s="547"/>
      <c r="Q151" s="547"/>
      <c r="R151" s="575"/>
      <c r="S151" s="566"/>
      <c r="T151" s="565"/>
      <c r="U151" s="553"/>
      <c r="V151" s="562"/>
      <c r="W151" s="1203"/>
      <c r="X151" s="589"/>
      <c r="Y151" s="589"/>
      <c r="Z151" s="589"/>
      <c r="AA151" s="589"/>
      <c r="AB151" s="589"/>
      <c r="AC151" s="589"/>
      <c r="AD151" s="589"/>
      <c r="AE151" s="589"/>
      <c r="AF151" s="589"/>
      <c r="AG151" s="589"/>
      <c r="AH151" s="589"/>
    </row>
    <row r="152" spans="1:35" s="524" customFormat="1" ht="15" customHeight="1">
      <c r="A152" s="1233"/>
      <c r="B152" s="1233"/>
      <c r="C152" s="1233"/>
      <c r="D152" s="1233"/>
      <c r="E152" s="1233"/>
      <c r="F152" s="962"/>
      <c r="G152" s="962"/>
      <c r="H152" s="960"/>
      <c r="I152" s="1233"/>
      <c r="J152" s="962"/>
      <c r="K152" s="967"/>
      <c r="L152" s="540"/>
      <c r="M152" s="553" t="s">
        <v>11</v>
      </c>
      <c r="N152" s="552"/>
      <c r="O152" s="547"/>
      <c r="P152" s="547"/>
      <c r="Q152" s="547"/>
      <c r="R152" s="575"/>
      <c r="S152" s="566"/>
      <c r="T152" s="565"/>
      <c r="U152" s="552"/>
      <c r="V152" s="566"/>
      <c r="W152" s="562"/>
      <c r="X152" s="589"/>
      <c r="Y152" s="589"/>
      <c r="Z152" s="589"/>
      <c r="AA152" s="589"/>
      <c r="AB152" s="589"/>
      <c r="AC152" s="589"/>
      <c r="AD152" s="589"/>
      <c r="AE152" s="589"/>
      <c r="AF152" s="589"/>
      <c r="AG152" s="589"/>
      <c r="AH152" s="589"/>
    </row>
    <row r="153" spans="1:35" s="524" customFormat="1" ht="15" hidden="1" customHeight="1">
      <c r="A153" s="1233"/>
      <c r="B153" s="1233"/>
      <c r="C153" s="1233"/>
      <c r="D153" s="1233"/>
      <c r="E153" s="966"/>
      <c r="F153" s="962"/>
      <c r="G153" s="962"/>
      <c r="H153" s="962"/>
      <c r="I153" s="958"/>
      <c r="J153" s="955"/>
      <c r="K153" s="965"/>
      <c r="L153" s="540"/>
      <c r="M153" s="553"/>
      <c r="N153" s="553"/>
      <c r="O153" s="553"/>
      <c r="P153" s="553"/>
      <c r="Q153" s="553"/>
      <c r="R153" s="553"/>
      <c r="S153" s="553"/>
      <c r="T153" s="553"/>
      <c r="U153" s="553"/>
      <c r="V153" s="566"/>
      <c r="W153" s="562"/>
      <c r="X153" s="589"/>
      <c r="Y153" s="589"/>
      <c r="Z153" s="589"/>
      <c r="AA153" s="589"/>
      <c r="AB153" s="589"/>
      <c r="AC153" s="589"/>
      <c r="AD153" s="589"/>
      <c r="AE153" s="589"/>
      <c r="AF153" s="589"/>
      <c r="AG153" s="589"/>
      <c r="AH153" s="589"/>
      <c r="AI153" s="589"/>
    </row>
    <row r="154" spans="1:35" s="524" customFormat="1" ht="15" customHeight="1">
      <c r="A154" s="1233"/>
      <c r="B154" s="1233"/>
      <c r="C154" s="1233"/>
      <c r="D154" s="966"/>
      <c r="E154" s="966"/>
      <c r="F154" s="962"/>
      <c r="G154" s="962"/>
      <c r="H154" s="962"/>
      <c r="I154" s="958"/>
      <c r="J154" s="955"/>
      <c r="K154" s="965"/>
      <c r="L154" s="540"/>
      <c r="M154" s="552" t="s">
        <v>17</v>
      </c>
      <c r="N154" s="551"/>
      <c r="O154" s="547"/>
      <c r="P154" s="547"/>
      <c r="Q154" s="547"/>
      <c r="R154" s="575"/>
      <c r="S154" s="566"/>
      <c r="T154" s="565"/>
      <c r="U154" s="551"/>
      <c r="V154" s="566"/>
      <c r="W154" s="562"/>
      <c r="X154" s="589"/>
      <c r="Y154" s="589"/>
      <c r="Z154" s="589"/>
      <c r="AA154" s="589"/>
      <c r="AB154" s="589"/>
      <c r="AC154" s="589"/>
      <c r="AD154" s="589"/>
      <c r="AE154" s="589"/>
      <c r="AF154" s="589"/>
      <c r="AG154" s="589"/>
      <c r="AH154" s="589"/>
    </row>
    <row r="155" spans="1:35" s="524" customFormat="1" ht="15" customHeight="1">
      <c r="A155" s="1233"/>
      <c r="B155" s="1233"/>
      <c r="C155" s="966"/>
      <c r="D155" s="966"/>
      <c r="E155" s="966"/>
      <c r="F155" s="966"/>
      <c r="G155" s="971"/>
      <c r="H155" s="958"/>
      <c r="I155" s="969"/>
      <c r="J155" s="955"/>
      <c r="K155" s="970"/>
      <c r="L155" s="540"/>
      <c r="M155" s="551" t="s">
        <v>18</v>
      </c>
      <c r="N155" s="551"/>
      <c r="O155" s="547"/>
      <c r="P155" s="547"/>
      <c r="Q155" s="547"/>
      <c r="R155" s="575"/>
      <c r="S155" s="566"/>
      <c r="T155" s="565"/>
      <c r="U155" s="551"/>
      <c r="V155" s="566"/>
      <c r="W155" s="562"/>
      <c r="X155" s="589"/>
      <c r="Y155" s="589"/>
      <c r="Z155" s="589"/>
      <c r="AA155" s="589"/>
      <c r="AB155" s="589"/>
      <c r="AC155" s="589"/>
      <c r="AD155" s="589"/>
      <c r="AE155" s="589"/>
      <c r="AF155" s="589"/>
      <c r="AG155" s="589"/>
      <c r="AH155" s="589"/>
    </row>
    <row r="156" spans="1:35" s="524" customFormat="1" ht="15" customHeight="1">
      <c r="A156" s="1233"/>
      <c r="B156" s="966"/>
      <c r="C156" s="966"/>
      <c r="D156" s="966"/>
      <c r="E156" s="966"/>
      <c r="F156" s="966"/>
      <c r="G156" s="971"/>
      <c r="H156" s="958"/>
      <c r="I156" s="958"/>
      <c r="J156" s="955"/>
      <c r="K156" s="965"/>
      <c r="L156" s="540"/>
      <c r="M156" s="560" t="s">
        <v>19</v>
      </c>
      <c r="N156" s="551"/>
      <c r="O156" s="547"/>
      <c r="P156" s="547"/>
      <c r="Q156" s="547"/>
      <c r="R156" s="575"/>
      <c r="S156" s="566"/>
      <c r="T156" s="565"/>
      <c r="U156" s="551"/>
      <c r="V156" s="566"/>
      <c r="W156" s="562"/>
      <c r="X156" s="589"/>
      <c r="Y156" s="589"/>
      <c r="Z156" s="589"/>
      <c r="AA156" s="589"/>
      <c r="AB156" s="589"/>
      <c r="AC156" s="589"/>
      <c r="AD156" s="589"/>
      <c r="AE156" s="589"/>
      <c r="AF156" s="589"/>
      <c r="AG156" s="589"/>
      <c r="AH156" s="589"/>
    </row>
    <row r="157" spans="1:35" s="524" customFormat="1" ht="15" customHeight="1">
      <c r="A157" s="954"/>
      <c r="B157" s="954"/>
      <c r="C157" s="954"/>
      <c r="D157" s="954"/>
      <c r="E157" s="954"/>
      <c r="F157" s="954"/>
      <c r="G157" s="954"/>
      <c r="H157" s="954"/>
      <c r="I157" s="954"/>
      <c r="J157" s="954"/>
      <c r="K157" s="954"/>
      <c r="L157" s="540"/>
      <c r="M157" s="567" t="s">
        <v>309</v>
      </c>
      <c r="N157" s="551"/>
      <c r="O157" s="547"/>
      <c r="P157" s="547"/>
      <c r="Q157" s="547"/>
      <c r="R157" s="575"/>
      <c r="S157" s="566"/>
      <c r="T157" s="565"/>
      <c r="U157" s="551"/>
      <c r="V157" s="566"/>
      <c r="W157" s="562"/>
      <c r="X157" s="589"/>
      <c r="Y157" s="589"/>
      <c r="Z157" s="589"/>
      <c r="AA157" s="589"/>
      <c r="AB157" s="589"/>
      <c r="AC157" s="589"/>
      <c r="AD157" s="589"/>
      <c r="AE157" s="589"/>
      <c r="AF157" s="589"/>
      <c r="AG157" s="589"/>
      <c r="AH157" s="589"/>
    </row>
    <row r="158" spans="1:35" ht="17.100000000000001" customHeight="1">
      <c r="X158" s="204"/>
      <c r="Y158" s="204"/>
      <c r="Z158" s="204"/>
      <c r="AA158" s="204"/>
      <c r="AB158" s="204"/>
      <c r="AC158" s="204"/>
      <c r="AD158" s="204"/>
      <c r="AE158" s="204"/>
      <c r="AF158" s="204"/>
      <c r="AG158" s="204"/>
      <c r="AH158" s="204"/>
    </row>
    <row r="159" spans="1:35" s="35" customFormat="1" ht="17.100000000000001" customHeight="1">
      <c r="G159" s="35" t="s">
        <v>13</v>
      </c>
      <c r="I159" s="35" t="s">
        <v>184</v>
      </c>
      <c r="V159" s="158"/>
      <c r="X159" s="217"/>
      <c r="Y159" s="217"/>
      <c r="Z159" s="217"/>
      <c r="AA159" s="217"/>
      <c r="AB159" s="217"/>
      <c r="AC159" s="217"/>
      <c r="AD159" s="217"/>
      <c r="AE159" s="217"/>
      <c r="AF159" s="217"/>
      <c r="AG159" s="217"/>
      <c r="AH159" s="217"/>
    </row>
    <row r="160" spans="1:35" ht="17.100000000000001" customHeight="1">
      <c r="T160" s="122"/>
      <c r="U160" s="43"/>
      <c r="X160" s="204"/>
      <c r="Y160" s="204"/>
      <c r="Z160" s="204"/>
      <c r="AA160" s="204"/>
      <c r="AB160" s="204"/>
      <c r="AC160" s="204"/>
      <c r="AD160" s="204"/>
      <c r="AE160" s="204"/>
      <c r="AF160" s="204"/>
      <c r="AG160" s="204"/>
      <c r="AH160" s="204"/>
    </row>
    <row r="161" spans="1:33" s="525" customFormat="1" ht="22.5">
      <c r="A161" s="1233">
        <v>1</v>
      </c>
      <c r="B161" s="903"/>
      <c r="C161" s="903"/>
      <c r="D161" s="903"/>
      <c r="E161" s="904"/>
      <c r="F161" s="905"/>
      <c r="G161" s="905"/>
      <c r="H161" s="905"/>
      <c r="I161" s="906"/>
      <c r="J161" s="901"/>
      <c r="K161" s="908"/>
      <c r="L161" s="595">
        <f>mergeValue(A161)</f>
        <v>1</v>
      </c>
      <c r="M161" s="643" t="s">
        <v>20</v>
      </c>
      <c r="N161" s="582"/>
      <c r="O161" s="1286"/>
      <c r="P161" s="1287"/>
      <c r="Q161" s="1287"/>
      <c r="R161" s="1287"/>
      <c r="S161" s="1287"/>
      <c r="T161" s="1287"/>
      <c r="U161" s="1287"/>
      <c r="V161" s="1288"/>
      <c r="W161" s="632" t="s">
        <v>476</v>
      </c>
      <c r="X161" s="587"/>
      <c r="Y161" s="587"/>
      <c r="Z161" s="587"/>
      <c r="AA161" s="587"/>
      <c r="AB161" s="587"/>
      <c r="AC161" s="587"/>
      <c r="AD161" s="587"/>
      <c r="AE161" s="587"/>
      <c r="AF161" s="587"/>
      <c r="AG161" s="587"/>
    </row>
    <row r="162" spans="1:33" s="525" customFormat="1" ht="22.5">
      <c r="A162" s="1233"/>
      <c r="B162" s="1233">
        <v>1</v>
      </c>
      <c r="C162" s="903"/>
      <c r="D162" s="903"/>
      <c r="E162" s="905"/>
      <c r="F162" s="905"/>
      <c r="G162" s="905"/>
      <c r="H162" s="905"/>
      <c r="I162" s="900"/>
      <c r="J162" s="899"/>
      <c r="K162" s="902"/>
      <c r="L162" s="595" t="str">
        <f>mergeValue(A162) &amp;"."&amp; mergeValue(B162)</f>
        <v>1.1</v>
      </c>
      <c r="M162" s="548" t="s">
        <v>16</v>
      </c>
      <c r="N162" s="582"/>
      <c r="O162" s="1286"/>
      <c r="P162" s="1287"/>
      <c r="Q162" s="1287"/>
      <c r="R162" s="1287"/>
      <c r="S162" s="1287"/>
      <c r="T162" s="1287"/>
      <c r="U162" s="1287"/>
      <c r="V162" s="1288"/>
      <c r="W162" s="632" t="s">
        <v>477</v>
      </c>
      <c r="X162" s="587"/>
      <c r="Y162" s="587"/>
      <c r="Z162" s="587"/>
      <c r="AA162" s="587"/>
      <c r="AB162" s="587"/>
      <c r="AC162" s="587"/>
      <c r="AD162" s="587"/>
      <c r="AE162" s="587"/>
      <c r="AF162" s="587"/>
      <c r="AG162" s="587"/>
    </row>
    <row r="163" spans="1:33" s="525" customFormat="1" ht="22.5">
      <c r="A163" s="1233"/>
      <c r="B163" s="1233"/>
      <c r="C163" s="1233">
        <v>1</v>
      </c>
      <c r="D163" s="903"/>
      <c r="E163" s="905"/>
      <c r="F163" s="905"/>
      <c r="G163" s="905"/>
      <c r="H163" s="905"/>
      <c r="I163" s="907"/>
      <c r="J163" s="899"/>
      <c r="K163" s="902"/>
      <c r="L163" s="595" t="str">
        <f>mergeValue(A163) &amp;"."&amp; mergeValue(B163)&amp;"."&amp; mergeValue(C163)</f>
        <v>1.1.1</v>
      </c>
      <c r="M163" s="549" t="s">
        <v>7</v>
      </c>
      <c r="N163" s="582"/>
      <c r="O163" s="1286"/>
      <c r="P163" s="1287"/>
      <c r="Q163" s="1287"/>
      <c r="R163" s="1287"/>
      <c r="S163" s="1287"/>
      <c r="T163" s="1287"/>
      <c r="U163" s="1287"/>
      <c r="V163" s="1288"/>
      <c r="W163" s="632" t="s">
        <v>633</v>
      </c>
      <c r="X163" s="587"/>
      <c r="Y163" s="587"/>
      <c r="Z163" s="587"/>
      <c r="AA163" s="587"/>
      <c r="AB163" s="587"/>
      <c r="AC163" s="587"/>
      <c r="AD163" s="587"/>
      <c r="AE163" s="587"/>
      <c r="AF163" s="587"/>
      <c r="AG163" s="587"/>
    </row>
    <row r="164" spans="1:33" s="525" customFormat="1" ht="22.5">
      <c r="A164" s="1233"/>
      <c r="B164" s="1233"/>
      <c r="C164" s="1233"/>
      <c r="D164" s="1233">
        <v>1</v>
      </c>
      <c r="E164" s="905"/>
      <c r="F164" s="905"/>
      <c r="G164" s="905"/>
      <c r="H164" s="905"/>
      <c r="I164" s="907"/>
      <c r="J164" s="899"/>
      <c r="K164" s="902"/>
      <c r="L164" s="595" t="str">
        <f>mergeValue(A164) &amp;"."&amp; mergeValue(B164)&amp;"."&amp; mergeValue(C164)&amp;"."&amp; mergeValue(D164)</f>
        <v>1.1.1.1</v>
      </c>
      <c r="M164" s="550" t="s">
        <v>22</v>
      </c>
      <c r="N164" s="582"/>
      <c r="O164" s="1286"/>
      <c r="P164" s="1287"/>
      <c r="Q164" s="1287"/>
      <c r="R164" s="1287"/>
      <c r="S164" s="1287"/>
      <c r="T164" s="1287"/>
      <c r="U164" s="1287"/>
      <c r="V164" s="1288"/>
      <c r="W164" s="632" t="s">
        <v>634</v>
      </c>
      <c r="X164" s="587"/>
      <c r="Y164" s="587"/>
      <c r="Z164" s="587"/>
      <c r="AA164" s="587"/>
      <c r="AB164" s="587"/>
      <c r="AC164" s="587"/>
      <c r="AD164" s="587"/>
      <c r="AE164" s="587"/>
      <c r="AF164" s="587"/>
      <c r="AG164" s="587"/>
    </row>
    <row r="165" spans="1:33" s="525" customFormat="1" ht="101.25">
      <c r="A165" s="1233"/>
      <c r="B165" s="1233"/>
      <c r="C165" s="1233"/>
      <c r="D165" s="1233"/>
      <c r="E165" s="1233">
        <v>1</v>
      </c>
      <c r="F165" s="905"/>
      <c r="G165" s="905"/>
      <c r="H165" s="903">
        <v>1</v>
      </c>
      <c r="I165" s="1233">
        <v>1</v>
      </c>
      <c r="J165" s="905"/>
      <c r="K165" s="910"/>
      <c r="L165" s="595" t="str">
        <f>mergeValue(A165) &amp;"."&amp; mergeValue(B165)&amp;"."&amp; mergeValue(C165)&amp;"."&amp; mergeValue(D165)&amp;"."&amp; mergeValue(E165)</f>
        <v>1.1.1.1.1</v>
      </c>
      <c r="M165" s="556" t="s">
        <v>9</v>
      </c>
      <c r="N165" s="583"/>
      <c r="O165" s="1236"/>
      <c r="P165" s="1237"/>
      <c r="Q165" s="1237"/>
      <c r="R165" s="1237"/>
      <c r="S165" s="1237"/>
      <c r="T165" s="1237"/>
      <c r="U165" s="1237"/>
      <c r="V165" s="1238"/>
      <c r="W165" s="632" t="s">
        <v>638</v>
      </c>
      <c r="X165" s="587"/>
      <c r="Y165" s="587"/>
      <c r="Z165" s="587"/>
      <c r="AA165" s="587"/>
      <c r="AB165" s="587"/>
      <c r="AC165" s="587"/>
      <c r="AD165" s="587"/>
      <c r="AE165" s="587"/>
      <c r="AF165" s="587"/>
      <c r="AG165" s="587"/>
    </row>
    <row r="166" spans="1:33" s="525" customFormat="1" ht="90">
      <c r="A166" s="1233"/>
      <c r="B166" s="1233"/>
      <c r="C166" s="1233"/>
      <c r="D166" s="1233"/>
      <c r="E166" s="1233"/>
      <c r="F166" s="1233">
        <v>1</v>
      </c>
      <c r="G166" s="903"/>
      <c r="H166" s="903"/>
      <c r="I166" s="1233"/>
      <c r="J166" s="1233">
        <v>1</v>
      </c>
      <c r="K166" s="911"/>
      <c r="L166" s="595" t="str">
        <f>mergeValue(A166) &amp;"."&amp; mergeValue(B166)&amp;"."&amp; mergeValue(C166)&amp;"."&amp; mergeValue(D166)&amp;"."&amp; mergeValue(E166)&amp;"."&amp; mergeValue(F166)</f>
        <v>1.1.1.1.1.1</v>
      </c>
      <c r="M166" s="557" t="s">
        <v>10</v>
      </c>
      <c r="N166" s="583"/>
      <c r="O166" s="1236"/>
      <c r="P166" s="1237"/>
      <c r="Q166" s="1237"/>
      <c r="R166" s="1237"/>
      <c r="S166" s="1237"/>
      <c r="T166" s="1237"/>
      <c r="U166" s="1237"/>
      <c r="V166" s="1238"/>
      <c r="W166" s="632" t="s">
        <v>636</v>
      </c>
      <c r="X166" s="587"/>
      <c r="Y166" s="591" t="str">
        <f>strCheckUnique(Z166:Z169)</f>
        <v/>
      </c>
      <c r="Z166" s="587"/>
      <c r="AA166" s="591" t="str">
        <f>IF(O166="","",O166 &amp; ":_")</f>
        <v/>
      </c>
      <c r="AB166" s="587"/>
      <c r="AC166" s="587"/>
      <c r="AD166" s="587"/>
      <c r="AE166" s="587"/>
      <c r="AF166" s="587"/>
      <c r="AG166" s="587"/>
    </row>
    <row r="167" spans="1:33" s="525" customFormat="1" ht="188.25" customHeight="1">
      <c r="A167" s="1233"/>
      <c r="B167" s="1233"/>
      <c r="C167" s="1233"/>
      <c r="D167" s="1233"/>
      <c r="E167" s="1233"/>
      <c r="F167" s="1233"/>
      <c r="G167" s="903">
        <v>1</v>
      </c>
      <c r="H167" s="903"/>
      <c r="I167" s="1233"/>
      <c r="J167" s="1233"/>
      <c r="K167" s="911">
        <v>1</v>
      </c>
      <c r="L167" s="595" t="str">
        <f>mergeValue(A167) &amp;"."&amp; mergeValue(B167)&amp;"."&amp; mergeValue(C167)&amp;"."&amp; mergeValue(D167)&amp;"."&amp; mergeValue(E167)&amp;"."&amp; mergeValue(F167)&amp;"."&amp; mergeValue(G167)</f>
        <v>1.1.1.1.1.1.1</v>
      </c>
      <c r="M167" s="1071"/>
      <c r="N167" s="588"/>
      <c r="O167" s="1080"/>
      <c r="P167" s="564"/>
      <c r="Q167" s="564"/>
      <c r="R167" s="1243"/>
      <c r="S167" s="1229" t="s">
        <v>84</v>
      </c>
      <c r="T167" s="1243"/>
      <c r="U167" s="1229" t="s">
        <v>84</v>
      </c>
      <c r="V167" s="580"/>
      <c r="W167" s="1203" t="s">
        <v>656</v>
      </c>
      <c r="X167" s="587" t="str">
        <f>strCheckDate(O168:V168)</f>
        <v/>
      </c>
      <c r="Y167" s="591"/>
      <c r="Z167" s="591" t="str">
        <f>IF(M167="","",M167 )</f>
        <v/>
      </c>
      <c r="AA167" s="591"/>
      <c r="AB167" s="591"/>
      <c r="AC167" s="591"/>
      <c r="AD167" s="587"/>
      <c r="AE167" s="587"/>
      <c r="AF167" s="587"/>
      <c r="AG167" s="587"/>
    </row>
    <row r="168" spans="1:33" s="525" customFormat="1" ht="11.25" hidden="1" customHeight="1">
      <c r="A168" s="1233"/>
      <c r="B168" s="1233"/>
      <c r="C168" s="1233"/>
      <c r="D168" s="1233"/>
      <c r="E168" s="1233"/>
      <c r="F168" s="1233"/>
      <c r="G168" s="903"/>
      <c r="H168" s="903"/>
      <c r="I168" s="1233"/>
      <c r="J168" s="1233"/>
      <c r="K168" s="911"/>
      <c r="L168" s="602"/>
      <c r="M168" s="648"/>
      <c r="N168" s="588"/>
      <c r="O168" s="586"/>
      <c r="P168" s="564"/>
      <c r="Q168" s="586" t="str">
        <f>R167 &amp; "-" &amp; T167</f>
        <v>-</v>
      </c>
      <c r="R168" s="1228"/>
      <c r="S168" s="1229"/>
      <c r="T168" s="1228"/>
      <c r="U168" s="1229"/>
      <c r="V168" s="580"/>
      <c r="W168" s="1203"/>
      <c r="X168" s="587"/>
      <c r="Y168" s="587"/>
      <c r="Z168" s="587"/>
      <c r="AA168" s="587"/>
      <c r="AB168" s="587"/>
      <c r="AC168" s="587"/>
      <c r="AD168" s="587"/>
      <c r="AE168" s="587"/>
      <c r="AF168" s="587"/>
      <c r="AG168" s="587"/>
    </row>
    <row r="169" spans="1:33" s="524" customFormat="1" ht="15" customHeight="1">
      <c r="A169" s="1233"/>
      <c r="B169" s="1233"/>
      <c r="C169" s="1233"/>
      <c r="D169" s="1233"/>
      <c r="E169" s="1233"/>
      <c r="F169" s="1233"/>
      <c r="G169" s="905"/>
      <c r="H169" s="903"/>
      <c r="I169" s="1233"/>
      <c r="J169" s="1233"/>
      <c r="K169" s="910"/>
      <c r="L169" s="540"/>
      <c r="M169" s="559" t="s">
        <v>25</v>
      </c>
      <c r="N169" s="553"/>
      <c r="O169" s="547"/>
      <c r="P169" s="547"/>
      <c r="Q169" s="547"/>
      <c r="R169" s="575"/>
      <c r="S169" s="566"/>
      <c r="T169" s="565"/>
      <c r="U169" s="553"/>
      <c r="V169" s="562"/>
      <c r="W169" s="1203"/>
      <c r="X169" s="589"/>
      <c r="Y169" s="589"/>
      <c r="Z169" s="589"/>
      <c r="AA169" s="589"/>
      <c r="AB169" s="589"/>
      <c r="AC169" s="589"/>
      <c r="AD169" s="589"/>
      <c r="AE169" s="589"/>
      <c r="AF169" s="589"/>
      <c r="AG169" s="589"/>
    </row>
    <row r="170" spans="1:33" s="524" customFormat="1" ht="15" customHeight="1">
      <c r="A170" s="1233"/>
      <c r="B170" s="1233"/>
      <c r="C170" s="1233"/>
      <c r="D170" s="1233"/>
      <c r="E170" s="1233"/>
      <c r="F170" s="905"/>
      <c r="G170" s="905"/>
      <c r="H170" s="903"/>
      <c r="I170" s="1233"/>
      <c r="J170" s="905"/>
      <c r="K170" s="910"/>
      <c r="L170" s="540"/>
      <c r="M170" s="558" t="s">
        <v>11</v>
      </c>
      <c r="N170" s="552"/>
      <c r="O170" s="547"/>
      <c r="P170" s="547"/>
      <c r="Q170" s="547"/>
      <c r="R170" s="575"/>
      <c r="S170" s="566"/>
      <c r="T170" s="565"/>
      <c r="U170" s="552"/>
      <c r="V170" s="566"/>
      <c r="W170" s="562"/>
      <c r="X170" s="589"/>
      <c r="Y170" s="589"/>
      <c r="Z170" s="589"/>
      <c r="AA170" s="589"/>
      <c r="AB170" s="589"/>
      <c r="AC170" s="589"/>
      <c r="AD170" s="589"/>
      <c r="AE170" s="589"/>
      <c r="AF170" s="589"/>
      <c r="AG170" s="589"/>
    </row>
    <row r="171" spans="1:33" s="524" customFormat="1" ht="15" customHeight="1">
      <c r="A171" s="1233"/>
      <c r="B171" s="1233"/>
      <c r="C171" s="1233"/>
      <c r="D171" s="1233"/>
      <c r="E171" s="909"/>
      <c r="F171" s="905"/>
      <c r="G171" s="905"/>
      <c r="H171" s="905"/>
      <c r="I171" s="901"/>
      <c r="J171" s="898"/>
      <c r="K171" s="908"/>
      <c r="L171" s="540"/>
      <c r="M171" s="553" t="s">
        <v>12</v>
      </c>
      <c r="N171" s="551"/>
      <c r="O171" s="547"/>
      <c r="P171" s="547"/>
      <c r="Q171" s="547"/>
      <c r="R171" s="575"/>
      <c r="S171" s="566"/>
      <c r="T171" s="565"/>
      <c r="U171" s="551"/>
      <c r="V171" s="566"/>
      <c r="W171" s="562"/>
      <c r="X171" s="589"/>
      <c r="Y171" s="589"/>
      <c r="Z171" s="589"/>
      <c r="AA171" s="589"/>
      <c r="AB171" s="589"/>
      <c r="AC171" s="589"/>
      <c r="AD171" s="589"/>
      <c r="AE171" s="589"/>
      <c r="AF171" s="589"/>
      <c r="AG171" s="589"/>
    </row>
    <row r="172" spans="1:33" s="524" customFormat="1" ht="15" customHeight="1">
      <c r="A172" s="1233"/>
      <c r="B172" s="1233"/>
      <c r="C172" s="1233"/>
      <c r="D172" s="909"/>
      <c r="E172" s="909"/>
      <c r="F172" s="905"/>
      <c r="G172" s="905"/>
      <c r="H172" s="905"/>
      <c r="I172" s="901"/>
      <c r="J172" s="898"/>
      <c r="K172" s="908"/>
      <c r="L172" s="540"/>
      <c r="M172" s="552" t="s">
        <v>17</v>
      </c>
      <c r="N172" s="551"/>
      <c r="O172" s="547"/>
      <c r="P172" s="547"/>
      <c r="Q172" s="547"/>
      <c r="R172" s="575"/>
      <c r="S172" s="566"/>
      <c r="T172" s="565"/>
      <c r="U172" s="551"/>
      <c r="V172" s="566"/>
      <c r="W172" s="562"/>
      <c r="X172" s="589"/>
      <c r="Y172" s="589"/>
      <c r="Z172" s="589"/>
      <c r="AA172" s="589"/>
      <c r="AB172" s="589"/>
      <c r="AC172" s="589"/>
      <c r="AD172" s="589"/>
      <c r="AE172" s="589"/>
      <c r="AF172" s="589"/>
      <c r="AG172" s="589"/>
    </row>
    <row r="173" spans="1:33" s="524" customFormat="1" ht="15" customHeight="1">
      <c r="A173" s="1233"/>
      <c r="B173" s="1233"/>
      <c r="C173" s="909"/>
      <c r="D173" s="909"/>
      <c r="E173" s="909"/>
      <c r="F173" s="909"/>
      <c r="G173" s="914"/>
      <c r="H173" s="901"/>
      <c r="I173" s="912"/>
      <c r="J173" s="898"/>
      <c r="K173" s="913"/>
      <c r="L173" s="540"/>
      <c r="M173" s="551" t="s">
        <v>18</v>
      </c>
      <c r="N173" s="551"/>
      <c r="O173" s="547"/>
      <c r="P173" s="547"/>
      <c r="Q173" s="547"/>
      <c r="R173" s="575"/>
      <c r="S173" s="566"/>
      <c r="T173" s="565"/>
      <c r="U173" s="551"/>
      <c r="V173" s="566"/>
      <c r="W173" s="562"/>
      <c r="X173" s="589"/>
      <c r="Y173" s="589"/>
      <c r="Z173" s="589"/>
      <c r="AA173" s="589"/>
      <c r="AB173" s="589"/>
      <c r="AC173" s="589"/>
      <c r="AD173" s="589"/>
      <c r="AE173" s="589"/>
      <c r="AF173" s="589"/>
      <c r="AG173" s="589"/>
    </row>
    <row r="174" spans="1:33" s="524" customFormat="1" ht="15" customHeight="1">
      <c r="A174" s="1233"/>
      <c r="B174" s="909"/>
      <c r="C174" s="909"/>
      <c r="D174" s="909"/>
      <c r="E174" s="909"/>
      <c r="F174" s="909"/>
      <c r="G174" s="914"/>
      <c r="H174" s="901"/>
      <c r="I174" s="901"/>
      <c r="J174" s="898"/>
      <c r="K174" s="908"/>
      <c r="L174" s="540"/>
      <c r="M174" s="560" t="s">
        <v>19</v>
      </c>
      <c r="N174" s="551"/>
      <c r="O174" s="547"/>
      <c r="P174" s="547"/>
      <c r="Q174" s="547"/>
      <c r="R174" s="575"/>
      <c r="S174" s="566"/>
      <c r="T174" s="565"/>
      <c r="U174" s="551"/>
      <c r="V174" s="566"/>
      <c r="W174" s="562"/>
      <c r="X174" s="589"/>
      <c r="Y174" s="589"/>
      <c r="Z174" s="589"/>
      <c r="AA174" s="589"/>
      <c r="AB174" s="589"/>
      <c r="AC174" s="589"/>
      <c r="AD174" s="589"/>
      <c r="AE174" s="589"/>
      <c r="AF174" s="589"/>
      <c r="AG174" s="589"/>
    </row>
    <row r="175" spans="1:33" s="524" customFormat="1" ht="15" customHeight="1">
      <c r="A175" s="897"/>
      <c r="B175" s="897"/>
      <c r="C175" s="897"/>
      <c r="D175" s="897"/>
      <c r="E175" s="897"/>
      <c r="F175" s="897"/>
      <c r="G175" s="897"/>
      <c r="H175" s="897"/>
      <c r="I175" s="897"/>
      <c r="J175" s="897"/>
      <c r="K175" s="897"/>
      <c r="L175" s="540"/>
      <c r="M175" s="567" t="s">
        <v>309</v>
      </c>
      <c r="N175" s="551"/>
      <c r="O175" s="547"/>
      <c r="P175" s="547"/>
      <c r="Q175" s="547"/>
      <c r="R175" s="575"/>
      <c r="S175" s="566"/>
      <c r="T175" s="565"/>
      <c r="U175" s="551"/>
      <c r="V175" s="759"/>
      <c r="W175" s="759"/>
      <c r="X175" s="759"/>
      <c r="Y175" s="768"/>
      <c r="Z175" s="767"/>
      <c r="AA175" s="766"/>
      <c r="AB175" s="760"/>
      <c r="AC175" s="767"/>
      <c r="AD175" s="764"/>
      <c r="AE175" s="589"/>
      <c r="AF175" s="589"/>
      <c r="AG175" s="589"/>
    </row>
    <row r="177" spans="1:47" s="35" customFormat="1" ht="17.100000000000001" customHeight="1">
      <c r="G177" s="35" t="s">
        <v>13</v>
      </c>
      <c r="I177" s="35" t="s">
        <v>208</v>
      </c>
      <c r="AD177" s="158"/>
    </row>
    <row r="178" spans="1:47" ht="17.100000000000001" customHeight="1">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47" s="687" customFormat="1" ht="22.5">
      <c r="A179" s="1233">
        <v>1</v>
      </c>
      <c r="B179" s="982"/>
      <c r="C179" s="982"/>
      <c r="D179" s="982"/>
      <c r="E179" s="982"/>
      <c r="F179" s="982"/>
      <c r="G179" s="983"/>
      <c r="H179" s="983"/>
      <c r="I179" s="985"/>
      <c r="J179" s="977"/>
      <c r="K179" s="977"/>
      <c r="L179" s="726">
        <f>mergeValue(A179)</f>
        <v>1</v>
      </c>
      <c r="M179" s="643" t="s">
        <v>20</v>
      </c>
      <c r="N179" s="718"/>
      <c r="O179" s="1286"/>
      <c r="P179" s="1287"/>
      <c r="Q179" s="1287"/>
      <c r="R179" s="1287"/>
      <c r="S179" s="1287"/>
      <c r="T179" s="1287"/>
      <c r="U179" s="1287"/>
      <c r="V179" s="1287"/>
      <c r="W179" s="1288"/>
      <c r="X179" s="719" t="s">
        <v>476</v>
      </c>
      <c r="Y179" s="721"/>
      <c r="Z179" s="721"/>
      <c r="AA179" s="721"/>
      <c r="AB179" s="721"/>
      <c r="AC179" s="721"/>
      <c r="AD179" s="721"/>
      <c r="AE179" s="721"/>
      <c r="AF179" s="721"/>
      <c r="AG179" s="721"/>
    </row>
    <row r="180" spans="1:47" s="687" customFormat="1" ht="22.5">
      <c r="A180" s="1233"/>
      <c r="B180" s="1233">
        <v>1</v>
      </c>
      <c r="C180" s="982"/>
      <c r="D180" s="982"/>
      <c r="E180" s="982"/>
      <c r="F180" s="982"/>
      <c r="G180" s="987"/>
      <c r="H180" s="984"/>
      <c r="I180" s="989"/>
      <c r="J180" s="974"/>
      <c r="K180" s="973"/>
      <c r="L180" s="726" t="str">
        <f>mergeValue(A180) &amp;"."&amp; mergeValue(B180)</f>
        <v>1.1</v>
      </c>
      <c r="M180" s="694" t="s">
        <v>16</v>
      </c>
      <c r="N180" s="718"/>
      <c r="O180" s="1286"/>
      <c r="P180" s="1287"/>
      <c r="Q180" s="1287"/>
      <c r="R180" s="1287"/>
      <c r="S180" s="1287"/>
      <c r="T180" s="1287"/>
      <c r="U180" s="1287"/>
      <c r="V180" s="1287"/>
      <c r="W180" s="1288"/>
      <c r="X180" s="719" t="s">
        <v>477</v>
      </c>
      <c r="Y180" s="721"/>
      <c r="Z180" s="721"/>
      <c r="AA180" s="721"/>
      <c r="AB180" s="721"/>
      <c r="AC180" s="721"/>
      <c r="AD180" s="721"/>
      <c r="AE180" s="721"/>
      <c r="AF180" s="721"/>
      <c r="AG180" s="721"/>
    </row>
    <row r="181" spans="1:47" s="687" customFormat="1" ht="22.5">
      <c r="A181" s="1233"/>
      <c r="B181" s="1233"/>
      <c r="C181" s="1233">
        <v>1</v>
      </c>
      <c r="D181" s="982"/>
      <c r="E181" s="982"/>
      <c r="F181" s="982"/>
      <c r="G181" s="987"/>
      <c r="H181" s="984"/>
      <c r="I181" s="990"/>
      <c r="J181" s="974"/>
      <c r="K181" s="973"/>
      <c r="L181" s="726" t="str">
        <f>mergeValue(A181) &amp;"."&amp; mergeValue(B181)&amp;"."&amp; mergeValue(C181)</f>
        <v>1.1.1</v>
      </c>
      <c r="M181" s="695" t="s">
        <v>7</v>
      </c>
      <c r="N181" s="718"/>
      <c r="O181" s="1286"/>
      <c r="P181" s="1287"/>
      <c r="Q181" s="1287"/>
      <c r="R181" s="1287"/>
      <c r="S181" s="1287"/>
      <c r="T181" s="1287"/>
      <c r="U181" s="1287"/>
      <c r="V181" s="1287"/>
      <c r="W181" s="1288"/>
      <c r="X181" s="719" t="s">
        <v>633</v>
      </c>
      <c r="Y181" s="721"/>
      <c r="Z181" s="721"/>
      <c r="AA181" s="721"/>
      <c r="AB181" s="721"/>
      <c r="AC181" s="721"/>
      <c r="AD181" s="721"/>
      <c r="AE181" s="721"/>
      <c r="AF181" s="721"/>
      <c r="AG181" s="721"/>
    </row>
    <row r="182" spans="1:47" s="687" customFormat="1" ht="22.5">
      <c r="A182" s="1233"/>
      <c r="B182" s="1233"/>
      <c r="C182" s="1233"/>
      <c r="D182" s="1233">
        <v>1</v>
      </c>
      <c r="E182" s="982"/>
      <c r="F182" s="982"/>
      <c r="G182" s="987"/>
      <c r="H182" s="984"/>
      <c r="I182" s="990"/>
      <c r="J182" s="988"/>
      <c r="K182" s="973"/>
      <c r="L182" s="726" t="str">
        <f>mergeValue(A182) &amp;"."&amp; mergeValue(B182)&amp;"."&amp; mergeValue(C182)&amp;"."&amp; mergeValue(D182)</f>
        <v>1.1.1.1</v>
      </c>
      <c r="M182" s="696" t="s">
        <v>22</v>
      </c>
      <c r="N182" s="718"/>
      <c r="O182" s="1286"/>
      <c r="P182" s="1287"/>
      <c r="Q182" s="1287"/>
      <c r="R182" s="1287"/>
      <c r="S182" s="1287"/>
      <c r="T182" s="1287"/>
      <c r="U182" s="1287"/>
      <c r="V182" s="1287"/>
      <c r="W182" s="1288"/>
      <c r="X182" s="719" t="s">
        <v>687</v>
      </c>
      <c r="Y182" s="721"/>
      <c r="Z182" s="721"/>
      <c r="AA182" s="721"/>
      <c r="AB182" s="721"/>
      <c r="AC182" s="721"/>
      <c r="AD182" s="721"/>
      <c r="AE182" s="721"/>
      <c r="AF182" s="721"/>
      <c r="AG182" s="721"/>
    </row>
    <row r="183" spans="1:47" s="687" customFormat="1" ht="56.25" customHeight="1">
      <c r="A183" s="1233"/>
      <c r="B183" s="1233"/>
      <c r="C183" s="1233"/>
      <c r="D183" s="1233"/>
      <c r="E183" s="982">
        <v>1</v>
      </c>
      <c r="F183" s="982"/>
      <c r="G183" s="987"/>
      <c r="H183" s="984"/>
      <c r="I183" s="990"/>
      <c r="J183" s="988"/>
      <c r="K183" s="978"/>
      <c r="L183" s="726" t="str">
        <f>mergeValue(A183) &amp;"."&amp; mergeValue(B183)&amp;"."&amp; mergeValue(C183)&amp;"."&amp; mergeValue(D183)&amp;"."&amp; mergeValue(E183)</f>
        <v>1.1.1.1.1</v>
      </c>
      <c r="M183" s="1074"/>
      <c r="N183" s="692"/>
      <c r="O183" s="1076"/>
      <c r="P183" s="1077"/>
      <c r="Q183" s="673"/>
      <c r="R183" s="673"/>
      <c r="S183" s="1093"/>
      <c r="T183" s="652" t="s">
        <v>84</v>
      </c>
      <c r="U183" s="1093"/>
      <c r="V183" s="652" t="s">
        <v>84</v>
      </c>
      <c r="W183" s="729"/>
      <c r="X183" s="719" t="s">
        <v>688</v>
      </c>
      <c r="Y183" s="721" t="str">
        <f>strCheckDateTwo(N183:W183)</f>
        <v/>
      </c>
      <c r="Z183" s="721"/>
      <c r="AA183" s="721"/>
      <c r="AB183" s="721"/>
      <c r="AC183" s="721"/>
      <c r="AD183" s="721"/>
      <c r="AE183" s="721"/>
      <c r="AF183" s="721"/>
      <c r="AG183" s="721"/>
    </row>
    <row r="184" spans="1:47" s="687" customFormat="1" ht="14.25" hidden="1" customHeight="1">
      <c r="A184" s="1233"/>
      <c r="B184" s="1233"/>
      <c r="C184" s="1233"/>
      <c r="D184" s="1233"/>
      <c r="E184" s="982"/>
      <c r="F184" s="982"/>
      <c r="G184" s="987"/>
      <c r="H184" s="984"/>
      <c r="I184" s="990"/>
      <c r="J184" s="988"/>
      <c r="K184" s="978"/>
      <c r="L184" s="716"/>
      <c r="M184" s="703"/>
      <c r="N184" s="648"/>
      <c r="O184" s="648"/>
      <c r="P184" s="648"/>
      <c r="Q184" s="648"/>
      <c r="R184" s="720" t="str">
        <f>S183 &amp; "-" &amp; U183</f>
        <v>-</v>
      </c>
      <c r="S184" s="730"/>
      <c r="T184" s="722"/>
      <c r="U184" s="730"/>
      <c r="V184" s="648"/>
      <c r="W184" s="648"/>
      <c r="X184" s="702"/>
      <c r="Y184" s="721"/>
      <c r="Z184" s="721"/>
      <c r="AA184" s="721"/>
      <c r="AB184" s="721"/>
      <c r="AC184" s="721"/>
      <c r="AD184" s="721"/>
      <c r="AE184" s="721"/>
      <c r="AF184" s="721"/>
      <c r="AG184" s="721"/>
    </row>
    <row r="185" spans="1:47" s="687" customFormat="1" ht="15" customHeight="1">
      <c r="A185" s="1233"/>
      <c r="B185" s="1233"/>
      <c r="C185" s="1233"/>
      <c r="D185" s="1233"/>
      <c r="E185" s="982"/>
      <c r="F185" s="982"/>
      <c r="G185" s="987"/>
      <c r="H185" s="984"/>
      <c r="I185" s="990"/>
      <c r="J185" s="988"/>
      <c r="K185" s="978"/>
      <c r="L185" s="690"/>
      <c r="M185" s="699" t="s">
        <v>5</v>
      </c>
      <c r="N185" s="697"/>
      <c r="O185" s="693"/>
      <c r="P185" s="693"/>
      <c r="Q185" s="693"/>
      <c r="R185" s="693"/>
      <c r="S185" s="710"/>
      <c r="T185" s="706"/>
      <c r="U185" s="705"/>
      <c r="V185" s="697"/>
      <c r="W185" s="697"/>
      <c r="X185" s="701"/>
      <c r="Y185" s="721"/>
      <c r="Z185" s="721"/>
      <c r="AA185" s="721"/>
      <c r="AB185" s="721"/>
      <c r="AC185" s="721"/>
      <c r="AD185" s="721"/>
      <c r="AE185" s="721"/>
      <c r="AF185" s="721"/>
      <c r="AG185" s="721"/>
    </row>
    <row r="186" spans="1:47" s="686" customFormat="1" ht="15" customHeight="1">
      <c r="A186" s="1233"/>
      <c r="B186" s="1233"/>
      <c r="C186" s="1233"/>
      <c r="D186" s="986"/>
      <c r="E186" s="986"/>
      <c r="F186" s="986"/>
      <c r="G186" s="987"/>
      <c r="H186" s="986"/>
      <c r="I186" s="990"/>
      <c r="J186" s="976"/>
      <c r="K186" s="980"/>
      <c r="L186" s="690"/>
      <c r="M186" s="698" t="s">
        <v>17</v>
      </c>
      <c r="N186" s="697"/>
      <c r="O186" s="693"/>
      <c r="P186" s="693"/>
      <c r="Q186" s="693"/>
      <c r="R186" s="693"/>
      <c r="S186" s="710"/>
      <c r="T186" s="706"/>
      <c r="U186" s="705"/>
      <c r="V186" s="697"/>
      <c r="W186" s="706"/>
      <c r="X186" s="701"/>
      <c r="Y186" s="723"/>
      <c r="Z186" s="723"/>
      <c r="AA186" s="723"/>
      <c r="AB186" s="723"/>
      <c r="AC186" s="723"/>
      <c r="AD186" s="723"/>
      <c r="AE186" s="723"/>
      <c r="AF186" s="723"/>
      <c r="AG186" s="723"/>
    </row>
    <row r="187" spans="1:47" s="686" customFormat="1" ht="15" customHeight="1">
      <c r="A187" s="1233"/>
      <c r="B187" s="1233"/>
      <c r="C187" s="986"/>
      <c r="D187" s="986"/>
      <c r="E187" s="986"/>
      <c r="F187" s="986"/>
      <c r="G187" s="987"/>
      <c r="H187" s="986"/>
      <c r="I187" s="981"/>
      <c r="J187" s="976"/>
      <c r="K187" s="980"/>
      <c r="L187" s="690"/>
      <c r="M187" s="697" t="s">
        <v>18</v>
      </c>
      <c r="N187" s="697"/>
      <c r="O187" s="693"/>
      <c r="P187" s="693"/>
      <c r="Q187" s="693"/>
      <c r="R187" s="693"/>
      <c r="S187" s="710"/>
      <c r="T187" s="706"/>
      <c r="U187" s="705"/>
      <c r="V187" s="697"/>
      <c r="W187" s="706"/>
      <c r="X187" s="701"/>
      <c r="Y187" s="723"/>
      <c r="Z187" s="723"/>
      <c r="AA187" s="723"/>
      <c r="AB187" s="723"/>
      <c r="AC187" s="723"/>
      <c r="AD187" s="723"/>
      <c r="AE187" s="723"/>
      <c r="AF187" s="723"/>
      <c r="AG187" s="723"/>
    </row>
    <row r="188" spans="1:47" s="686" customFormat="1" ht="15" customHeight="1">
      <c r="A188" s="1233"/>
      <c r="B188" s="986"/>
      <c r="C188" s="986"/>
      <c r="D188" s="986"/>
      <c r="E188" s="986"/>
      <c r="F188" s="986"/>
      <c r="G188" s="987"/>
      <c r="H188" s="986"/>
      <c r="I188" s="981"/>
      <c r="J188" s="976"/>
      <c r="K188" s="980"/>
      <c r="L188" s="690"/>
      <c r="M188" s="700" t="s">
        <v>19</v>
      </c>
      <c r="N188" s="697"/>
      <c r="O188" s="693"/>
      <c r="P188" s="693"/>
      <c r="Q188" s="693"/>
      <c r="R188" s="693"/>
      <c r="S188" s="710"/>
      <c r="T188" s="706"/>
      <c r="U188" s="705"/>
      <c r="V188" s="697"/>
      <c r="W188" s="706"/>
      <c r="X188" s="701"/>
      <c r="Y188" s="723"/>
      <c r="Z188" s="723"/>
      <c r="AA188" s="723"/>
      <c r="AB188" s="723"/>
      <c r="AC188" s="723"/>
      <c r="AD188" s="723"/>
      <c r="AE188" s="723"/>
      <c r="AF188" s="723"/>
      <c r="AG188" s="723"/>
    </row>
    <row r="189" spans="1:47" s="686" customFormat="1" ht="15" customHeight="1">
      <c r="A189" s="972"/>
      <c r="B189" s="972"/>
      <c r="C189" s="972"/>
      <c r="D189" s="972"/>
      <c r="E189" s="972"/>
      <c r="F189" s="972"/>
      <c r="G189" s="979"/>
      <c r="H189" s="980"/>
      <c r="I189" s="975"/>
      <c r="J189" s="976"/>
      <c r="K189" s="972"/>
      <c r="L189" s="690"/>
      <c r="M189" s="707" t="s">
        <v>309</v>
      </c>
      <c r="N189" s="697"/>
      <c r="O189" s="693"/>
      <c r="P189" s="693"/>
      <c r="Q189" s="693"/>
      <c r="R189" s="693"/>
      <c r="S189" s="710"/>
      <c r="T189" s="706"/>
      <c r="U189" s="705"/>
      <c r="V189" s="697"/>
      <c r="W189" s="706"/>
      <c r="X189" s="701"/>
      <c r="Y189" s="723"/>
      <c r="Z189" s="723"/>
      <c r="AA189" s="723"/>
      <c r="AB189" s="723"/>
      <c r="AC189" s="723"/>
      <c r="AD189" s="723"/>
      <c r="AE189" s="723"/>
      <c r="AF189" s="723"/>
      <c r="AG189" s="723"/>
    </row>
    <row r="190" spans="1:47" ht="15" customHeight="1">
      <c r="G190" s="156"/>
      <c r="H190" s="157"/>
      <c r="I190" s="157"/>
      <c r="J190" s="85"/>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204"/>
      <c r="AM190" s="204"/>
      <c r="AN190" s="204"/>
      <c r="AO190" s="204"/>
      <c r="AP190" s="204"/>
      <c r="AQ190" s="204"/>
      <c r="AR190" s="204"/>
      <c r="AS190" s="204"/>
      <c r="AT190" s="204"/>
      <c r="AU190" s="204"/>
    </row>
    <row r="191" spans="1:47" s="35" customFormat="1" ht="17.100000000000001" customHeight="1">
      <c r="G191" s="35" t="s">
        <v>13</v>
      </c>
      <c r="I191" s="35" t="s">
        <v>209</v>
      </c>
      <c r="T191" s="158"/>
    </row>
    <row r="192" spans="1:47" ht="17.100000000000001" customHeight="1">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row>
    <row r="193" spans="1:46" s="687" customFormat="1" ht="22.5">
      <c r="A193" s="1233">
        <v>1</v>
      </c>
      <c r="B193" s="1017"/>
      <c r="C193" s="1017"/>
      <c r="D193" s="1017"/>
      <c r="E193" s="1017"/>
      <c r="F193" s="1010"/>
      <c r="G193" s="1016"/>
      <c r="H193" s="1016"/>
      <c r="I193" s="998"/>
      <c r="J193" s="997"/>
      <c r="K193" s="997"/>
      <c r="L193" s="726">
        <f>mergeValue(A193)</f>
        <v>1</v>
      </c>
      <c r="M193" s="643" t="s">
        <v>20</v>
      </c>
      <c r="N193" s="1314"/>
      <c r="O193" s="1315"/>
      <c r="P193" s="1315"/>
      <c r="Q193" s="1315"/>
      <c r="R193" s="1315"/>
      <c r="S193" s="1315"/>
      <c r="T193" s="1315"/>
      <c r="U193" s="1315"/>
      <c r="V193" s="1315"/>
      <c r="W193" s="1315"/>
      <c r="X193" s="1315"/>
      <c r="Y193" s="1315"/>
      <c r="Z193" s="1315"/>
      <c r="AA193" s="1315"/>
      <c r="AB193" s="1315"/>
      <c r="AC193" s="1315"/>
      <c r="AD193" s="1315"/>
      <c r="AE193" s="1315"/>
      <c r="AF193" s="1316"/>
      <c r="AG193" s="719" t="s">
        <v>476</v>
      </c>
      <c r="AH193" s="721"/>
      <c r="AI193" s="721"/>
      <c r="AJ193" s="721"/>
      <c r="AK193" s="721"/>
      <c r="AL193" s="721"/>
      <c r="AM193" s="721"/>
      <c r="AN193" s="721"/>
      <c r="AO193" s="721"/>
      <c r="AP193" s="721"/>
      <c r="AQ193" s="721"/>
      <c r="AR193" s="721"/>
    </row>
    <row r="194" spans="1:46" s="687" customFormat="1" ht="22.5">
      <c r="A194" s="1233"/>
      <c r="B194" s="1233">
        <v>1</v>
      </c>
      <c r="C194" s="1017"/>
      <c r="D194" s="1017"/>
      <c r="E194" s="1017"/>
      <c r="F194" s="1010"/>
      <c r="G194" s="1019"/>
      <c r="H194" s="1020"/>
      <c r="I194" s="999"/>
      <c r="J194" s="994"/>
      <c r="K194" s="992"/>
      <c r="L194" s="726" t="str">
        <f>mergeValue(A194) &amp;"."&amp; mergeValue(B194)</f>
        <v>1.1</v>
      </c>
      <c r="M194" s="694" t="s">
        <v>16</v>
      </c>
      <c r="N194" s="1311"/>
      <c r="O194" s="1312"/>
      <c r="P194" s="1312"/>
      <c r="Q194" s="1312"/>
      <c r="R194" s="1312"/>
      <c r="S194" s="1312"/>
      <c r="T194" s="1312"/>
      <c r="U194" s="1312"/>
      <c r="V194" s="1312"/>
      <c r="W194" s="1312"/>
      <c r="X194" s="1312"/>
      <c r="Y194" s="1312"/>
      <c r="Z194" s="1312"/>
      <c r="AA194" s="1312"/>
      <c r="AB194" s="1312"/>
      <c r="AC194" s="1312"/>
      <c r="AD194" s="1312"/>
      <c r="AE194" s="1312"/>
      <c r="AF194" s="1313"/>
      <c r="AG194" s="719" t="s">
        <v>477</v>
      </c>
      <c r="AH194" s="721"/>
      <c r="AI194" s="721"/>
      <c r="AJ194" s="721"/>
      <c r="AK194" s="721"/>
      <c r="AL194" s="721"/>
      <c r="AM194" s="721"/>
      <c r="AN194" s="721"/>
      <c r="AO194" s="721"/>
      <c r="AP194" s="721"/>
      <c r="AQ194" s="721"/>
      <c r="AR194" s="721"/>
    </row>
    <row r="195" spans="1:46" s="687" customFormat="1" ht="22.5">
      <c r="A195" s="1233"/>
      <c r="B195" s="1233"/>
      <c r="C195" s="1233">
        <v>1</v>
      </c>
      <c r="D195" s="1017"/>
      <c r="E195" s="1017"/>
      <c r="F195" s="1010"/>
      <c r="G195" s="1019"/>
      <c r="H195" s="1020"/>
      <c r="I195" s="999"/>
      <c r="J195" s="994"/>
      <c r="K195" s="992"/>
      <c r="L195" s="726" t="str">
        <f>mergeValue(A195) &amp;"."&amp; mergeValue(B195)&amp;"."&amp; mergeValue(C195)</f>
        <v>1.1.1</v>
      </c>
      <c r="M195" s="695" t="s">
        <v>7</v>
      </c>
      <c r="N195" s="1311"/>
      <c r="O195" s="1312"/>
      <c r="P195" s="1312"/>
      <c r="Q195" s="1312"/>
      <c r="R195" s="1312"/>
      <c r="S195" s="1312"/>
      <c r="T195" s="1312"/>
      <c r="U195" s="1312"/>
      <c r="V195" s="1312"/>
      <c r="W195" s="1312"/>
      <c r="X195" s="1312"/>
      <c r="Y195" s="1312"/>
      <c r="Z195" s="1312"/>
      <c r="AA195" s="1312"/>
      <c r="AB195" s="1312"/>
      <c r="AC195" s="1312"/>
      <c r="AD195" s="1312"/>
      <c r="AE195" s="1312"/>
      <c r="AF195" s="1313"/>
      <c r="AG195" s="719" t="s">
        <v>633</v>
      </c>
      <c r="AH195" s="721"/>
      <c r="AI195" s="721"/>
      <c r="AJ195" s="721"/>
      <c r="AK195" s="721"/>
      <c r="AL195" s="721"/>
      <c r="AM195" s="721"/>
      <c r="AN195" s="721"/>
      <c r="AO195" s="721"/>
      <c r="AP195" s="721"/>
      <c r="AQ195" s="721"/>
      <c r="AR195" s="721"/>
    </row>
    <row r="196" spans="1:46" s="687" customFormat="1" ht="15" customHeight="1">
      <c r="A196" s="1233"/>
      <c r="B196" s="1233"/>
      <c r="C196" s="1233"/>
      <c r="D196" s="1233">
        <v>1</v>
      </c>
      <c r="E196" s="1017"/>
      <c r="F196" s="1010"/>
      <c r="G196" s="1019"/>
      <c r="H196" s="1020"/>
      <c r="I196" s="999"/>
      <c r="J196" s="994"/>
      <c r="K196" s="992"/>
      <c r="L196" s="726" t="str">
        <f>mergeValue(A196) &amp;"."&amp; mergeValue(B196)&amp;"."&amp; mergeValue(C196)&amp;"."&amp; mergeValue(D196)</f>
        <v>1.1.1.1</v>
      </c>
      <c r="M196" s="696" t="s">
        <v>22</v>
      </c>
      <c r="N196" s="1311"/>
      <c r="O196" s="1312"/>
      <c r="P196" s="1312"/>
      <c r="Q196" s="1312"/>
      <c r="R196" s="1312"/>
      <c r="S196" s="1312"/>
      <c r="T196" s="1312"/>
      <c r="U196" s="1312"/>
      <c r="V196" s="1312"/>
      <c r="W196" s="1312"/>
      <c r="X196" s="1312"/>
      <c r="Y196" s="1312"/>
      <c r="Z196" s="1312"/>
      <c r="AA196" s="1312"/>
      <c r="AB196" s="1312"/>
      <c r="AC196" s="1312"/>
      <c r="AD196" s="1312"/>
      <c r="AE196" s="1312"/>
      <c r="AF196" s="1313"/>
      <c r="AG196" s="719" t="s">
        <v>680</v>
      </c>
      <c r="AH196" s="721"/>
      <c r="AI196" s="721"/>
      <c r="AJ196" s="721"/>
      <c r="AK196" s="721"/>
      <c r="AL196" s="721"/>
      <c r="AM196" s="721"/>
      <c r="AN196" s="721"/>
      <c r="AO196" s="721"/>
      <c r="AP196" s="721"/>
      <c r="AQ196" s="721"/>
      <c r="AR196" s="721"/>
    </row>
    <row r="197" spans="1:46" s="687" customFormat="1" ht="17.100000000000001" customHeight="1">
      <c r="A197" s="1233"/>
      <c r="B197" s="1233"/>
      <c r="C197" s="1233"/>
      <c r="D197" s="1233"/>
      <c r="E197" s="1233">
        <v>1</v>
      </c>
      <c r="F197" s="1010"/>
      <c r="G197" s="1019"/>
      <c r="H197" s="1020"/>
      <c r="I197" s="1021"/>
      <c r="J197" s="1011"/>
      <c r="K197" s="1162"/>
      <c r="L197" s="1272" t="str">
        <f>mergeValue(A197) &amp;"."&amp; mergeValue(B197)&amp;"."&amp; mergeValue(C197)&amp;"."&amp; mergeValue(D197)&amp;"."&amp; mergeValue(E197)</f>
        <v>1.1.1.1.1</v>
      </c>
      <c r="M197" s="1273"/>
      <c r="N197" s="1229" t="s">
        <v>85</v>
      </c>
      <c r="O197" s="1267"/>
      <c r="P197" s="1263">
        <v>1</v>
      </c>
      <c r="Q197" s="1292"/>
      <c r="R197" s="1229" t="s">
        <v>85</v>
      </c>
      <c r="S197" s="1267"/>
      <c r="T197" s="1263">
        <v>1</v>
      </c>
      <c r="U197" s="1292"/>
      <c r="V197" s="1229" t="s">
        <v>85</v>
      </c>
      <c r="W197" s="703"/>
      <c r="X197" s="691">
        <v>1</v>
      </c>
      <c r="Y197" s="1098"/>
      <c r="Z197" s="673"/>
      <c r="AA197" s="673"/>
      <c r="AB197" s="1243"/>
      <c r="AC197" s="1229" t="s">
        <v>84</v>
      </c>
      <c r="AD197" s="1243"/>
      <c r="AE197" s="1229" t="s">
        <v>84</v>
      </c>
      <c r="AF197" s="717"/>
      <c r="AG197" s="1260" t="s">
        <v>681</v>
      </c>
      <c r="AH197" s="721" t="str">
        <f>strCheckDate(Z198:AF198)</f>
        <v/>
      </c>
      <c r="AI197" s="724" t="str">
        <f>IF(AND(COUNTIF(AJ192:AJ192,AJ197)&gt;1,AJ197&lt;&gt;""),"ErrUnique:HasDoubleConn","")</f>
        <v/>
      </c>
      <c r="AJ197" s="724"/>
      <c r="AK197" s="724"/>
      <c r="AL197" s="724"/>
      <c r="AM197" s="724"/>
      <c r="AN197" s="724"/>
      <c r="AO197" s="721"/>
      <c r="AP197" s="721"/>
      <c r="AQ197" s="721"/>
      <c r="AR197" s="721"/>
    </row>
    <row r="198" spans="1:46" s="687" customFormat="1" ht="17.100000000000001" customHeight="1">
      <c r="A198" s="1233"/>
      <c r="B198" s="1233"/>
      <c r="C198" s="1233"/>
      <c r="D198" s="1233"/>
      <c r="E198" s="1233"/>
      <c r="F198" s="1010"/>
      <c r="G198" s="1019"/>
      <c r="H198" s="1020"/>
      <c r="I198" s="1021"/>
      <c r="J198" s="1011"/>
      <c r="K198" s="1162"/>
      <c r="L198" s="1272"/>
      <c r="M198" s="1273"/>
      <c r="N198" s="1229"/>
      <c r="O198" s="1267"/>
      <c r="P198" s="1263"/>
      <c r="Q198" s="1292"/>
      <c r="R198" s="1229"/>
      <c r="S198" s="1267"/>
      <c r="T198" s="1263"/>
      <c r="U198" s="1292"/>
      <c r="V198" s="1229"/>
      <c r="W198" s="728"/>
      <c r="X198" s="707"/>
      <c r="Y198" s="707"/>
      <c r="Z198" s="709"/>
      <c r="AA198" s="605" t="str">
        <f>AB197 &amp; "-" &amp; AD197</f>
        <v>-</v>
      </c>
      <c r="AB198" s="1228"/>
      <c r="AC198" s="1229"/>
      <c r="AD198" s="1228"/>
      <c r="AE198" s="1229"/>
      <c r="AF198" s="675"/>
      <c r="AG198" s="1261"/>
      <c r="AH198" s="721"/>
      <c r="AI198" s="724"/>
      <c r="AJ198" s="724"/>
      <c r="AK198" s="724"/>
      <c r="AL198" s="724"/>
      <c r="AM198" s="724"/>
      <c r="AN198" s="724"/>
      <c r="AO198" s="721"/>
      <c r="AP198" s="721"/>
      <c r="AQ198" s="721"/>
      <c r="AR198" s="721"/>
    </row>
    <row r="199" spans="1:46" s="687" customFormat="1" ht="17.100000000000001" customHeight="1">
      <c r="A199" s="1233"/>
      <c r="B199" s="1233"/>
      <c r="C199" s="1233"/>
      <c r="D199" s="1233"/>
      <c r="E199" s="1233"/>
      <c r="F199" s="1010"/>
      <c r="G199" s="1019"/>
      <c r="H199" s="1020"/>
      <c r="I199" s="1021"/>
      <c r="J199" s="1011"/>
      <c r="K199" s="1162"/>
      <c r="L199" s="1272"/>
      <c r="M199" s="1273"/>
      <c r="N199" s="1229"/>
      <c r="O199" s="1267"/>
      <c r="P199" s="1263"/>
      <c r="Q199" s="1292"/>
      <c r="R199" s="1229"/>
      <c r="S199" s="604"/>
      <c r="T199" s="700"/>
      <c r="U199" s="707"/>
      <c r="V199" s="708"/>
      <c r="W199" s="708"/>
      <c r="X199" s="708"/>
      <c r="Y199" s="708"/>
      <c r="Z199" s="709"/>
      <c r="AA199" s="709"/>
      <c r="AB199" s="710"/>
      <c r="AC199" s="706"/>
      <c r="AD199" s="706"/>
      <c r="AE199" s="710"/>
      <c r="AF199" s="706"/>
      <c r="AG199" s="1261"/>
      <c r="AH199" s="721"/>
      <c r="AI199" s="724"/>
      <c r="AJ199" s="724"/>
      <c r="AK199" s="724"/>
      <c r="AL199" s="724"/>
      <c r="AM199" s="724"/>
      <c r="AN199" s="724"/>
      <c r="AO199" s="721"/>
      <c r="AP199" s="721"/>
      <c r="AQ199" s="721"/>
      <c r="AR199" s="721"/>
    </row>
    <row r="200" spans="1:46" s="687" customFormat="1" ht="17.100000000000001" customHeight="1">
      <c r="A200" s="1233"/>
      <c r="B200" s="1233"/>
      <c r="C200" s="1233"/>
      <c r="D200" s="1233"/>
      <c r="E200" s="1233"/>
      <c r="F200" s="1010"/>
      <c r="G200" s="1019"/>
      <c r="H200" s="1020"/>
      <c r="I200" s="1021"/>
      <c r="J200" s="1011"/>
      <c r="K200" s="1162"/>
      <c r="L200" s="1272"/>
      <c r="M200" s="1273"/>
      <c r="N200" s="1229"/>
      <c r="O200" s="711"/>
      <c r="P200" s="713"/>
      <c r="Q200" s="712"/>
      <c r="R200" s="708"/>
      <c r="S200" s="708"/>
      <c r="T200" s="708"/>
      <c r="U200" s="708"/>
      <c r="V200" s="708"/>
      <c r="W200" s="708"/>
      <c r="X200" s="708"/>
      <c r="Y200" s="708"/>
      <c r="Z200" s="709"/>
      <c r="AA200" s="709"/>
      <c r="AB200" s="710"/>
      <c r="AC200" s="706"/>
      <c r="AD200" s="706"/>
      <c r="AE200" s="710"/>
      <c r="AF200" s="706"/>
      <c r="AG200" s="1261"/>
      <c r="AH200" s="721"/>
      <c r="AI200" s="724"/>
      <c r="AJ200" s="724"/>
      <c r="AK200" s="724"/>
      <c r="AL200" s="724"/>
      <c r="AM200" s="724"/>
      <c r="AN200" s="724"/>
      <c r="AO200" s="721"/>
      <c r="AP200" s="721"/>
      <c r="AQ200" s="721"/>
      <c r="AR200" s="721"/>
    </row>
    <row r="201" spans="1:46" s="686" customFormat="1" ht="15" customHeight="1">
      <c r="A201" s="1233"/>
      <c r="B201" s="1233"/>
      <c r="C201" s="1233"/>
      <c r="D201" s="1233"/>
      <c r="E201" s="1018"/>
      <c r="F201" s="1012"/>
      <c r="G201" s="1014"/>
      <c r="H201" s="1012"/>
      <c r="I201" s="1021"/>
      <c r="J201" s="1011"/>
      <c r="K201" s="1005"/>
      <c r="L201" s="690"/>
      <c r="M201" s="699" t="s">
        <v>5</v>
      </c>
      <c r="N201" s="699"/>
      <c r="O201" s="699"/>
      <c r="P201" s="699"/>
      <c r="Q201" s="699"/>
      <c r="R201" s="699"/>
      <c r="S201" s="699"/>
      <c r="T201" s="699"/>
      <c r="U201" s="699"/>
      <c r="V201" s="699"/>
      <c r="W201" s="699"/>
      <c r="X201" s="699"/>
      <c r="Y201" s="699"/>
      <c r="Z201" s="699"/>
      <c r="AA201" s="699"/>
      <c r="AB201" s="699"/>
      <c r="AC201" s="699"/>
      <c r="AD201" s="699"/>
      <c r="AE201" s="699"/>
      <c r="AF201" s="699"/>
      <c r="AG201" s="1262"/>
      <c r="AH201" s="723"/>
      <c r="AI201" s="723"/>
      <c r="AJ201" s="725"/>
      <c r="AK201" s="725"/>
      <c r="AL201" s="725"/>
      <c r="AM201" s="725"/>
      <c r="AN201" s="725"/>
      <c r="AO201" s="723"/>
      <c r="AP201" s="723"/>
      <c r="AQ201" s="723"/>
      <c r="AR201" s="723"/>
    </row>
    <row r="202" spans="1:46" s="686" customFormat="1" ht="15" customHeight="1">
      <c r="A202" s="1233"/>
      <c r="B202" s="1233"/>
      <c r="C202" s="1233"/>
      <c r="D202" s="1018"/>
      <c r="E202" s="1018"/>
      <c r="F202" s="1012"/>
      <c r="G202" s="1019"/>
      <c r="H202" s="1012"/>
      <c r="I202" s="1005"/>
      <c r="J202" s="996"/>
      <c r="K202" s="1005"/>
      <c r="L202" s="690"/>
      <c r="M202" s="698" t="s">
        <v>17</v>
      </c>
      <c r="N202" s="698"/>
      <c r="O202" s="698"/>
      <c r="P202" s="698"/>
      <c r="Q202" s="698"/>
      <c r="R202" s="698"/>
      <c r="S202" s="698"/>
      <c r="T202" s="698"/>
      <c r="U202" s="698"/>
      <c r="V202" s="698"/>
      <c r="W202" s="698"/>
      <c r="X202" s="698"/>
      <c r="Y202" s="698"/>
      <c r="Z202" s="698"/>
      <c r="AA202" s="698"/>
      <c r="AB202" s="698"/>
      <c r="AC202" s="698"/>
      <c r="AD202" s="698"/>
      <c r="AE202" s="698"/>
      <c r="AF202" s="706"/>
      <c r="AG202" s="701"/>
      <c r="AH202" s="723"/>
      <c r="AI202" s="723"/>
      <c r="AJ202" s="725"/>
      <c r="AK202" s="725"/>
      <c r="AL202" s="725"/>
      <c r="AM202" s="725"/>
      <c r="AN202" s="725"/>
      <c r="AO202" s="723"/>
      <c r="AP202" s="723"/>
      <c r="AQ202" s="723"/>
      <c r="AR202" s="723"/>
    </row>
    <row r="203" spans="1:46" s="686" customFormat="1" ht="15" customHeight="1">
      <c r="A203" s="1233"/>
      <c r="B203" s="1233"/>
      <c r="C203" s="1018"/>
      <c r="D203" s="1018"/>
      <c r="E203" s="1018"/>
      <c r="F203" s="1012"/>
      <c r="G203" s="1019"/>
      <c r="H203" s="1012"/>
      <c r="I203" s="1005"/>
      <c r="J203" s="996"/>
      <c r="K203" s="1005"/>
      <c r="L203" s="690"/>
      <c r="M203" s="697" t="s">
        <v>18</v>
      </c>
      <c r="N203" s="697"/>
      <c r="O203" s="697"/>
      <c r="P203" s="697"/>
      <c r="Q203" s="697"/>
      <c r="R203" s="697"/>
      <c r="S203" s="697"/>
      <c r="T203" s="697"/>
      <c r="U203" s="697"/>
      <c r="V203" s="697"/>
      <c r="W203" s="697"/>
      <c r="X203" s="697"/>
      <c r="Y203" s="697"/>
      <c r="Z203" s="693"/>
      <c r="AA203" s="693"/>
      <c r="AB203" s="710"/>
      <c r="AC203" s="706"/>
      <c r="AD203" s="705"/>
      <c r="AE203" s="697"/>
      <c r="AF203" s="706"/>
      <c r="AG203" s="701"/>
      <c r="AH203" s="723"/>
      <c r="AI203" s="723"/>
      <c r="AJ203" s="723"/>
      <c r="AK203" s="723"/>
      <c r="AL203" s="723"/>
      <c r="AM203" s="723"/>
      <c r="AN203" s="723"/>
      <c r="AO203" s="723"/>
      <c r="AP203" s="723"/>
      <c r="AQ203" s="723"/>
      <c r="AR203" s="723"/>
    </row>
    <row r="204" spans="1:46" s="686" customFormat="1" ht="15" customHeight="1">
      <c r="A204" s="1233"/>
      <c r="B204" s="1018"/>
      <c r="C204" s="1018"/>
      <c r="D204" s="1018"/>
      <c r="E204" s="1018"/>
      <c r="F204" s="1012"/>
      <c r="G204" s="1019"/>
      <c r="H204" s="1012"/>
      <c r="I204" s="1005"/>
      <c r="J204" s="996"/>
      <c r="K204" s="1005"/>
      <c r="L204" s="690"/>
      <c r="M204" s="700" t="s">
        <v>19</v>
      </c>
      <c r="N204" s="700"/>
      <c r="O204" s="700"/>
      <c r="P204" s="700"/>
      <c r="Q204" s="700"/>
      <c r="R204" s="700"/>
      <c r="S204" s="700"/>
      <c r="T204" s="700"/>
      <c r="U204" s="700"/>
      <c r="V204" s="700"/>
      <c r="W204" s="700"/>
      <c r="X204" s="700"/>
      <c r="Y204" s="700"/>
      <c r="Z204" s="693"/>
      <c r="AA204" s="693"/>
      <c r="AB204" s="710"/>
      <c r="AC204" s="706"/>
      <c r="AD204" s="705"/>
      <c r="AE204" s="697"/>
      <c r="AF204" s="706"/>
      <c r="AG204" s="701"/>
      <c r="AH204" s="723"/>
      <c r="AI204" s="723"/>
      <c r="AJ204" s="723"/>
      <c r="AK204" s="723"/>
      <c r="AL204" s="723"/>
      <c r="AM204" s="723"/>
      <c r="AN204" s="723"/>
      <c r="AO204" s="723"/>
      <c r="AP204" s="723"/>
      <c r="AQ204" s="723"/>
      <c r="AR204" s="723"/>
    </row>
    <row r="205" spans="1:46" s="686" customFormat="1" ht="15" customHeight="1">
      <c r="A205" s="991"/>
      <c r="B205" s="991"/>
      <c r="C205" s="991"/>
      <c r="D205" s="991"/>
      <c r="E205" s="991"/>
      <c r="F205" s="991"/>
      <c r="G205" s="1004"/>
      <c r="H205" s="1005"/>
      <c r="I205" s="995"/>
      <c r="J205" s="996"/>
      <c r="K205" s="991"/>
      <c r="L205" s="690"/>
      <c r="M205" s="707" t="s">
        <v>309</v>
      </c>
      <c r="N205" s="707"/>
      <c r="O205" s="707"/>
      <c r="P205" s="707"/>
      <c r="Q205" s="707"/>
      <c r="R205" s="707"/>
      <c r="S205" s="707"/>
      <c r="T205" s="707"/>
      <c r="U205" s="707"/>
      <c r="V205" s="707"/>
      <c r="W205" s="707"/>
      <c r="X205" s="707"/>
      <c r="Y205" s="707"/>
      <c r="Z205" s="693"/>
      <c r="AA205" s="693"/>
      <c r="AB205" s="710"/>
      <c r="AC205" s="706"/>
      <c r="AD205" s="705"/>
      <c r="AE205" s="697"/>
      <c r="AF205" s="706"/>
      <c r="AG205" s="701"/>
      <c r="AH205" s="723"/>
      <c r="AI205" s="723"/>
      <c r="AJ205" s="723"/>
      <c r="AK205" s="723"/>
      <c r="AL205" s="723"/>
      <c r="AM205" s="723"/>
      <c r="AN205" s="723"/>
      <c r="AO205" s="723"/>
      <c r="AP205" s="723"/>
      <c r="AQ205" s="723"/>
      <c r="AR205" s="723"/>
    </row>
    <row r="206" spans="1:46" ht="15" customHeight="1">
      <c r="G206" s="156"/>
      <c r="H206" s="157"/>
      <c r="I206" s="157"/>
      <c r="J206" s="85"/>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204"/>
      <c r="AL206" s="204"/>
      <c r="AM206" s="204"/>
      <c r="AN206" s="204"/>
      <c r="AO206" s="204"/>
      <c r="AP206" s="204"/>
      <c r="AQ206" s="204"/>
      <c r="AR206" s="204"/>
      <c r="AS206" s="204"/>
      <c r="AT206" s="204"/>
    </row>
    <row r="207" spans="1:46" ht="15" customHeight="1">
      <c r="G207" s="156"/>
      <c r="H207" s="157"/>
      <c r="I207" s="157"/>
      <c r="J207" s="85"/>
      <c r="K207" s="157"/>
      <c r="L207" s="157"/>
      <c r="M207" s="157"/>
      <c r="N207" s="157"/>
      <c r="O207" s="157"/>
      <c r="P207" s="157"/>
      <c r="Q207" s="1235"/>
      <c r="R207" s="157"/>
      <c r="S207" s="157"/>
      <c r="T207" s="157"/>
      <c r="U207" s="1235"/>
      <c r="V207" s="157"/>
      <c r="W207" s="157"/>
      <c r="X207" s="157"/>
      <c r="Y207" s="1095"/>
      <c r="Z207" s="157"/>
      <c r="AA207" s="157"/>
      <c r="AB207" s="157"/>
      <c r="AC207" s="157"/>
      <c r="AD207" s="157"/>
      <c r="AE207" s="157"/>
      <c r="AF207" s="157"/>
      <c r="AG207" s="157"/>
      <c r="AH207" s="157"/>
      <c r="AI207" s="157"/>
      <c r="AJ207" s="157"/>
      <c r="AK207" s="204"/>
      <c r="AL207" s="204"/>
      <c r="AM207" s="204"/>
      <c r="AN207" s="204"/>
      <c r="AO207" s="204"/>
      <c r="AP207" s="204"/>
      <c r="AQ207" s="204"/>
      <c r="AR207" s="204"/>
      <c r="AS207" s="204"/>
      <c r="AT207" s="204"/>
    </row>
    <row r="208" spans="1:46" ht="15" customHeight="1">
      <c r="G208" s="156"/>
      <c r="H208" s="157"/>
      <c r="I208" s="157"/>
      <c r="J208" s="85"/>
      <c r="K208" s="157"/>
      <c r="L208" s="157"/>
      <c r="M208" s="157"/>
      <c r="N208" s="157"/>
      <c r="O208" s="157"/>
      <c r="P208" s="157"/>
      <c r="Q208" s="1235"/>
      <c r="R208" s="157"/>
      <c r="S208" s="157"/>
      <c r="T208" s="157"/>
      <c r="U208" s="1235"/>
      <c r="V208" s="157"/>
      <c r="W208" s="157"/>
      <c r="X208" s="157"/>
      <c r="Y208" s="157"/>
      <c r="Z208" s="157"/>
      <c r="AA208" s="157"/>
      <c r="AB208" s="157"/>
      <c r="AC208" s="157"/>
    </row>
    <row r="209" spans="1:83" ht="15" customHeight="1">
      <c r="G209" s="156"/>
      <c r="H209" s="157"/>
      <c r="I209" s="157"/>
      <c r="J209" s="85"/>
      <c r="K209" s="157"/>
      <c r="L209" s="157"/>
      <c r="M209" s="157"/>
      <c r="N209" s="157"/>
      <c r="O209" s="157"/>
      <c r="Q209" s="1235"/>
      <c r="V209" s="157"/>
      <c r="W209" s="157"/>
      <c r="X209" s="157"/>
      <c r="Z209" s="157"/>
      <c r="AA209" s="157"/>
      <c r="AB209" s="157"/>
      <c r="AC209" s="732"/>
      <c r="AD209" s="157"/>
    </row>
    <row r="210" spans="1:83" ht="15" customHeight="1">
      <c r="G210" s="156"/>
      <c r="H210" s="157"/>
      <c r="I210" s="157"/>
      <c r="J210" s="85"/>
      <c r="K210" s="157"/>
      <c r="L210" s="157"/>
      <c r="M210" s="157"/>
      <c r="N210" s="157"/>
      <c r="O210" s="157"/>
      <c r="Q210" s="225"/>
      <c r="Y210" s="157"/>
      <c r="Z210" s="157"/>
      <c r="AA210" s="157"/>
      <c r="AB210" s="157"/>
      <c r="AC210" s="157"/>
      <c r="AD210" s="157"/>
      <c r="AE210" s="157"/>
    </row>
    <row r="211" spans="1:83" ht="15" customHeight="1">
      <c r="A211" s="733"/>
      <c r="B211" s="733"/>
      <c r="C211" s="733"/>
      <c r="D211" s="733"/>
      <c r="E211" s="733"/>
      <c r="F211" s="733"/>
      <c r="G211" s="736"/>
      <c r="H211" s="737"/>
      <c r="I211" s="737"/>
      <c r="J211" s="734"/>
      <c r="K211" s="737"/>
      <c r="L211" s="737"/>
      <c r="M211" s="737"/>
      <c r="N211" s="1317" t="s">
        <v>85</v>
      </c>
      <c r="O211" s="1267"/>
      <c r="P211" s="1263">
        <v>1</v>
      </c>
      <c r="Q211" s="1289"/>
      <c r="R211" s="1229" t="s">
        <v>84</v>
      </c>
      <c r="S211" s="1318"/>
      <c r="T211" s="1309">
        <v>1</v>
      </c>
      <c r="U211" s="1236"/>
      <c r="V211" s="1229" t="s">
        <v>84</v>
      </c>
      <c r="W211" s="839"/>
      <c r="X211" s="740">
        <v>1</v>
      </c>
      <c r="Y211" s="1095"/>
      <c r="Z211" s="737"/>
      <c r="AA211" s="737"/>
      <c r="AB211" s="737"/>
      <c r="AC211" s="737"/>
      <c r="AD211" s="737"/>
      <c r="AE211" s="733"/>
      <c r="AF211" s="731"/>
      <c r="AG211" s="731"/>
      <c r="AH211" s="731"/>
      <c r="AI211" s="731"/>
      <c r="AJ211" s="731"/>
      <c r="AK211" s="731"/>
      <c r="AL211" s="731"/>
      <c r="AM211" s="731"/>
      <c r="AN211" s="731"/>
      <c r="AO211" s="731"/>
      <c r="AP211" s="731"/>
      <c r="AQ211" s="731"/>
      <c r="AR211" s="731"/>
      <c r="AS211" s="731"/>
      <c r="AT211" s="731"/>
      <c r="AU211" s="731"/>
      <c r="AV211" s="731"/>
      <c r="AW211" s="731"/>
      <c r="AX211" s="731"/>
      <c r="AY211" s="731"/>
      <c r="AZ211" s="731"/>
      <c r="BA211" s="731"/>
      <c r="BB211" s="731"/>
      <c r="BC211" s="731"/>
      <c r="BD211" s="731"/>
      <c r="BE211" s="731"/>
      <c r="BF211" s="731"/>
      <c r="BG211" s="731"/>
      <c r="BH211" s="731"/>
      <c r="BI211" s="731"/>
      <c r="BJ211" s="731"/>
      <c r="BK211" s="731"/>
      <c r="BL211" s="731"/>
      <c r="BM211" s="731"/>
      <c r="BN211" s="731"/>
      <c r="BO211" s="731"/>
      <c r="BP211" s="731"/>
      <c r="BQ211" s="731"/>
      <c r="BR211" s="731"/>
      <c r="BS211" s="731"/>
      <c r="BT211" s="731"/>
      <c r="BU211" s="731"/>
      <c r="BV211" s="731"/>
      <c r="BW211" s="731"/>
      <c r="BX211" s="731"/>
      <c r="BY211" s="731"/>
      <c r="BZ211" s="731"/>
      <c r="CA211" s="731"/>
      <c r="CB211" s="731"/>
      <c r="CC211" s="731"/>
      <c r="CD211" s="731"/>
      <c r="CE211" s="731"/>
    </row>
    <row r="212" spans="1:83" ht="15" customHeight="1">
      <c r="A212" s="733"/>
      <c r="B212" s="733"/>
      <c r="C212" s="733"/>
      <c r="D212" s="733"/>
      <c r="E212" s="733"/>
      <c r="F212" s="733"/>
      <c r="G212" s="736"/>
      <c r="H212" s="737"/>
      <c r="I212" s="737"/>
      <c r="J212" s="734"/>
      <c r="K212" s="737"/>
      <c r="L212" s="737"/>
      <c r="M212" s="737"/>
      <c r="N212" s="1317"/>
      <c r="O212" s="1267"/>
      <c r="P212" s="1263"/>
      <c r="Q212" s="1289"/>
      <c r="R212" s="1229"/>
      <c r="S212" s="1319"/>
      <c r="T212" s="1310"/>
      <c r="U212" s="1236"/>
      <c r="V212" s="1229"/>
      <c r="W212" s="738"/>
      <c r="X212" s="738"/>
      <c r="Y212" s="738" t="s">
        <v>713</v>
      </c>
      <c r="Z212" s="737"/>
      <c r="AA212" s="737"/>
      <c r="AB212" s="737"/>
      <c r="AC212" s="737"/>
      <c r="AD212" s="737"/>
      <c r="AE212" s="737"/>
      <c r="AF212" s="731"/>
      <c r="AG212" s="731"/>
      <c r="AH212" s="731"/>
      <c r="AI212" s="731"/>
      <c r="AJ212" s="731"/>
      <c r="AK212" s="731"/>
      <c r="AL212" s="731"/>
      <c r="AM212" s="731"/>
      <c r="AN212" s="731"/>
      <c r="AO212" s="731"/>
      <c r="AP212" s="731"/>
      <c r="AQ212" s="731"/>
      <c r="AR212" s="731"/>
      <c r="AS212" s="731"/>
      <c r="AT212" s="731"/>
      <c r="AU212" s="731"/>
      <c r="AV212" s="731"/>
      <c r="AW212" s="731"/>
      <c r="AX212" s="731"/>
      <c r="AY212" s="731"/>
      <c r="AZ212" s="731"/>
      <c r="BA212" s="731"/>
      <c r="BB212" s="731"/>
      <c r="BC212" s="731"/>
      <c r="BD212" s="731"/>
      <c r="BE212" s="731"/>
      <c r="BF212" s="731"/>
      <c r="BG212" s="731"/>
      <c r="BH212" s="731"/>
      <c r="BI212" s="731"/>
      <c r="BJ212" s="731"/>
      <c r="BK212" s="731"/>
      <c r="BL212" s="731"/>
      <c r="BM212" s="731"/>
      <c r="BN212" s="731"/>
      <c r="BO212" s="731"/>
      <c r="BP212" s="731"/>
      <c r="BQ212" s="731"/>
      <c r="BR212" s="731"/>
      <c r="BS212" s="731"/>
      <c r="BT212" s="731"/>
      <c r="BU212" s="731"/>
      <c r="BV212" s="731"/>
      <c r="BW212" s="731"/>
      <c r="BX212" s="731"/>
      <c r="BY212" s="731"/>
      <c r="BZ212" s="731"/>
      <c r="CA212" s="731"/>
      <c r="CB212" s="731"/>
      <c r="CC212" s="731"/>
      <c r="CD212" s="731"/>
      <c r="CE212" s="731"/>
    </row>
    <row r="213" spans="1:83" ht="15" customHeight="1">
      <c r="A213" s="733"/>
      <c r="B213" s="733"/>
      <c r="C213" s="733"/>
      <c r="D213" s="733"/>
      <c r="E213" s="733"/>
      <c r="F213" s="733"/>
      <c r="G213" s="736"/>
      <c r="H213" s="737"/>
      <c r="I213" s="737"/>
      <c r="J213" s="734"/>
      <c r="K213" s="737"/>
      <c r="L213" s="737"/>
      <c r="M213" s="737"/>
      <c r="N213" s="1317"/>
      <c r="O213" s="1267"/>
      <c r="P213" s="1263"/>
      <c r="Q213" s="1289"/>
      <c r="R213" s="1229"/>
      <c r="S213" s="735"/>
      <c r="T213" s="735"/>
      <c r="U213" s="738" t="s">
        <v>714</v>
      </c>
      <c r="V213" s="838"/>
      <c r="W213" s="739"/>
      <c r="X213" s="739"/>
      <c r="Y213" s="739"/>
      <c r="Z213" s="737"/>
      <c r="AA213" s="737"/>
      <c r="AB213" s="737"/>
      <c r="AC213" s="737"/>
      <c r="AD213" s="737"/>
      <c r="AE213" s="737"/>
      <c r="AF213" s="731"/>
      <c r="AG213" s="731"/>
      <c r="AH213" s="731"/>
      <c r="AI213" s="731"/>
      <c r="AJ213" s="731"/>
      <c r="AK213" s="731"/>
      <c r="AL213" s="731"/>
      <c r="AM213" s="731"/>
      <c r="AN213" s="731"/>
      <c r="AO213" s="731"/>
      <c r="AP213" s="731"/>
      <c r="AQ213" s="731"/>
      <c r="AR213" s="731"/>
      <c r="AS213" s="731"/>
      <c r="AT213" s="731"/>
      <c r="AU213" s="731"/>
      <c r="AV213" s="731"/>
      <c r="AW213" s="731"/>
      <c r="AX213" s="731"/>
      <c r="AY213" s="731"/>
      <c r="AZ213" s="731"/>
      <c r="BA213" s="731"/>
      <c r="BB213" s="731"/>
      <c r="BC213" s="731"/>
      <c r="BD213" s="731"/>
      <c r="BE213" s="731"/>
      <c r="BF213" s="731"/>
      <c r="BG213" s="731"/>
      <c r="BH213" s="731"/>
      <c r="BI213" s="731"/>
      <c r="BJ213" s="731"/>
      <c r="BK213" s="731"/>
      <c r="BL213" s="731"/>
      <c r="BM213" s="731"/>
      <c r="BN213" s="731"/>
      <c r="BO213" s="731"/>
      <c r="BP213" s="731"/>
      <c r="BQ213" s="731"/>
      <c r="BR213" s="731"/>
      <c r="BS213" s="731"/>
      <c r="BT213" s="731"/>
      <c r="BU213" s="731"/>
      <c r="BV213" s="731"/>
      <c r="BW213" s="731"/>
      <c r="BX213" s="731"/>
      <c r="BY213" s="731"/>
      <c r="BZ213" s="731"/>
      <c r="CA213" s="731"/>
      <c r="CB213" s="731"/>
      <c r="CC213" s="731"/>
      <c r="CD213" s="731"/>
      <c r="CE213" s="731"/>
    </row>
    <row r="214" spans="1:83" ht="15" customHeight="1">
      <c r="A214" s="733"/>
      <c r="B214" s="733"/>
      <c r="C214" s="733"/>
      <c r="D214" s="733"/>
      <c r="E214" s="733"/>
      <c r="F214" s="733"/>
      <c r="G214" s="736"/>
      <c r="H214" s="737"/>
      <c r="I214" s="737"/>
      <c r="J214" s="734"/>
      <c r="K214" s="737"/>
      <c r="L214" s="737"/>
      <c r="M214" s="737"/>
      <c r="N214" s="1229"/>
      <c r="O214" s="836"/>
      <c r="P214" s="836"/>
      <c r="Q214" s="837"/>
      <c r="R214" s="838"/>
      <c r="S214" s="739"/>
      <c r="T214" s="739"/>
      <c r="U214" s="739"/>
      <c r="V214" s="739"/>
      <c r="W214" s="739"/>
      <c r="X214" s="739"/>
      <c r="Y214" s="739"/>
      <c r="Z214" s="737"/>
      <c r="AA214" s="737"/>
      <c r="AB214" s="737"/>
      <c r="AC214" s="737"/>
      <c r="AD214" s="737"/>
      <c r="AE214" s="737"/>
      <c r="AF214" s="731"/>
      <c r="AG214" s="731"/>
      <c r="AH214" s="731"/>
      <c r="AI214" s="731"/>
      <c r="AJ214" s="731"/>
      <c r="AK214" s="731"/>
      <c r="AL214" s="731"/>
      <c r="AM214" s="731"/>
      <c r="AN214" s="731"/>
      <c r="AO214" s="731"/>
      <c r="AP214" s="731"/>
      <c r="AQ214" s="731"/>
      <c r="AR214" s="731"/>
      <c r="AS214" s="731"/>
      <c r="AT214" s="731"/>
      <c r="AU214" s="731"/>
      <c r="AV214" s="731"/>
      <c r="AW214" s="731"/>
      <c r="AX214" s="731"/>
      <c r="AY214" s="731"/>
      <c r="AZ214" s="731"/>
      <c r="BA214" s="731"/>
      <c r="BB214" s="731"/>
      <c r="BC214" s="731"/>
      <c r="BD214" s="731"/>
      <c r="BE214" s="731"/>
      <c r="BF214" s="731"/>
      <c r="BG214" s="731"/>
      <c r="BH214" s="731"/>
      <c r="BI214" s="731"/>
      <c r="BJ214" s="731"/>
      <c r="BK214" s="731"/>
      <c r="BL214" s="731"/>
      <c r="BM214" s="731"/>
      <c r="BN214" s="731"/>
      <c r="BO214" s="731"/>
      <c r="BP214" s="731"/>
      <c r="BQ214" s="731"/>
      <c r="BR214" s="731"/>
      <c r="BS214" s="731"/>
      <c r="BT214" s="731"/>
      <c r="BU214" s="731"/>
      <c r="BV214" s="731"/>
      <c r="BW214" s="731"/>
      <c r="BX214" s="731"/>
      <c r="BY214" s="731"/>
      <c r="BZ214" s="731"/>
      <c r="CA214" s="731"/>
      <c r="CB214" s="731"/>
      <c r="CC214" s="731"/>
      <c r="CD214" s="731"/>
      <c r="CE214" s="731"/>
    </row>
    <row r="216" spans="1:83" s="36" customFormat="1" ht="17.100000000000001" customHeight="1">
      <c r="A216" s="98"/>
      <c r="B216" s="98"/>
      <c r="C216" s="86"/>
      <c r="D216" s="151"/>
      <c r="E216" s="170"/>
      <c r="F216" s="172"/>
      <c r="G216" s="172"/>
      <c r="H216" s="171"/>
      <c r="I216" s="171"/>
      <c r="J216" s="171"/>
      <c r="K216" s="171"/>
      <c r="L216" s="171"/>
      <c r="M216" s="171"/>
      <c r="N216" s="171"/>
      <c r="O216" s="171"/>
      <c r="P216" s="171"/>
      <c r="Q216" s="171"/>
      <c r="R216" s="171"/>
      <c r="S216" s="171"/>
      <c r="T216" s="153"/>
      <c r="U216" s="153"/>
      <c r="V216" s="153"/>
      <c r="W216" s="173"/>
      <c r="X216" s="173"/>
    </row>
    <row r="217" spans="1:83" s="744" customFormat="1" ht="18.75" customHeight="1">
      <c r="X217" s="723"/>
      <c r="Y217" s="723"/>
      <c r="Z217" s="723"/>
      <c r="AA217" s="723"/>
      <c r="AB217" s="723"/>
      <c r="AC217" s="723"/>
      <c r="AD217" s="723"/>
      <c r="AE217" s="723"/>
      <c r="AF217" s="723"/>
      <c r="AG217" s="723"/>
      <c r="AH217" s="723"/>
      <c r="AI217" s="723"/>
      <c r="AJ217" s="723"/>
    </row>
    <row r="218" spans="1:83" s="35" customFormat="1" ht="17.100000000000001" customHeight="1">
      <c r="G218" s="35" t="s">
        <v>13</v>
      </c>
      <c r="I218" s="35" t="s">
        <v>746</v>
      </c>
      <c r="V218" s="158"/>
      <c r="X218" s="217"/>
      <c r="Y218" s="217"/>
      <c r="Z218" s="217"/>
      <c r="AA218" s="217"/>
      <c r="AB218" s="217"/>
      <c r="AC218" s="217"/>
      <c r="AD218" s="217"/>
      <c r="AE218" s="217"/>
      <c r="AF218" s="217"/>
      <c r="AG218" s="217"/>
      <c r="AH218" s="217"/>
      <c r="AI218" s="217"/>
      <c r="AJ218" s="217"/>
    </row>
    <row r="219" spans="1:83" s="744" customFormat="1" ht="17.100000000000001" customHeight="1">
      <c r="L219" s="122"/>
      <c r="M219" s="122"/>
      <c r="N219" s="122"/>
      <c r="O219" s="122"/>
      <c r="P219" s="122"/>
      <c r="Q219" s="122"/>
      <c r="R219" s="122"/>
      <c r="S219" s="122"/>
      <c r="T219" s="122"/>
      <c r="U219" s="122"/>
      <c r="V219" s="122"/>
      <c r="W219" s="122"/>
      <c r="X219" s="723"/>
      <c r="Y219" s="723"/>
      <c r="Z219" s="723"/>
      <c r="AA219" s="723"/>
      <c r="AB219" s="723"/>
      <c r="AC219" s="723"/>
      <c r="AD219" s="723"/>
      <c r="AE219" s="723"/>
      <c r="AF219" s="723"/>
      <c r="AG219" s="723"/>
      <c r="AH219" s="723"/>
      <c r="AI219" s="723"/>
      <c r="AJ219" s="723"/>
    </row>
    <row r="220" spans="1:83" s="801" customFormat="1" ht="22.5">
      <c r="A220" s="1233">
        <v>1</v>
      </c>
      <c r="B220" s="885"/>
      <c r="C220" s="885"/>
      <c r="D220" s="885"/>
      <c r="E220" s="886"/>
      <c r="F220" s="887"/>
      <c r="G220" s="887"/>
      <c r="H220" s="887"/>
      <c r="I220" s="888"/>
      <c r="J220" s="883"/>
      <c r="K220" s="890"/>
      <c r="L220" s="783">
        <f>mergeValue(A220)</f>
        <v>1</v>
      </c>
      <c r="M220" s="643" t="s">
        <v>20</v>
      </c>
      <c r="N220" s="648"/>
      <c r="O220" s="1283"/>
      <c r="P220" s="1284"/>
      <c r="Q220" s="1284"/>
      <c r="R220" s="1284"/>
      <c r="S220" s="1284"/>
      <c r="T220" s="1284"/>
      <c r="U220" s="1284"/>
      <c r="V220" s="1285"/>
      <c r="W220" s="632" t="s">
        <v>476</v>
      </c>
      <c r="X220" s="810"/>
      <c r="Y220" s="831"/>
      <c r="Z220" s="831" t="str">
        <f t="shared" ref="Z220:Z233" si="3">IF(M220="","",M220 )</f>
        <v>Наименование тарифа</v>
      </c>
      <c r="AA220" s="831"/>
      <c r="AB220" s="831"/>
      <c r="AC220" s="831"/>
      <c r="AD220" s="810"/>
      <c r="AE220" s="810"/>
      <c r="AF220" s="810"/>
      <c r="AG220" s="810"/>
      <c r="AH220" s="810"/>
      <c r="AI220" s="810"/>
      <c r="AJ220" s="810"/>
    </row>
    <row r="221" spans="1:83" s="801" customFormat="1" ht="22.5">
      <c r="A221" s="1233"/>
      <c r="B221" s="1233">
        <v>1</v>
      </c>
      <c r="C221" s="885"/>
      <c r="D221" s="885"/>
      <c r="E221" s="887"/>
      <c r="F221" s="887"/>
      <c r="G221" s="887"/>
      <c r="H221" s="887"/>
      <c r="I221" s="882"/>
      <c r="J221" s="881"/>
      <c r="K221" s="884"/>
      <c r="L221" s="783" t="str">
        <f>mergeValue(A221) &amp;"."&amp; mergeValue(B221)</f>
        <v>1.1</v>
      </c>
      <c r="M221" s="694" t="s">
        <v>16</v>
      </c>
      <c r="N221" s="648"/>
      <c r="O221" s="1283"/>
      <c r="P221" s="1284"/>
      <c r="Q221" s="1284"/>
      <c r="R221" s="1284"/>
      <c r="S221" s="1284"/>
      <c r="T221" s="1284"/>
      <c r="U221" s="1284"/>
      <c r="V221" s="1285"/>
      <c r="W221" s="632" t="s">
        <v>477</v>
      </c>
      <c r="X221" s="810"/>
      <c r="Y221" s="831"/>
      <c r="Z221" s="831" t="str">
        <f t="shared" si="3"/>
        <v>Территория действия тарифа</v>
      </c>
      <c r="AA221" s="831"/>
      <c r="AB221" s="831"/>
      <c r="AC221" s="831"/>
      <c r="AD221" s="810"/>
      <c r="AE221" s="810"/>
      <c r="AF221" s="810"/>
      <c r="AG221" s="810"/>
      <c r="AH221" s="810"/>
      <c r="AI221" s="810"/>
      <c r="AJ221" s="810"/>
    </row>
    <row r="222" spans="1:83" s="801" customFormat="1" ht="22.5">
      <c r="A222" s="1233"/>
      <c r="B222" s="1233"/>
      <c r="C222" s="1233">
        <v>1</v>
      </c>
      <c r="D222" s="885"/>
      <c r="E222" s="887"/>
      <c r="F222" s="887"/>
      <c r="G222" s="887"/>
      <c r="H222" s="887"/>
      <c r="I222" s="889"/>
      <c r="J222" s="881"/>
      <c r="K222" s="884"/>
      <c r="L222" s="783" t="str">
        <f>mergeValue(A222) &amp;"."&amp; mergeValue(B222)&amp;"."&amp; mergeValue(C222)</f>
        <v>1.1.1</v>
      </c>
      <c r="M222" s="695" t="s">
        <v>7</v>
      </c>
      <c r="N222" s="648"/>
      <c r="O222" s="1283"/>
      <c r="P222" s="1284"/>
      <c r="Q222" s="1284"/>
      <c r="R222" s="1284"/>
      <c r="S222" s="1284"/>
      <c r="T222" s="1284"/>
      <c r="U222" s="1284"/>
      <c r="V222" s="1285"/>
      <c r="W222" s="632" t="s">
        <v>633</v>
      </c>
      <c r="X222" s="810"/>
      <c r="Y222" s="831"/>
      <c r="Z222" s="831" t="str">
        <f t="shared" si="3"/>
        <v xml:space="preserve">Наименование системы теплоснабжения </v>
      </c>
      <c r="AA222" s="831"/>
      <c r="AB222" s="831"/>
      <c r="AC222" s="831"/>
      <c r="AD222" s="810"/>
      <c r="AE222" s="810"/>
      <c r="AF222" s="810"/>
      <c r="AG222" s="810"/>
      <c r="AH222" s="810"/>
      <c r="AI222" s="810"/>
      <c r="AJ222" s="810"/>
    </row>
    <row r="223" spans="1:83" s="801" customFormat="1" ht="22.5">
      <c r="A223" s="1233"/>
      <c r="B223" s="1233"/>
      <c r="C223" s="1233"/>
      <c r="D223" s="1233">
        <v>1</v>
      </c>
      <c r="E223" s="887"/>
      <c r="F223" s="887"/>
      <c r="G223" s="887"/>
      <c r="H223" s="887"/>
      <c r="I223" s="889"/>
      <c r="J223" s="881"/>
      <c r="K223" s="884"/>
      <c r="L223" s="783" t="str">
        <f>mergeValue(A223) &amp;"."&amp; mergeValue(B223)&amp;"."&amp; mergeValue(C223)&amp;"."&amp; mergeValue(D223)</f>
        <v>1.1.1.1</v>
      </c>
      <c r="M223" s="696" t="s">
        <v>22</v>
      </c>
      <c r="N223" s="648"/>
      <c r="O223" s="1283"/>
      <c r="P223" s="1284"/>
      <c r="Q223" s="1284"/>
      <c r="R223" s="1284"/>
      <c r="S223" s="1284"/>
      <c r="T223" s="1284"/>
      <c r="U223" s="1284"/>
      <c r="V223" s="1285"/>
      <c r="W223" s="632" t="s">
        <v>634</v>
      </c>
      <c r="X223" s="810"/>
      <c r="Y223" s="831"/>
      <c r="Z223" s="831" t="str">
        <f t="shared" si="3"/>
        <v xml:space="preserve">Источник тепловой энергии  </v>
      </c>
      <c r="AA223" s="831"/>
      <c r="AB223" s="831"/>
      <c r="AC223" s="831"/>
      <c r="AD223" s="810"/>
      <c r="AE223" s="810"/>
      <c r="AF223" s="810"/>
      <c r="AG223" s="810"/>
      <c r="AH223" s="810"/>
      <c r="AI223" s="810"/>
      <c r="AJ223" s="810"/>
    </row>
    <row r="224" spans="1:83" s="801" customFormat="1" ht="101.25">
      <c r="A224" s="1233"/>
      <c r="B224" s="1233"/>
      <c r="C224" s="1233"/>
      <c r="D224" s="1233"/>
      <c r="E224" s="1233">
        <v>1</v>
      </c>
      <c r="F224" s="887"/>
      <c r="G224" s="887"/>
      <c r="H224" s="885">
        <v>1</v>
      </c>
      <c r="I224" s="1233">
        <v>1</v>
      </c>
      <c r="J224" s="887"/>
      <c r="K224" s="892"/>
      <c r="L224" s="783" t="str">
        <f>mergeValue(A224) &amp;"."&amp; mergeValue(B224)&amp;"."&amp; mergeValue(C224)&amp;"."&amp; mergeValue(D224)&amp;"."&amp; mergeValue(E224)</f>
        <v>1.1.1.1.1</v>
      </c>
      <c r="M224" s="556" t="s">
        <v>9</v>
      </c>
      <c r="N224" s="648"/>
      <c r="O224" s="1236"/>
      <c r="P224" s="1237"/>
      <c r="Q224" s="1237"/>
      <c r="R224" s="1237"/>
      <c r="S224" s="1237"/>
      <c r="T224" s="1237"/>
      <c r="U224" s="1237"/>
      <c r="V224" s="1238"/>
      <c r="W224" s="632" t="s">
        <v>638</v>
      </c>
      <c r="X224" s="810"/>
      <c r="Y224" s="831"/>
      <c r="Z224" s="831" t="str">
        <f t="shared" si="3"/>
        <v>Схема подключения теплопотребляющей установки к коллектору источника тепловой энергии</v>
      </c>
      <c r="AA224" s="831"/>
      <c r="AB224" s="831"/>
      <c r="AC224" s="831"/>
      <c r="AD224" s="810"/>
      <c r="AE224" s="810"/>
      <c r="AF224" s="810"/>
      <c r="AG224" s="810"/>
      <c r="AH224" s="810"/>
      <c r="AI224" s="810"/>
      <c r="AJ224" s="810"/>
    </row>
    <row r="225" spans="1:50" s="801" customFormat="1" ht="90">
      <c r="A225" s="1233"/>
      <c r="B225" s="1233"/>
      <c r="C225" s="1233"/>
      <c r="D225" s="1233"/>
      <c r="E225" s="1233"/>
      <c r="F225" s="1233">
        <v>1</v>
      </c>
      <c r="G225" s="885"/>
      <c r="H225" s="885"/>
      <c r="I225" s="1233"/>
      <c r="J225" s="1233">
        <v>1</v>
      </c>
      <c r="K225" s="893"/>
      <c r="L225" s="783" t="str">
        <f>mergeValue(A225) &amp;"."&amp; mergeValue(B225)&amp;"."&amp; mergeValue(C225)&amp;"."&amp; mergeValue(D225)&amp;"."&amp; mergeValue(E225)&amp;"."&amp; mergeValue(F225)</f>
        <v>1.1.1.1.1.1</v>
      </c>
      <c r="M225" s="557" t="s">
        <v>10</v>
      </c>
      <c r="N225" s="648"/>
      <c r="O225" s="1236"/>
      <c r="P225" s="1237"/>
      <c r="Q225" s="1237"/>
      <c r="R225" s="1237"/>
      <c r="S225" s="1237"/>
      <c r="T225" s="1237"/>
      <c r="U225" s="1237"/>
      <c r="V225" s="1238"/>
      <c r="W225" s="632" t="s">
        <v>636</v>
      </c>
      <c r="X225" s="810"/>
      <c r="Y225" s="831"/>
      <c r="Z225" s="831" t="str">
        <f t="shared" si="3"/>
        <v>Группа потребителей</v>
      </c>
      <c r="AA225" s="831"/>
      <c r="AB225" s="831"/>
      <c r="AC225" s="831"/>
      <c r="AD225" s="810"/>
      <c r="AE225" s="810"/>
      <c r="AF225" s="810"/>
      <c r="AG225" s="810"/>
      <c r="AH225" s="810"/>
      <c r="AI225" s="810"/>
      <c r="AJ225" s="810"/>
    </row>
    <row r="226" spans="1:50" s="801" customFormat="1" ht="195.75" customHeight="1">
      <c r="A226" s="1233"/>
      <c r="B226" s="1233"/>
      <c r="C226" s="1233"/>
      <c r="D226" s="1233"/>
      <c r="E226" s="1233"/>
      <c r="F226" s="1233"/>
      <c r="G226" s="885">
        <v>1</v>
      </c>
      <c r="H226" s="885"/>
      <c r="I226" s="1233"/>
      <c r="J226" s="1233"/>
      <c r="K226" s="893">
        <v>1</v>
      </c>
      <c r="L226" s="783" t="str">
        <f>mergeValue(A226) &amp;"."&amp; mergeValue(B226)&amp;"."&amp; mergeValue(C226)&amp;"."&amp; mergeValue(D226)&amp;"."&amp; mergeValue(E226)&amp;"."&amp; mergeValue(F226)&amp;"."&amp; mergeValue(G226)</f>
        <v>1.1.1.1.1.1.1</v>
      </c>
      <c r="M226" s="1071"/>
      <c r="N226" s="648"/>
      <c r="O226" s="765"/>
      <c r="P226" s="765"/>
      <c r="Q226" s="765"/>
      <c r="R226" s="1228"/>
      <c r="S226" s="1229" t="s">
        <v>84</v>
      </c>
      <c r="T226" s="1228"/>
      <c r="U226" s="1229" t="s">
        <v>84</v>
      </c>
      <c r="V226" s="765"/>
      <c r="W226" s="1203" t="s">
        <v>655</v>
      </c>
      <c r="X226" s="810" t="str">
        <f>strCheckDate(O227:V227)</f>
        <v/>
      </c>
      <c r="Y226" s="831"/>
      <c r="Z226" s="831" t="str">
        <f t="shared" si="3"/>
        <v/>
      </c>
      <c r="AA226" s="831"/>
      <c r="AB226" s="831"/>
      <c r="AC226" s="831"/>
      <c r="AD226" s="810"/>
      <c r="AE226" s="810"/>
      <c r="AF226" s="810"/>
      <c r="AG226" s="810"/>
      <c r="AH226" s="810"/>
      <c r="AI226" s="810"/>
      <c r="AJ226" s="810"/>
    </row>
    <row r="227" spans="1:50" s="801" customFormat="1" ht="14.25" hidden="1" customHeight="1">
      <c r="A227" s="1233"/>
      <c r="B227" s="1233"/>
      <c r="C227" s="1233"/>
      <c r="D227" s="1233"/>
      <c r="E227" s="1233"/>
      <c r="F227" s="1233"/>
      <c r="G227" s="885"/>
      <c r="H227" s="885"/>
      <c r="I227" s="1233"/>
      <c r="J227" s="1233"/>
      <c r="K227" s="893"/>
      <c r="L227" s="802"/>
      <c r="M227" s="648"/>
      <c r="N227" s="648"/>
      <c r="O227" s="765"/>
      <c r="P227" s="765"/>
      <c r="Q227" s="771" t="str">
        <f>R226 &amp; "-" &amp; T226</f>
        <v>-</v>
      </c>
      <c r="R227" s="1228"/>
      <c r="S227" s="1229"/>
      <c r="T227" s="1228"/>
      <c r="U227" s="1229"/>
      <c r="V227" s="765"/>
      <c r="W227" s="1203"/>
      <c r="X227" s="810"/>
      <c r="Y227" s="831"/>
      <c r="Z227" s="831" t="str">
        <f t="shared" si="3"/>
        <v/>
      </c>
      <c r="AA227" s="831"/>
      <c r="AB227" s="831"/>
      <c r="AC227" s="831"/>
      <c r="AD227" s="810"/>
      <c r="AE227" s="810"/>
      <c r="AF227" s="810"/>
      <c r="AG227" s="810"/>
      <c r="AH227" s="810"/>
      <c r="AI227" s="810"/>
      <c r="AJ227" s="810"/>
    </row>
    <row r="228" spans="1:50" s="801" customFormat="1" ht="15" customHeight="1">
      <c r="A228" s="1233"/>
      <c r="B228" s="1233"/>
      <c r="C228" s="1233"/>
      <c r="D228" s="1233"/>
      <c r="E228" s="1233"/>
      <c r="F228" s="1233"/>
      <c r="G228" s="887"/>
      <c r="H228" s="885"/>
      <c r="I228" s="1233"/>
      <c r="J228" s="1233"/>
      <c r="K228" s="892"/>
      <c r="L228" s="690"/>
      <c r="M228" s="559" t="s">
        <v>25</v>
      </c>
      <c r="N228" s="767"/>
      <c r="O228" s="767"/>
      <c r="P228" s="767"/>
      <c r="Q228" s="767"/>
      <c r="R228" s="767"/>
      <c r="S228" s="767"/>
      <c r="T228" s="767"/>
      <c r="U228" s="767"/>
      <c r="V228" s="764"/>
      <c r="W228" s="1203"/>
      <c r="X228" s="810"/>
      <c r="Y228" s="831"/>
      <c r="Z228" s="831" t="str">
        <f t="shared" si="3"/>
        <v>Добавить вид теплоносителя (параметры теплоносителя)</v>
      </c>
      <c r="AA228" s="831"/>
      <c r="AB228" s="831"/>
      <c r="AC228" s="831"/>
      <c r="AD228" s="810"/>
      <c r="AE228" s="810"/>
      <c r="AF228" s="810"/>
      <c r="AG228" s="810"/>
      <c r="AH228" s="810"/>
      <c r="AI228" s="810"/>
      <c r="AJ228" s="810"/>
    </row>
    <row r="229" spans="1:50" s="801" customFormat="1" ht="15" customHeight="1">
      <c r="A229" s="1233"/>
      <c r="B229" s="1233"/>
      <c r="C229" s="1233"/>
      <c r="D229" s="1233"/>
      <c r="E229" s="1233"/>
      <c r="F229" s="887"/>
      <c r="G229" s="887"/>
      <c r="H229" s="885"/>
      <c r="I229" s="1233"/>
      <c r="J229" s="887"/>
      <c r="K229" s="892"/>
      <c r="L229" s="690"/>
      <c r="M229" s="558" t="s">
        <v>11</v>
      </c>
      <c r="N229" s="767"/>
      <c r="O229" s="767"/>
      <c r="P229" s="767"/>
      <c r="Q229" s="767"/>
      <c r="R229" s="767"/>
      <c r="S229" s="767"/>
      <c r="T229" s="767"/>
      <c r="U229" s="766"/>
      <c r="V229" s="767"/>
      <c r="W229" s="667"/>
      <c r="X229" s="810"/>
      <c r="Y229" s="831"/>
      <c r="Z229" s="831" t="str">
        <f t="shared" si="3"/>
        <v>Добавить группу потребителей</v>
      </c>
      <c r="AA229" s="831"/>
      <c r="AB229" s="831"/>
      <c r="AC229" s="831"/>
      <c r="AD229" s="810"/>
      <c r="AE229" s="810"/>
      <c r="AF229" s="810"/>
      <c r="AG229" s="810"/>
      <c r="AH229" s="810"/>
      <c r="AI229" s="810"/>
      <c r="AJ229" s="810"/>
    </row>
    <row r="230" spans="1:50" s="801" customFormat="1" ht="15" customHeight="1">
      <c r="A230" s="1233"/>
      <c r="B230" s="1233"/>
      <c r="C230" s="1233"/>
      <c r="D230" s="1233"/>
      <c r="E230" s="891"/>
      <c r="F230" s="887"/>
      <c r="G230" s="887"/>
      <c r="H230" s="887"/>
      <c r="I230" s="883"/>
      <c r="J230" s="880"/>
      <c r="K230" s="890"/>
      <c r="L230" s="690"/>
      <c r="M230" s="762" t="s">
        <v>12</v>
      </c>
      <c r="N230" s="767"/>
      <c r="O230" s="767"/>
      <c r="P230" s="767"/>
      <c r="Q230" s="767"/>
      <c r="R230" s="767"/>
      <c r="S230" s="767"/>
      <c r="T230" s="767"/>
      <c r="U230" s="766"/>
      <c r="V230" s="767"/>
      <c r="W230" s="667"/>
      <c r="X230" s="810"/>
      <c r="Y230" s="831"/>
      <c r="Z230" s="831" t="str">
        <f t="shared" si="3"/>
        <v>Добавить схему подключения</v>
      </c>
      <c r="AA230" s="831"/>
      <c r="AB230" s="831"/>
      <c r="AC230" s="831"/>
      <c r="AD230" s="810"/>
      <c r="AE230" s="810"/>
      <c r="AF230" s="810"/>
      <c r="AG230" s="810"/>
      <c r="AH230" s="810"/>
      <c r="AI230" s="810"/>
      <c r="AJ230" s="810"/>
    </row>
    <row r="231" spans="1:50" s="801" customFormat="1" ht="15" customHeight="1">
      <c r="A231" s="1233"/>
      <c r="B231" s="1233"/>
      <c r="C231" s="1233"/>
      <c r="D231" s="891"/>
      <c r="E231" s="891"/>
      <c r="F231" s="887"/>
      <c r="G231" s="887"/>
      <c r="H231" s="887"/>
      <c r="I231" s="883"/>
      <c r="J231" s="880"/>
      <c r="K231" s="890"/>
      <c r="L231" s="690"/>
      <c r="M231" s="761" t="s">
        <v>17</v>
      </c>
      <c r="N231" s="767"/>
      <c r="O231" s="767"/>
      <c r="P231" s="767"/>
      <c r="Q231" s="767"/>
      <c r="R231" s="767"/>
      <c r="S231" s="767"/>
      <c r="T231" s="767"/>
      <c r="U231" s="766"/>
      <c r="V231" s="767"/>
      <c r="W231" s="667"/>
      <c r="X231" s="810"/>
      <c r="Y231" s="831"/>
      <c r="Z231" s="831" t="str">
        <f t="shared" si="3"/>
        <v>Добавить источник тепловой энергии</v>
      </c>
      <c r="AA231" s="831"/>
      <c r="AB231" s="831"/>
      <c r="AC231" s="831"/>
      <c r="AD231" s="810"/>
      <c r="AE231" s="810"/>
      <c r="AF231" s="810"/>
      <c r="AG231" s="810"/>
      <c r="AH231" s="810"/>
      <c r="AI231" s="810"/>
      <c r="AJ231" s="810"/>
    </row>
    <row r="232" spans="1:50" s="801" customFormat="1" ht="15" customHeight="1">
      <c r="A232" s="1233"/>
      <c r="B232" s="1233"/>
      <c r="C232" s="891"/>
      <c r="D232" s="891"/>
      <c r="E232" s="891"/>
      <c r="F232" s="891"/>
      <c r="G232" s="896"/>
      <c r="H232" s="883"/>
      <c r="I232" s="894"/>
      <c r="J232" s="880"/>
      <c r="K232" s="895"/>
      <c r="L232" s="690"/>
      <c r="M232" s="760" t="s">
        <v>18</v>
      </c>
      <c r="N232" s="767"/>
      <c r="O232" s="767"/>
      <c r="P232" s="767"/>
      <c r="Q232" s="767"/>
      <c r="R232" s="767"/>
      <c r="S232" s="767"/>
      <c r="T232" s="767"/>
      <c r="U232" s="766"/>
      <c r="V232" s="767"/>
      <c r="W232" s="667"/>
      <c r="X232" s="810"/>
      <c r="Y232" s="831"/>
      <c r="Z232" s="831" t="str">
        <f t="shared" si="3"/>
        <v>Добавить наименование системы теплоснабжения</v>
      </c>
      <c r="AA232" s="831"/>
      <c r="AB232" s="831"/>
      <c r="AC232" s="831"/>
      <c r="AD232" s="810"/>
      <c r="AE232" s="810"/>
      <c r="AF232" s="810"/>
      <c r="AG232" s="810"/>
      <c r="AH232" s="810"/>
      <c r="AI232" s="810"/>
      <c r="AJ232" s="810"/>
    </row>
    <row r="233" spans="1:50" s="801" customFormat="1" ht="15" customHeight="1">
      <c r="A233" s="1233"/>
      <c r="B233" s="891"/>
      <c r="C233" s="891"/>
      <c r="D233" s="891"/>
      <c r="E233" s="891"/>
      <c r="F233" s="891"/>
      <c r="G233" s="896"/>
      <c r="H233" s="883"/>
      <c r="I233" s="883"/>
      <c r="J233" s="880"/>
      <c r="K233" s="890"/>
      <c r="L233" s="690"/>
      <c r="M233" s="735" t="s">
        <v>19</v>
      </c>
      <c r="N233" s="767"/>
      <c r="O233" s="767"/>
      <c r="P233" s="767"/>
      <c r="Q233" s="767"/>
      <c r="R233" s="767"/>
      <c r="S233" s="767"/>
      <c r="T233" s="767"/>
      <c r="U233" s="766"/>
      <c r="V233" s="767"/>
      <c r="W233" s="667"/>
      <c r="X233" s="810"/>
      <c r="Y233" s="831"/>
      <c r="Z233" s="831" t="str">
        <f t="shared" si="3"/>
        <v>Добавить территорию действия тарифа</v>
      </c>
      <c r="AA233" s="831"/>
      <c r="AB233" s="831"/>
      <c r="AC233" s="831"/>
      <c r="AD233" s="810"/>
      <c r="AE233" s="810"/>
      <c r="AF233" s="810"/>
      <c r="AG233" s="810"/>
      <c r="AH233" s="810"/>
      <c r="AI233" s="810"/>
      <c r="AJ233" s="810"/>
    </row>
    <row r="234" spans="1:50" s="744" customFormat="1" ht="15" customHeight="1">
      <c r="A234" s="879"/>
      <c r="B234" s="879"/>
      <c r="C234" s="879"/>
      <c r="D234" s="879"/>
      <c r="E234" s="879"/>
      <c r="F234" s="879"/>
      <c r="G234" s="879"/>
      <c r="H234" s="879"/>
      <c r="I234" s="879"/>
      <c r="J234" s="879"/>
      <c r="K234" s="879"/>
      <c r="L234" s="494"/>
      <c r="M234" s="738" t="s">
        <v>309</v>
      </c>
      <c r="N234" s="767"/>
      <c r="O234" s="767"/>
      <c r="P234" s="767"/>
      <c r="Q234" s="767"/>
      <c r="R234" s="767"/>
      <c r="S234" s="767"/>
      <c r="T234" s="767"/>
      <c r="U234" s="766"/>
      <c r="V234" s="767"/>
      <c r="W234" s="767"/>
      <c r="X234" s="767"/>
      <c r="Y234" s="767"/>
      <c r="Z234" s="767"/>
      <c r="AA234" s="767"/>
      <c r="AB234" s="766"/>
      <c r="AC234" s="767"/>
      <c r="AD234" s="667"/>
      <c r="AE234" s="723"/>
      <c r="AF234" s="723"/>
      <c r="AG234" s="723"/>
      <c r="AH234" s="723"/>
    </row>
    <row r="235" spans="1:50" s="991" customFormat="1" ht="18.75" customHeight="1">
      <c r="X235" s="1012"/>
      <c r="Y235" s="1012"/>
      <c r="Z235" s="1012"/>
      <c r="AA235" s="1012"/>
      <c r="AB235" s="1012"/>
      <c r="AC235" s="1012"/>
      <c r="AD235" s="1012"/>
      <c r="AE235" s="1012"/>
      <c r="AF235" s="1012"/>
      <c r="AG235" s="1012"/>
      <c r="AH235" s="1012"/>
      <c r="AI235" s="1012"/>
      <c r="AJ235" s="1012"/>
    </row>
    <row r="236" spans="1:50" s="35" customFormat="1" ht="17.100000000000001" customHeight="1">
      <c r="G236" s="35" t="s">
        <v>13</v>
      </c>
      <c r="I236" s="35" t="s">
        <v>212</v>
      </c>
      <c r="V236" s="158"/>
      <c r="X236" s="217"/>
      <c r="Y236" s="217"/>
      <c r="Z236" s="217"/>
      <c r="AA236" s="217"/>
      <c r="AB236" s="217"/>
      <c r="AC236" s="217"/>
      <c r="AD236" s="217"/>
      <c r="AE236" s="217"/>
      <c r="AF236" s="217"/>
      <c r="AG236" s="217"/>
      <c r="AH236" s="217"/>
      <c r="AI236" s="217"/>
      <c r="AJ236" s="217"/>
    </row>
    <row r="237" spans="1:50" s="991" customFormat="1" ht="17.100000000000001" customHeight="1">
      <c r="L237" s="122"/>
      <c r="M237" s="122"/>
      <c r="N237" s="122"/>
      <c r="O237" s="122"/>
      <c r="P237" s="122"/>
      <c r="Q237" s="122"/>
      <c r="R237" s="122"/>
      <c r="S237" s="122"/>
      <c r="T237" s="122"/>
      <c r="U237" s="122"/>
      <c r="V237" s="122"/>
      <c r="W237" s="122"/>
      <c r="X237" s="1012"/>
      <c r="Y237" s="1012"/>
      <c r="Z237" s="1012"/>
      <c r="AA237" s="1012"/>
      <c r="AB237" s="1012"/>
      <c r="AC237" s="1012"/>
      <c r="AD237" s="1012"/>
      <c r="AE237" s="1012"/>
      <c r="AF237" s="1012"/>
      <c r="AG237" s="1012"/>
      <c r="AH237" s="1012"/>
      <c r="AI237" s="1012"/>
      <c r="AJ237" s="1012"/>
    </row>
    <row r="238" spans="1:50" s="992" customFormat="1" ht="22.5">
      <c r="A238" s="1233">
        <v>1</v>
      </c>
      <c r="B238" s="1017"/>
      <c r="C238" s="1017"/>
      <c r="D238" s="1017"/>
      <c r="E238" s="983"/>
      <c r="F238" s="1028"/>
      <c r="G238" s="1028"/>
      <c r="H238" s="1028"/>
      <c r="I238" s="985"/>
      <c r="J238" s="981"/>
      <c r="K238" s="965"/>
      <c r="L238" s="1032">
        <f>mergeValue(A238)</f>
        <v>1</v>
      </c>
      <c r="M238" s="643" t="s">
        <v>20</v>
      </c>
      <c r="N238" s="648"/>
      <c r="O238" s="1283"/>
      <c r="P238" s="1284"/>
      <c r="Q238" s="1284"/>
      <c r="R238" s="1284"/>
      <c r="S238" s="1284"/>
      <c r="T238" s="1284"/>
      <c r="U238" s="1284"/>
      <c r="V238" s="1284"/>
      <c r="W238" s="1284"/>
      <c r="X238" s="1284"/>
      <c r="Y238" s="1284"/>
      <c r="Z238" s="1284"/>
      <c r="AA238" s="1284"/>
      <c r="AB238" s="1284"/>
      <c r="AC238" s="1284"/>
      <c r="AD238" s="1284"/>
      <c r="AE238" s="1284"/>
      <c r="AF238" s="1284"/>
      <c r="AG238" s="1284"/>
      <c r="AH238" s="1284"/>
      <c r="AI238" s="1284"/>
      <c r="AJ238" s="1285"/>
      <c r="AK238" s="632" t="s">
        <v>476</v>
      </c>
      <c r="AL238" s="1010"/>
      <c r="AM238" s="831"/>
      <c r="AN238" s="831" t="str">
        <f t="shared" ref="AN238:AN251" si="4">IF(M238="","",M238 )</f>
        <v>Наименование тарифа</v>
      </c>
      <c r="AO238" s="831"/>
      <c r="AP238" s="831"/>
      <c r="AQ238" s="831"/>
      <c r="AR238" s="1010"/>
      <c r="AS238" s="1010"/>
      <c r="AT238" s="1010"/>
      <c r="AU238" s="1010"/>
      <c r="AV238" s="1010"/>
      <c r="AW238" s="1010"/>
      <c r="AX238" s="1010"/>
    </row>
    <row r="239" spans="1:50" s="992" customFormat="1" ht="22.5">
      <c r="A239" s="1233"/>
      <c r="B239" s="1233">
        <v>1</v>
      </c>
      <c r="C239" s="1017"/>
      <c r="D239" s="1017"/>
      <c r="E239" s="1028"/>
      <c r="F239" s="1028"/>
      <c r="G239" s="1028"/>
      <c r="H239" s="1028"/>
      <c r="I239" s="1023"/>
      <c r="J239" s="956"/>
      <c r="K239" s="959"/>
      <c r="L239" s="1032" t="str">
        <f>mergeValue(A239) &amp;"."&amp; mergeValue(B239)</f>
        <v>1.1</v>
      </c>
      <c r="M239" s="694" t="s">
        <v>16</v>
      </c>
      <c r="N239" s="648"/>
      <c r="O239" s="1283"/>
      <c r="P239" s="1284"/>
      <c r="Q239" s="1284"/>
      <c r="R239" s="1284"/>
      <c r="S239" s="1284"/>
      <c r="T239" s="1284"/>
      <c r="U239" s="1284"/>
      <c r="V239" s="1284"/>
      <c r="W239" s="1284"/>
      <c r="X239" s="1284"/>
      <c r="Y239" s="1284"/>
      <c r="Z239" s="1284"/>
      <c r="AA239" s="1284"/>
      <c r="AB239" s="1284"/>
      <c r="AC239" s="1284"/>
      <c r="AD239" s="1284"/>
      <c r="AE239" s="1284"/>
      <c r="AF239" s="1284"/>
      <c r="AG239" s="1284"/>
      <c r="AH239" s="1284"/>
      <c r="AI239" s="1284"/>
      <c r="AJ239" s="1285"/>
      <c r="AK239" s="632" t="s">
        <v>477</v>
      </c>
      <c r="AL239" s="1010"/>
      <c r="AM239" s="831"/>
      <c r="AN239" s="831" t="str">
        <f t="shared" si="4"/>
        <v>Территория действия тарифа</v>
      </c>
      <c r="AO239" s="831"/>
      <c r="AP239" s="831"/>
      <c r="AQ239" s="831"/>
      <c r="AR239" s="1010"/>
      <c r="AS239" s="1010"/>
      <c r="AT239" s="1010"/>
      <c r="AU239" s="1010"/>
      <c r="AV239" s="1010"/>
      <c r="AW239" s="1010"/>
      <c r="AX239" s="1010"/>
    </row>
    <row r="240" spans="1:50" s="992" customFormat="1" ht="22.5">
      <c r="A240" s="1233"/>
      <c r="B240" s="1233"/>
      <c r="C240" s="1233">
        <v>1</v>
      </c>
      <c r="D240" s="1017"/>
      <c r="E240" s="1028"/>
      <c r="F240" s="1028"/>
      <c r="G240" s="1028"/>
      <c r="H240" s="1028"/>
      <c r="I240" s="964"/>
      <c r="J240" s="956"/>
      <c r="K240" s="959"/>
      <c r="L240" s="1032" t="str">
        <f>mergeValue(A240) &amp;"."&amp; mergeValue(B240)&amp;"."&amp; mergeValue(C240)</f>
        <v>1.1.1</v>
      </c>
      <c r="M240" s="695" t="s">
        <v>7</v>
      </c>
      <c r="N240" s="648"/>
      <c r="O240" s="1283"/>
      <c r="P240" s="1284"/>
      <c r="Q240" s="1284"/>
      <c r="R240" s="1284"/>
      <c r="S240" s="1284"/>
      <c r="T240" s="1284"/>
      <c r="U240" s="1284"/>
      <c r="V240" s="1284"/>
      <c r="W240" s="1284"/>
      <c r="X240" s="1284"/>
      <c r="Y240" s="1284"/>
      <c r="Z240" s="1284"/>
      <c r="AA240" s="1284"/>
      <c r="AB240" s="1284"/>
      <c r="AC240" s="1284"/>
      <c r="AD240" s="1284"/>
      <c r="AE240" s="1284"/>
      <c r="AF240" s="1284"/>
      <c r="AG240" s="1284"/>
      <c r="AH240" s="1284"/>
      <c r="AI240" s="1284"/>
      <c r="AJ240" s="1285"/>
      <c r="AK240" s="632" t="s">
        <v>633</v>
      </c>
      <c r="AL240" s="1010"/>
      <c r="AM240" s="831"/>
      <c r="AN240" s="831" t="str">
        <f t="shared" si="4"/>
        <v xml:space="preserve">Наименование системы теплоснабжения </v>
      </c>
      <c r="AO240" s="831"/>
      <c r="AP240" s="831"/>
      <c r="AQ240" s="831"/>
      <c r="AR240" s="1010"/>
      <c r="AS240" s="1010"/>
      <c r="AT240" s="1010"/>
      <c r="AU240" s="1010"/>
      <c r="AV240" s="1010"/>
      <c r="AW240" s="1010"/>
      <c r="AX240" s="1010"/>
    </row>
    <row r="241" spans="1:50" s="992" customFormat="1" ht="22.5">
      <c r="A241" s="1233"/>
      <c r="B241" s="1233"/>
      <c r="C241" s="1233"/>
      <c r="D241" s="1233">
        <v>1</v>
      </c>
      <c r="E241" s="1028"/>
      <c r="F241" s="1028"/>
      <c r="G241" s="1028"/>
      <c r="H241" s="1028"/>
      <c r="I241" s="964"/>
      <c r="J241" s="956"/>
      <c r="K241" s="959"/>
      <c r="L241" s="1032" t="str">
        <f>mergeValue(A241) &amp;"."&amp; mergeValue(B241)&amp;"."&amp; mergeValue(C241)&amp;"."&amp; mergeValue(D241)</f>
        <v>1.1.1.1</v>
      </c>
      <c r="M241" s="696" t="s">
        <v>22</v>
      </c>
      <c r="N241" s="648"/>
      <c r="O241" s="1283"/>
      <c r="P241" s="1284"/>
      <c r="Q241" s="1284"/>
      <c r="R241" s="1284"/>
      <c r="S241" s="1284"/>
      <c r="T241" s="1284"/>
      <c r="U241" s="1284"/>
      <c r="V241" s="1284"/>
      <c r="W241" s="1284"/>
      <c r="X241" s="1284"/>
      <c r="Y241" s="1284"/>
      <c r="Z241" s="1284"/>
      <c r="AA241" s="1284"/>
      <c r="AB241" s="1284"/>
      <c r="AC241" s="1284"/>
      <c r="AD241" s="1284"/>
      <c r="AE241" s="1284"/>
      <c r="AF241" s="1284"/>
      <c r="AG241" s="1284"/>
      <c r="AH241" s="1284"/>
      <c r="AI241" s="1284"/>
      <c r="AJ241" s="1285"/>
      <c r="AK241" s="632" t="s">
        <v>634</v>
      </c>
      <c r="AL241" s="1010"/>
      <c r="AM241" s="831"/>
      <c r="AN241" s="831" t="str">
        <f t="shared" si="4"/>
        <v xml:space="preserve">Источник тепловой энергии  </v>
      </c>
      <c r="AO241" s="831"/>
      <c r="AP241" s="831"/>
      <c r="AQ241" s="831"/>
      <c r="AR241" s="1010"/>
      <c r="AS241" s="1010"/>
      <c r="AT241" s="1010"/>
      <c r="AU241" s="1010"/>
      <c r="AV241" s="1010"/>
      <c r="AW241" s="1010"/>
      <c r="AX241" s="1010"/>
    </row>
    <row r="242" spans="1:50" s="992" customFormat="1" ht="101.25">
      <c r="A242" s="1233"/>
      <c r="B242" s="1233"/>
      <c r="C242" s="1233"/>
      <c r="D242" s="1233"/>
      <c r="E242" s="1233">
        <v>1</v>
      </c>
      <c r="F242" s="1028"/>
      <c r="G242" s="1028"/>
      <c r="H242" s="1017">
        <v>1</v>
      </c>
      <c r="I242" s="1233">
        <v>1</v>
      </c>
      <c r="J242" s="1028"/>
      <c r="K242" s="967"/>
      <c r="L242" s="1032" t="str">
        <f>mergeValue(A242) &amp;"."&amp; mergeValue(B242)&amp;"."&amp; mergeValue(C242)&amp;"."&amp; mergeValue(D242)&amp;"."&amp; mergeValue(E242)</f>
        <v>1.1.1.1.1</v>
      </c>
      <c r="M242" s="556" t="s">
        <v>9</v>
      </c>
      <c r="N242" s="648"/>
      <c r="O242" s="1236"/>
      <c r="P242" s="1237"/>
      <c r="Q242" s="1237"/>
      <c r="R242" s="1237"/>
      <c r="S242" s="1237"/>
      <c r="T242" s="1237"/>
      <c r="U242" s="1237"/>
      <c r="V242" s="1237"/>
      <c r="W242" s="1237"/>
      <c r="X242" s="1237"/>
      <c r="Y242" s="1237"/>
      <c r="Z242" s="1237"/>
      <c r="AA242" s="1237"/>
      <c r="AB242" s="1237"/>
      <c r="AC242" s="1237"/>
      <c r="AD242" s="1237"/>
      <c r="AE242" s="1237"/>
      <c r="AF242" s="1237"/>
      <c r="AG242" s="1237"/>
      <c r="AH242" s="1237"/>
      <c r="AI242" s="1237"/>
      <c r="AJ242" s="1238"/>
      <c r="AK242" s="632" t="s">
        <v>638</v>
      </c>
      <c r="AL242" s="1010"/>
      <c r="AM242" s="831"/>
      <c r="AN242" s="831" t="str">
        <f t="shared" si="4"/>
        <v>Схема подключения теплопотребляющей установки к коллектору источника тепловой энергии</v>
      </c>
      <c r="AO242" s="831"/>
      <c r="AP242" s="831"/>
      <c r="AQ242" s="831"/>
      <c r="AR242" s="1010"/>
      <c r="AS242" s="1010"/>
      <c r="AT242" s="1010"/>
      <c r="AU242" s="1010"/>
      <c r="AV242" s="1010"/>
      <c r="AW242" s="1010"/>
      <c r="AX242" s="1010"/>
    </row>
    <row r="243" spans="1:50" s="992" customFormat="1" ht="90">
      <c r="A243" s="1233"/>
      <c r="B243" s="1233"/>
      <c r="C243" s="1233"/>
      <c r="D243" s="1233"/>
      <c r="E243" s="1233"/>
      <c r="F243" s="1233">
        <v>1</v>
      </c>
      <c r="G243" s="1017"/>
      <c r="H243" s="1017"/>
      <c r="I243" s="1233"/>
      <c r="J243" s="1233">
        <v>1</v>
      </c>
      <c r="K243" s="968"/>
      <c r="L243" s="1032" t="str">
        <f>mergeValue(A243) &amp;"."&amp; mergeValue(B243)&amp;"."&amp; mergeValue(C243)&amp;"."&amp; mergeValue(D243)&amp;"."&amp; mergeValue(E243)&amp;"."&amp; mergeValue(F243)</f>
        <v>1.1.1.1.1.1</v>
      </c>
      <c r="M243" s="557" t="s">
        <v>10</v>
      </c>
      <c r="N243" s="648"/>
      <c r="O243" s="1236"/>
      <c r="P243" s="1237"/>
      <c r="Q243" s="1237"/>
      <c r="R243" s="1237"/>
      <c r="S243" s="1237"/>
      <c r="T243" s="1237"/>
      <c r="U243" s="1237"/>
      <c r="V243" s="1237"/>
      <c r="W243" s="1237"/>
      <c r="X243" s="1237"/>
      <c r="Y243" s="1237"/>
      <c r="Z243" s="1237"/>
      <c r="AA243" s="1237"/>
      <c r="AB243" s="1237"/>
      <c r="AC243" s="1237"/>
      <c r="AD243" s="1237"/>
      <c r="AE243" s="1237"/>
      <c r="AF243" s="1237"/>
      <c r="AG243" s="1237"/>
      <c r="AH243" s="1237"/>
      <c r="AI243" s="1237"/>
      <c r="AJ243" s="1238"/>
      <c r="AK243" s="632" t="s">
        <v>636</v>
      </c>
      <c r="AL243" s="1010"/>
      <c r="AM243" s="831"/>
      <c r="AN243" s="831" t="str">
        <f t="shared" si="4"/>
        <v>Группа потребителей</v>
      </c>
      <c r="AO243" s="831"/>
      <c r="AP243" s="831"/>
      <c r="AQ243" s="831"/>
      <c r="AR243" s="1010"/>
      <c r="AS243" s="1010"/>
      <c r="AT243" s="1010"/>
      <c r="AU243" s="1010"/>
      <c r="AV243" s="1010"/>
      <c r="AW243" s="1010"/>
      <c r="AX243" s="1010"/>
    </row>
    <row r="244" spans="1:50" s="992" customFormat="1" ht="189" customHeight="1">
      <c r="A244" s="1233"/>
      <c r="B244" s="1233"/>
      <c r="C244" s="1233"/>
      <c r="D244" s="1233"/>
      <c r="E244" s="1233"/>
      <c r="F244" s="1233"/>
      <c r="G244" s="1017">
        <v>1</v>
      </c>
      <c r="H244" s="1017"/>
      <c r="I244" s="1233"/>
      <c r="J244" s="1233"/>
      <c r="K244" s="968">
        <v>1</v>
      </c>
      <c r="L244" s="1032" t="str">
        <f>mergeValue(A244) &amp;"."&amp; mergeValue(B244)&amp;"."&amp; mergeValue(C244)&amp;"."&amp; mergeValue(D244)&amp;"."&amp; mergeValue(E244)&amp;"."&amp; mergeValue(F244)&amp;"."&amp; mergeValue(G244)</f>
        <v>1.1.1.1.1.1.1</v>
      </c>
      <c r="M244" s="1071"/>
      <c r="N244" s="648"/>
      <c r="O244" s="685"/>
      <c r="P244" s="765"/>
      <c r="Q244" s="1096"/>
      <c r="R244" s="1228"/>
      <c r="S244" s="1229" t="s">
        <v>84</v>
      </c>
      <c r="T244" s="1228"/>
      <c r="U244" s="1229" t="s">
        <v>84</v>
      </c>
      <c r="V244" s="685"/>
      <c r="W244" s="765"/>
      <c r="X244" s="1096"/>
      <c r="Y244" s="1228"/>
      <c r="Z244" s="1229" t="s">
        <v>84</v>
      </c>
      <c r="AA244" s="1228"/>
      <c r="AB244" s="1229" t="s">
        <v>84</v>
      </c>
      <c r="AC244" s="685"/>
      <c r="AD244" s="765"/>
      <c r="AE244" s="1096"/>
      <c r="AF244" s="1228"/>
      <c r="AG244" s="1229" t="s">
        <v>84</v>
      </c>
      <c r="AH244" s="1228"/>
      <c r="AI244" s="1229" t="s">
        <v>85</v>
      </c>
      <c r="AJ244" s="765"/>
      <c r="AK244" s="1204" t="s">
        <v>655</v>
      </c>
      <c r="AL244" s="1010" t="str">
        <f>strCheckDate(O245:AJ245)</f>
        <v/>
      </c>
      <c r="AM244" s="831"/>
      <c r="AN244" s="831" t="str">
        <f t="shared" si="4"/>
        <v/>
      </c>
      <c r="AO244" s="831"/>
      <c r="AP244" s="831"/>
      <c r="AQ244" s="831"/>
      <c r="AR244" s="1010"/>
      <c r="AS244" s="1010"/>
      <c r="AT244" s="1010"/>
      <c r="AU244" s="1010"/>
      <c r="AV244" s="1010"/>
      <c r="AW244" s="1010"/>
      <c r="AX244" s="1010"/>
    </row>
    <row r="245" spans="1:50" s="992" customFormat="1" ht="11.25" hidden="1" customHeight="1">
      <c r="A245" s="1233"/>
      <c r="B245" s="1233"/>
      <c r="C245" s="1233"/>
      <c r="D245" s="1233"/>
      <c r="E245" s="1233"/>
      <c r="F245" s="1233"/>
      <c r="G245" s="1017"/>
      <c r="H245" s="1017"/>
      <c r="I245" s="1233"/>
      <c r="J245" s="1233"/>
      <c r="K245" s="968"/>
      <c r="L245" s="802"/>
      <c r="M245" s="648"/>
      <c r="N245" s="648"/>
      <c r="O245" s="765"/>
      <c r="P245" s="765"/>
      <c r="Q245" s="771" t="str">
        <f>R244 &amp; "-" &amp; T244</f>
        <v>-</v>
      </c>
      <c r="R245" s="1228"/>
      <c r="S245" s="1229"/>
      <c r="T245" s="1228"/>
      <c r="U245" s="1229"/>
      <c r="V245" s="765"/>
      <c r="W245" s="765"/>
      <c r="X245" s="771" t="str">
        <f>Y244 &amp; "-" &amp; AA244</f>
        <v>-</v>
      </c>
      <c r="Y245" s="1228"/>
      <c r="Z245" s="1229"/>
      <c r="AA245" s="1228"/>
      <c r="AB245" s="1229"/>
      <c r="AC245" s="765"/>
      <c r="AD245" s="765"/>
      <c r="AE245" s="771" t="str">
        <f>AF244 &amp; "-" &amp; AH244</f>
        <v>-</v>
      </c>
      <c r="AF245" s="1228"/>
      <c r="AG245" s="1229"/>
      <c r="AH245" s="1228"/>
      <c r="AI245" s="1229"/>
      <c r="AJ245" s="765"/>
      <c r="AK245" s="1205"/>
      <c r="AL245" s="1010"/>
      <c r="AM245" s="831"/>
      <c r="AN245" s="831" t="str">
        <f t="shared" si="4"/>
        <v/>
      </c>
      <c r="AO245" s="831"/>
      <c r="AP245" s="831"/>
      <c r="AQ245" s="831"/>
      <c r="AR245" s="1010"/>
      <c r="AS245" s="1010"/>
      <c r="AT245" s="1010"/>
      <c r="AU245" s="1010"/>
      <c r="AV245" s="1010"/>
      <c r="AW245" s="1010"/>
      <c r="AX245" s="1010"/>
    </row>
    <row r="246" spans="1:50" s="992" customFormat="1" ht="15" customHeight="1">
      <c r="A246" s="1233"/>
      <c r="B246" s="1233"/>
      <c r="C246" s="1233"/>
      <c r="D246" s="1233"/>
      <c r="E246" s="1233"/>
      <c r="F246" s="1233"/>
      <c r="G246" s="1028"/>
      <c r="H246" s="1017"/>
      <c r="I246" s="1233"/>
      <c r="J246" s="1233"/>
      <c r="K246" s="967"/>
      <c r="L246" s="690"/>
      <c r="M246" s="559" t="s">
        <v>25</v>
      </c>
      <c r="N246" s="1008"/>
      <c r="O246" s="1008"/>
      <c r="P246" s="1008"/>
      <c r="Q246" s="1008"/>
      <c r="R246" s="1008"/>
      <c r="S246" s="1008"/>
      <c r="T246" s="1008"/>
      <c r="U246" s="1008"/>
      <c r="V246" s="1008"/>
      <c r="W246" s="1008"/>
      <c r="X246" s="1008"/>
      <c r="Y246" s="1008"/>
      <c r="Z246" s="1008"/>
      <c r="AA246" s="1008"/>
      <c r="AB246" s="1008"/>
      <c r="AC246" s="1008"/>
      <c r="AD246" s="1008"/>
      <c r="AE246" s="1008"/>
      <c r="AF246" s="1008"/>
      <c r="AG246" s="1008"/>
      <c r="AH246" s="1008"/>
      <c r="AI246" s="1008"/>
      <c r="AJ246" s="764"/>
      <c r="AK246" s="1206"/>
      <c r="AL246" s="1010"/>
      <c r="AM246" s="831"/>
      <c r="AN246" s="831" t="str">
        <f t="shared" si="4"/>
        <v>Добавить вид теплоносителя (параметры теплоносителя)</v>
      </c>
      <c r="AO246" s="831"/>
      <c r="AP246" s="831"/>
      <c r="AQ246" s="831"/>
      <c r="AR246" s="1010"/>
      <c r="AS246" s="1010"/>
      <c r="AT246" s="1010"/>
      <c r="AU246" s="1010"/>
      <c r="AV246" s="1010"/>
      <c r="AW246" s="1010"/>
      <c r="AX246" s="1010"/>
    </row>
    <row r="247" spans="1:50" s="992" customFormat="1" ht="15" customHeight="1">
      <c r="A247" s="1233"/>
      <c r="B247" s="1233"/>
      <c r="C247" s="1233"/>
      <c r="D247" s="1233"/>
      <c r="E247" s="1233"/>
      <c r="F247" s="1028"/>
      <c r="G247" s="1028"/>
      <c r="H247" s="1017"/>
      <c r="I247" s="1233"/>
      <c r="J247" s="1028"/>
      <c r="K247" s="967"/>
      <c r="L247" s="690"/>
      <c r="M247" s="558" t="s">
        <v>11</v>
      </c>
      <c r="N247" s="1008"/>
      <c r="O247" s="1008"/>
      <c r="P247" s="1008"/>
      <c r="Q247" s="1008"/>
      <c r="R247" s="1008"/>
      <c r="S247" s="1008"/>
      <c r="T247" s="1008"/>
      <c r="U247" s="1007"/>
      <c r="V247" s="1008"/>
      <c r="W247" s="1008"/>
      <c r="X247" s="1008"/>
      <c r="Y247" s="1008"/>
      <c r="Z247" s="1008"/>
      <c r="AA247" s="1008"/>
      <c r="AB247" s="1007"/>
      <c r="AC247" s="1008"/>
      <c r="AD247" s="1008"/>
      <c r="AE247" s="1008"/>
      <c r="AF247" s="1008"/>
      <c r="AG247" s="1008"/>
      <c r="AH247" s="1008"/>
      <c r="AI247" s="1007"/>
      <c r="AJ247" s="1008"/>
      <c r="AK247" s="667"/>
      <c r="AL247" s="1010"/>
      <c r="AM247" s="831"/>
      <c r="AN247" s="831" t="str">
        <f t="shared" si="4"/>
        <v>Добавить группу потребителей</v>
      </c>
      <c r="AO247" s="831"/>
      <c r="AP247" s="831"/>
      <c r="AQ247" s="831"/>
      <c r="AR247" s="1010"/>
      <c r="AS247" s="1010"/>
      <c r="AT247" s="1010"/>
      <c r="AU247" s="1010"/>
      <c r="AV247" s="1010"/>
      <c r="AW247" s="1010"/>
      <c r="AX247" s="1010"/>
    </row>
    <row r="248" spans="1:50" s="992" customFormat="1" ht="15" customHeight="1">
      <c r="A248" s="1233"/>
      <c r="B248" s="1233"/>
      <c r="C248" s="1233"/>
      <c r="D248" s="1233"/>
      <c r="E248" s="966"/>
      <c r="F248" s="1028"/>
      <c r="G248" s="1028"/>
      <c r="H248" s="1028"/>
      <c r="I248" s="981"/>
      <c r="J248" s="996"/>
      <c r="K248" s="965"/>
      <c r="L248" s="690"/>
      <c r="M248" s="1003" t="s">
        <v>12</v>
      </c>
      <c r="N248" s="1008"/>
      <c r="O248" s="1008"/>
      <c r="P248" s="1008"/>
      <c r="Q248" s="1008"/>
      <c r="R248" s="1008"/>
      <c r="S248" s="1008"/>
      <c r="T248" s="1008"/>
      <c r="U248" s="1007"/>
      <c r="V248" s="1008"/>
      <c r="W248" s="1008"/>
      <c r="X248" s="1008"/>
      <c r="Y248" s="1008"/>
      <c r="Z248" s="1008"/>
      <c r="AA248" s="1008"/>
      <c r="AB248" s="1007"/>
      <c r="AC248" s="1008"/>
      <c r="AD248" s="1008"/>
      <c r="AE248" s="1008"/>
      <c r="AF248" s="1008"/>
      <c r="AG248" s="1008"/>
      <c r="AH248" s="1008"/>
      <c r="AI248" s="1007"/>
      <c r="AJ248" s="1008"/>
      <c r="AK248" s="667"/>
      <c r="AL248" s="1010"/>
      <c r="AM248" s="831"/>
      <c r="AN248" s="831" t="str">
        <f t="shared" si="4"/>
        <v>Добавить схему подключения</v>
      </c>
      <c r="AO248" s="831"/>
      <c r="AP248" s="831"/>
      <c r="AQ248" s="831"/>
      <c r="AR248" s="1010"/>
      <c r="AS248" s="1010"/>
      <c r="AT248" s="1010"/>
      <c r="AU248" s="1010"/>
      <c r="AV248" s="1010"/>
      <c r="AW248" s="1010"/>
      <c r="AX248" s="1010"/>
    </row>
    <row r="249" spans="1:50" s="992" customFormat="1" ht="15" customHeight="1">
      <c r="A249" s="1233"/>
      <c r="B249" s="1233"/>
      <c r="C249" s="1233"/>
      <c r="D249" s="966"/>
      <c r="E249" s="966"/>
      <c r="F249" s="1028"/>
      <c r="G249" s="1028"/>
      <c r="H249" s="1028"/>
      <c r="I249" s="981"/>
      <c r="J249" s="996"/>
      <c r="K249" s="965"/>
      <c r="L249" s="690"/>
      <c r="M249" s="1002" t="s">
        <v>17</v>
      </c>
      <c r="N249" s="1008"/>
      <c r="O249" s="1008"/>
      <c r="P249" s="1008"/>
      <c r="Q249" s="1008"/>
      <c r="R249" s="1008"/>
      <c r="S249" s="1008"/>
      <c r="T249" s="1008"/>
      <c r="U249" s="1007"/>
      <c r="V249" s="1008"/>
      <c r="W249" s="1008"/>
      <c r="X249" s="1008"/>
      <c r="Y249" s="1008"/>
      <c r="Z249" s="1008"/>
      <c r="AA249" s="1008"/>
      <c r="AB249" s="1007"/>
      <c r="AC249" s="1008"/>
      <c r="AD249" s="1008"/>
      <c r="AE249" s="1008"/>
      <c r="AF249" s="1008"/>
      <c r="AG249" s="1008"/>
      <c r="AH249" s="1008"/>
      <c r="AI249" s="1007"/>
      <c r="AJ249" s="1008"/>
      <c r="AK249" s="667"/>
      <c r="AL249" s="1010"/>
      <c r="AM249" s="831"/>
      <c r="AN249" s="831" t="str">
        <f t="shared" si="4"/>
        <v>Добавить источник тепловой энергии</v>
      </c>
      <c r="AO249" s="831"/>
      <c r="AP249" s="831"/>
      <c r="AQ249" s="831"/>
      <c r="AR249" s="1010"/>
      <c r="AS249" s="1010"/>
      <c r="AT249" s="1010"/>
      <c r="AU249" s="1010"/>
      <c r="AV249" s="1010"/>
      <c r="AW249" s="1010"/>
      <c r="AX249" s="1010"/>
    </row>
    <row r="250" spans="1:50" s="992" customFormat="1" ht="15" customHeight="1">
      <c r="A250" s="1233"/>
      <c r="B250" s="1233"/>
      <c r="C250" s="966"/>
      <c r="D250" s="966"/>
      <c r="E250" s="966"/>
      <c r="F250" s="966"/>
      <c r="G250" s="971"/>
      <c r="H250" s="981"/>
      <c r="I250" s="969"/>
      <c r="J250" s="996"/>
      <c r="K250" s="970"/>
      <c r="L250" s="690"/>
      <c r="M250" s="1001" t="s">
        <v>18</v>
      </c>
      <c r="N250" s="1008"/>
      <c r="O250" s="1008"/>
      <c r="P250" s="1008"/>
      <c r="Q250" s="1008"/>
      <c r="R250" s="1008"/>
      <c r="S250" s="1008"/>
      <c r="T250" s="1008"/>
      <c r="U250" s="1007"/>
      <c r="V250" s="1008"/>
      <c r="W250" s="1008"/>
      <c r="X250" s="1008"/>
      <c r="Y250" s="1008"/>
      <c r="Z250" s="1008"/>
      <c r="AA250" s="1008"/>
      <c r="AB250" s="1007"/>
      <c r="AC250" s="1008"/>
      <c r="AD250" s="1008"/>
      <c r="AE250" s="1008"/>
      <c r="AF250" s="1008"/>
      <c r="AG250" s="1008"/>
      <c r="AH250" s="1008"/>
      <c r="AI250" s="1007"/>
      <c r="AJ250" s="1008"/>
      <c r="AK250" s="667"/>
      <c r="AL250" s="1010"/>
      <c r="AM250" s="831"/>
      <c r="AN250" s="831" t="str">
        <f t="shared" si="4"/>
        <v>Добавить наименование системы теплоснабжения</v>
      </c>
      <c r="AO250" s="831"/>
      <c r="AP250" s="831"/>
      <c r="AQ250" s="831"/>
      <c r="AR250" s="1010"/>
      <c r="AS250" s="1010"/>
      <c r="AT250" s="1010"/>
      <c r="AU250" s="1010"/>
      <c r="AV250" s="1010"/>
      <c r="AW250" s="1010"/>
      <c r="AX250" s="1010"/>
    </row>
    <row r="251" spans="1:50" s="992" customFormat="1" ht="15" customHeight="1">
      <c r="A251" s="1233"/>
      <c r="B251" s="966"/>
      <c r="C251" s="966"/>
      <c r="D251" s="966"/>
      <c r="E251" s="966"/>
      <c r="F251" s="966"/>
      <c r="G251" s="971"/>
      <c r="H251" s="981"/>
      <c r="I251" s="981"/>
      <c r="J251" s="996"/>
      <c r="K251" s="965"/>
      <c r="L251" s="690"/>
      <c r="M251" s="735" t="s">
        <v>19</v>
      </c>
      <c r="N251" s="1008"/>
      <c r="O251" s="1008"/>
      <c r="P251" s="1008"/>
      <c r="Q251" s="1008"/>
      <c r="R251" s="1008"/>
      <c r="S251" s="1008"/>
      <c r="T251" s="1008"/>
      <c r="U251" s="1007"/>
      <c r="V251" s="1008"/>
      <c r="W251" s="1008"/>
      <c r="X251" s="1008"/>
      <c r="Y251" s="1008"/>
      <c r="Z251" s="1008"/>
      <c r="AA251" s="1008"/>
      <c r="AB251" s="1007"/>
      <c r="AC251" s="1008"/>
      <c r="AD251" s="1008"/>
      <c r="AE251" s="1008"/>
      <c r="AF251" s="1008"/>
      <c r="AG251" s="1008"/>
      <c r="AH251" s="1008"/>
      <c r="AI251" s="1007"/>
      <c r="AJ251" s="1008"/>
      <c r="AK251" s="667"/>
      <c r="AL251" s="1010"/>
      <c r="AM251" s="831"/>
      <c r="AN251" s="831" t="str">
        <f t="shared" si="4"/>
        <v>Добавить территорию действия тарифа</v>
      </c>
      <c r="AO251" s="831"/>
      <c r="AP251" s="831"/>
      <c r="AQ251" s="831"/>
      <c r="AR251" s="1010"/>
      <c r="AS251" s="1010"/>
      <c r="AT251" s="1010"/>
      <c r="AU251" s="1010"/>
      <c r="AV251" s="1010"/>
      <c r="AW251" s="1010"/>
      <c r="AX251" s="1010"/>
    </row>
    <row r="252" spans="1:50" s="991" customFormat="1" ht="15" customHeight="1">
      <c r="L252" s="494"/>
      <c r="M252" s="738" t="s">
        <v>309</v>
      </c>
      <c r="N252" s="1008"/>
      <c r="O252" s="1008"/>
      <c r="P252" s="1008"/>
      <c r="Q252" s="1008"/>
      <c r="R252" s="1008"/>
      <c r="S252" s="1008"/>
      <c r="T252" s="1008"/>
      <c r="U252" s="1007"/>
      <c r="V252" s="1008"/>
      <c r="W252" s="667"/>
      <c r="X252" s="1012"/>
      <c r="Y252" s="1012"/>
      <c r="Z252" s="1012"/>
      <c r="AA252" s="1012"/>
      <c r="AB252" s="1012"/>
      <c r="AC252" s="1012"/>
      <c r="AD252" s="1012"/>
      <c r="AE252" s="1012"/>
      <c r="AF252" s="1012"/>
      <c r="AG252" s="1012"/>
      <c r="AH252" s="1012"/>
    </row>
    <row r="253" spans="1:50" s="599" customFormat="1" ht="15" customHeight="1">
      <c r="A253" s="598"/>
      <c r="B253" s="598"/>
      <c r="C253" s="598"/>
      <c r="D253" s="598"/>
      <c r="E253" s="598"/>
      <c r="F253" s="598"/>
      <c r="G253" s="597"/>
      <c r="H253" s="598"/>
      <c r="I253" s="408"/>
      <c r="J253" s="684"/>
      <c r="K253" s="408"/>
      <c r="L253" s="600"/>
      <c r="M253" s="678"/>
      <c r="N253" s="777"/>
      <c r="O253" s="777"/>
      <c r="P253" s="777"/>
      <c r="Q253" s="777"/>
      <c r="R253" s="777"/>
      <c r="S253" s="777"/>
      <c r="T253" s="777"/>
      <c r="U253" s="682"/>
      <c r="V253" s="777"/>
      <c r="W253" s="777"/>
      <c r="X253" s="777"/>
      <c r="Y253" s="777"/>
      <c r="Z253" s="777"/>
      <c r="AA253" s="777"/>
      <c r="AB253" s="682"/>
      <c r="AC253" s="777"/>
      <c r="AD253" s="682"/>
      <c r="AE253" s="598"/>
      <c r="AF253" s="598"/>
      <c r="AG253" s="598"/>
      <c r="AH253" s="598"/>
    </row>
    <row r="254" spans="1:50" s="35" customFormat="1" ht="11.25">
      <c r="A254" s="35" t="s">
        <v>277</v>
      </c>
    </row>
    <row r="255" spans="1:50" ht="11.25"/>
    <row r="256" spans="1:50" s="13" customFormat="1" ht="15" customHeight="1">
      <c r="C256" s="167"/>
      <c r="D256" s="123"/>
      <c r="E256" s="1075"/>
    </row>
    <row r="258" spans="1:24" s="35" customFormat="1" ht="17.100000000000001" customHeight="1">
      <c r="A258" s="35" t="s">
        <v>276</v>
      </c>
    </row>
    <row r="260" spans="1:24" s="36" customFormat="1" ht="17.100000000000001" customHeight="1">
      <c r="A260" s="98"/>
      <c r="B260" s="98"/>
      <c r="C260" s="86"/>
      <c r="D260" s="151"/>
      <c r="E260" s="106">
        <v>1</v>
      </c>
      <c r="F260" s="107"/>
      <c r="G260" s="107"/>
      <c r="H260" s="107"/>
      <c r="I260" s="107"/>
      <c r="J260" s="107"/>
      <c r="K260" s="107"/>
      <c r="L260" s="107"/>
      <c r="M260" s="107"/>
      <c r="N260" s="107"/>
      <c r="O260" s="107"/>
      <c r="P260" s="107"/>
      <c r="Q260" s="107"/>
      <c r="R260" s="108"/>
      <c r="S260" s="108"/>
      <c r="T260" s="108"/>
      <c r="U260" s="109"/>
      <c r="V260" s="109"/>
      <c r="W260" s="109"/>
      <c r="X260" s="110"/>
    </row>
    <row r="262" spans="1:24" s="35" customFormat="1" ht="17.100000000000001" customHeight="1">
      <c r="A262" s="35" t="s">
        <v>277</v>
      </c>
    </row>
    <row r="263" spans="1:24" ht="17.100000000000001" customHeight="1">
      <c r="G263" s="95"/>
      <c r="H263" s="95"/>
    </row>
    <row r="264" spans="1:24" s="36" customFormat="1" ht="17.100000000000001" customHeight="1">
      <c r="A264" s="97"/>
      <c r="B264" s="88"/>
      <c r="C264" s="86"/>
      <c r="D264" s="151"/>
      <c r="E264" s="111" t="s">
        <v>93</v>
      </c>
      <c r="F264" s="107"/>
      <c r="G264" s="107"/>
      <c r="H264" s="107"/>
      <c r="I264" s="107"/>
      <c r="J264" s="108"/>
      <c r="K264" s="108"/>
      <c r="L264" s="108"/>
      <c r="M264" s="109"/>
      <c r="N264" s="109"/>
      <c r="O264" s="109"/>
      <c r="P264" s="110"/>
      <c r="Q264" s="89"/>
      <c r="R264" s="89"/>
      <c r="S264" s="89"/>
      <c r="T264" s="89"/>
      <c r="U264" s="89"/>
      <c r="V264" s="89"/>
      <c r="W264" s="89"/>
      <c r="X264" s="89"/>
    </row>
    <row r="266" spans="1:24" s="35" customFormat="1" ht="17.100000000000001" customHeight="1">
      <c r="A266" s="35" t="s">
        <v>278</v>
      </c>
    </row>
    <row r="267" spans="1:24" ht="17.100000000000001" customHeight="1">
      <c r="G267" s="95"/>
      <c r="H267" s="95"/>
    </row>
    <row r="268" spans="1:24" s="36" customFormat="1" ht="17.100000000000001" customHeight="1">
      <c r="A268" s="97"/>
      <c r="B268" s="88"/>
      <c r="C268" s="86"/>
      <c r="D268" s="151"/>
      <c r="E268" s="111" t="s">
        <v>93</v>
      </c>
      <c r="F268" s="107"/>
      <c r="G268" s="107"/>
      <c r="H268" s="107"/>
      <c r="I268" s="107"/>
      <c r="J268" s="108"/>
      <c r="K268" s="108"/>
      <c r="L268" s="108"/>
      <c r="M268" s="109"/>
      <c r="N268" s="109"/>
      <c r="O268" s="109"/>
      <c r="P268" s="110"/>
      <c r="Q268" s="89"/>
      <c r="R268" s="89"/>
      <c r="S268" s="89"/>
      <c r="T268" s="89"/>
      <c r="U268" s="89"/>
      <c r="V268" s="89"/>
      <c r="W268" s="89"/>
      <c r="X268" s="89"/>
    </row>
    <row r="270" spans="1:24" s="35" customFormat="1" ht="17.100000000000001" customHeight="1">
      <c r="A270" s="35" t="s">
        <v>305</v>
      </c>
      <c r="B270" s="35" t="s">
        <v>306</v>
      </c>
      <c r="C270" s="35" t="s">
        <v>307</v>
      </c>
    </row>
    <row r="272" spans="1:24" s="23" customFormat="1" ht="20.100000000000001" customHeight="1">
      <c r="A272" s="91"/>
      <c r="B272" s="90"/>
      <c r="C272" s="20"/>
      <c r="D272" s="21"/>
      <c r="F272" s="40" t="s">
        <v>81</v>
      </c>
      <c r="G272" s="27"/>
      <c r="I272" s="55"/>
    </row>
    <row r="273" spans="1:9" s="23" customFormat="1" ht="22.5">
      <c r="A273" s="91"/>
      <c r="B273" s="92"/>
      <c r="C273" s="20"/>
      <c r="D273" s="33"/>
      <c r="E273" s="32" t="s">
        <v>77</v>
      </c>
      <c r="F273" s="34"/>
      <c r="G273" s="27"/>
      <c r="I273" s="55"/>
    </row>
    <row r="274" spans="1:9" s="23" customFormat="1" ht="19.5">
      <c r="A274" s="91"/>
      <c r="B274" s="92"/>
      <c r="C274" s="20"/>
      <c r="D274" s="33"/>
      <c r="E274" s="32" t="s">
        <v>78</v>
      </c>
      <c r="F274" s="34"/>
      <c r="G274" s="27"/>
      <c r="I274" s="55"/>
    </row>
    <row r="275" spans="1:9" s="23" customFormat="1" ht="13.5" customHeight="1">
      <c r="A275" s="90"/>
      <c r="B275" s="90"/>
      <c r="C275" s="20"/>
      <c r="D275" s="24"/>
      <c r="E275" s="25"/>
      <c r="F275" s="39"/>
      <c r="G275" s="21"/>
      <c r="I275" s="55"/>
    </row>
    <row r="276" spans="1:9" s="23" customFormat="1" ht="20.100000000000001" customHeight="1">
      <c r="A276" s="91"/>
      <c r="B276" s="90"/>
      <c r="C276" s="20"/>
      <c r="D276" s="21"/>
      <c r="F276" s="40" t="s">
        <v>172</v>
      </c>
      <c r="G276" s="27"/>
      <c r="I276" s="55"/>
    </row>
    <row r="277" spans="1:9" s="23" customFormat="1" ht="22.5">
      <c r="A277" s="91"/>
      <c r="B277" s="92"/>
      <c r="C277" s="20"/>
      <c r="D277" s="33"/>
      <c r="E277" s="41" t="s">
        <v>87</v>
      </c>
      <c r="F277" s="34"/>
      <c r="G277" s="27"/>
      <c r="I277" s="55"/>
    </row>
    <row r="278" spans="1:9" s="23" customFormat="1" ht="22.5">
      <c r="A278" s="91"/>
      <c r="B278" s="92"/>
      <c r="C278" s="20"/>
      <c r="D278" s="33"/>
      <c r="E278" s="41" t="s">
        <v>171</v>
      </c>
      <c r="F278" s="34"/>
      <c r="G278" s="27"/>
      <c r="I278" s="55"/>
    </row>
    <row r="279" spans="1:9" s="23" customFormat="1" ht="13.5" customHeight="1">
      <c r="A279" s="90"/>
      <c r="B279" s="90"/>
      <c r="C279" s="20"/>
      <c r="D279" s="24"/>
      <c r="E279" s="25"/>
      <c r="F279" s="39"/>
      <c r="G279" s="21"/>
      <c r="I279" s="55"/>
    </row>
    <row r="280" spans="1:9" s="23" customFormat="1" ht="20.100000000000001" customHeight="1">
      <c r="A280" s="91"/>
      <c r="B280" s="90"/>
      <c r="C280" s="20"/>
      <c r="D280" s="21"/>
      <c r="F280" s="40" t="s">
        <v>173</v>
      </c>
      <c r="G280" s="27"/>
      <c r="I280" s="55"/>
    </row>
    <row r="281" spans="1:9" s="23" customFormat="1" ht="22.5">
      <c r="A281" s="91"/>
      <c r="B281" s="92"/>
      <c r="C281" s="20"/>
      <c r="D281" s="33"/>
      <c r="E281" s="41" t="s">
        <v>87</v>
      </c>
      <c r="F281" s="34"/>
      <c r="G281" s="27"/>
      <c r="I281" s="55"/>
    </row>
    <row r="282" spans="1:9" s="23" customFormat="1" ht="22.5">
      <c r="A282" s="91"/>
      <c r="B282" s="92"/>
      <c r="C282" s="20"/>
      <c r="D282" s="33"/>
      <c r="E282" s="41" t="s">
        <v>171</v>
      </c>
      <c r="F282" s="34"/>
      <c r="G282" s="27"/>
      <c r="I282" s="55"/>
    </row>
    <row r="283" spans="1:9" s="23" customFormat="1" ht="13.5" customHeight="1">
      <c r="A283" s="90"/>
      <c r="B283" s="90"/>
      <c r="C283" s="20"/>
      <c r="D283" s="24"/>
      <c r="E283" s="25"/>
      <c r="F283" s="39"/>
      <c r="G283" s="21"/>
      <c r="I283" s="55"/>
    </row>
    <row r="284" spans="1:9" s="23" customFormat="1" ht="20.100000000000001" customHeight="1">
      <c r="A284" s="91"/>
      <c r="B284" s="90"/>
      <c r="C284" s="20"/>
      <c r="D284" s="21"/>
      <c r="F284" s="40" t="s">
        <v>174</v>
      </c>
      <c r="G284" s="27"/>
      <c r="I284" s="55"/>
    </row>
    <row r="285" spans="1:9" s="23" customFormat="1" ht="22.5">
      <c r="A285" s="91"/>
      <c r="B285" s="92"/>
      <c r="C285" s="20"/>
      <c r="D285" s="33"/>
      <c r="E285" s="32" t="s">
        <v>87</v>
      </c>
      <c r="F285" s="34"/>
      <c r="G285" s="27"/>
      <c r="I285" s="55"/>
    </row>
    <row r="286" spans="1:9" s="23" customFormat="1" ht="19.5">
      <c r="A286" s="91"/>
      <c r="B286" s="92"/>
      <c r="C286" s="20"/>
      <c r="D286" s="33"/>
      <c r="E286" s="32" t="s">
        <v>88</v>
      </c>
      <c r="F286" s="34"/>
      <c r="G286" s="27"/>
      <c r="I286" s="55"/>
    </row>
    <row r="287" spans="1:9" s="23" customFormat="1" ht="22.5">
      <c r="A287" s="91"/>
      <c r="B287" s="92"/>
      <c r="C287" s="20"/>
      <c r="D287" s="33"/>
      <c r="E287" s="41" t="s">
        <v>171</v>
      </c>
      <c r="F287" s="34"/>
      <c r="G287" s="27"/>
      <c r="I287" s="55"/>
    </row>
    <row r="288" spans="1:9" s="23" customFormat="1" ht="19.5">
      <c r="A288" s="91"/>
      <c r="B288" s="92"/>
      <c r="C288" s="20"/>
      <c r="D288" s="33"/>
      <c r="E288" s="32" t="s">
        <v>89</v>
      </c>
      <c r="F288" s="34"/>
      <c r="G288" s="27"/>
      <c r="I288" s="55"/>
    </row>
    <row r="290" spans="1:83" s="35" customFormat="1" ht="17.100000000000001" customHeight="1">
      <c r="A290" s="35" t="s">
        <v>326</v>
      </c>
    </row>
    <row r="292" spans="1:83" s="127" customFormat="1" ht="14.25">
      <c r="A292" s="185" t="s">
        <v>50</v>
      </c>
      <c r="B292" s="135" t="s">
        <v>253</v>
      </c>
      <c r="C292" s="136"/>
      <c r="D292" s="138"/>
      <c r="E292" s="448"/>
      <c r="F292" s="1088"/>
      <c r="G292" s="1088"/>
      <c r="H292" s="1088"/>
      <c r="I292" s="1093"/>
      <c r="J292" s="314"/>
      <c r="K292" s="315"/>
      <c r="M292" s="454" t="str">
        <f>IF(ISERROR(INDEX(kind_of_nameforms,MATCH(E292,kind_of_forms,0),1)),"",INDEX(kind_of_nameforms,MATCH(E292,kind_of_forms,0),1))</f>
        <v/>
      </c>
    </row>
    <row r="295" spans="1:83" s="261" customFormat="1" ht="15">
      <c r="A295" s="35" t="s">
        <v>404</v>
      </c>
      <c r="B295" s="35"/>
      <c r="C295" s="35"/>
      <c r="D295" s="35"/>
      <c r="E295" s="35"/>
      <c r="F295" s="35"/>
      <c r="G295" s="35"/>
      <c r="H295" s="35"/>
      <c r="I295" s="35"/>
      <c r="J295" s="35"/>
      <c r="K295" s="35"/>
      <c r="L295" s="35"/>
      <c r="M295" s="35"/>
      <c r="N295" s="35"/>
      <c r="O295" s="35"/>
      <c r="P295" s="35"/>
      <c r="Q295" s="35"/>
      <c r="R295" s="35"/>
      <c r="S295" s="35"/>
      <c r="T295" s="35"/>
      <c r="U295" s="260"/>
      <c r="V295" s="35"/>
      <c r="W295" s="35"/>
    </row>
    <row r="296" spans="1:83" s="261" customFormat="1" ht="15">
      <c r="D296" s="359"/>
      <c r="E296" s="359"/>
      <c r="F296" s="359"/>
      <c r="G296" s="359"/>
      <c r="H296" s="359"/>
      <c r="I296" s="359"/>
      <c r="J296" s="359"/>
      <c r="K296" s="359"/>
      <c r="L296" s="359"/>
      <c r="U296" s="262"/>
    </row>
    <row r="297" spans="1:83" s="265" customFormat="1" ht="15" customHeight="1">
      <c r="A297" s="89"/>
      <c r="B297" s="186" t="s">
        <v>405</v>
      </c>
      <c r="C297" s="1320"/>
      <c r="D297" s="1159">
        <v>1</v>
      </c>
      <c r="E297" s="1235"/>
      <c r="F297" s="353"/>
      <c r="G297" s="188">
        <v>0</v>
      </c>
      <c r="H297" s="358"/>
      <c r="I297" s="250"/>
      <c r="J297" s="395" t="s">
        <v>519</v>
      </c>
      <c r="K297" s="155"/>
      <c r="L297" s="266"/>
      <c r="M297" s="212">
        <f>mergeValue(H297)</f>
        <v>0</v>
      </c>
      <c r="N297" s="202"/>
      <c r="O297" s="202"/>
      <c r="P297" s="212" t="str">
        <f>IF(ISERROR(MATCH(Q297,MODesc,0)),"n","y")</f>
        <v>n</v>
      </c>
      <c r="Q297" s="202"/>
      <c r="R297" s="212" t="str">
        <f>K297&amp;"("&amp;L297&amp;")"</f>
        <v>()</v>
      </c>
      <c r="S297" s="186"/>
      <c r="T297" s="186"/>
      <c r="U297" s="248"/>
      <c r="V297" s="186"/>
      <c r="W297" s="186"/>
      <c r="X297" s="186"/>
      <c r="Y297" s="264"/>
      <c r="Z297" s="264"/>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c r="AX297" s="227"/>
      <c r="AY297" s="227"/>
      <c r="AZ297" s="227"/>
      <c r="BA297" s="227"/>
      <c r="BB297" s="227"/>
      <c r="BC297" s="227"/>
      <c r="BD297" s="227"/>
      <c r="BE297" s="227"/>
      <c r="BF297" s="227"/>
      <c r="BG297" s="227"/>
      <c r="BH297" s="227"/>
      <c r="BI297" s="227"/>
      <c r="BJ297" s="227"/>
      <c r="BK297" s="227"/>
      <c r="BL297" s="227"/>
      <c r="BM297" s="227"/>
      <c r="BN297" s="227"/>
      <c r="BO297" s="227"/>
      <c r="BP297" s="227"/>
      <c r="BQ297" s="227"/>
      <c r="BR297" s="227"/>
      <c r="BS297" s="227"/>
      <c r="BT297" s="227"/>
      <c r="BU297" s="227"/>
      <c r="BV297" s="264"/>
      <c r="BW297" s="264"/>
      <c r="BX297" s="264"/>
      <c r="BY297" s="264"/>
      <c r="BZ297" s="264"/>
      <c r="CA297" s="264"/>
      <c r="CB297" s="264"/>
      <c r="CC297" s="264"/>
      <c r="CD297" s="264"/>
      <c r="CE297" s="264"/>
    </row>
    <row r="298" spans="1:83" s="265" customFormat="1" ht="15" customHeight="1">
      <c r="A298" s="89"/>
      <c r="B298" s="89"/>
      <c r="C298" s="1320"/>
      <c r="D298" s="1159"/>
      <c r="E298" s="1235"/>
      <c r="F298" s="250"/>
      <c r="G298" s="251"/>
      <c r="H298" s="155" t="s">
        <v>403</v>
      </c>
      <c r="I298" s="251"/>
      <c r="J298" s="251"/>
      <c r="K298" s="267"/>
      <c r="L298" s="266"/>
      <c r="M298" s="202"/>
      <c r="N298" s="202"/>
      <c r="O298" s="202"/>
      <c r="P298" s="202"/>
      <c r="Q298" s="212"/>
      <c r="R298" s="202"/>
      <c r="S298" s="186"/>
      <c r="T298" s="186"/>
      <c r="U298" s="248"/>
      <c r="V298" s="186"/>
      <c r="W298" s="186"/>
      <c r="X298" s="186"/>
      <c r="Y298" s="264"/>
      <c r="Z298" s="264"/>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c r="AX298" s="227"/>
      <c r="AY298" s="227"/>
      <c r="AZ298" s="227"/>
      <c r="BA298" s="227"/>
      <c r="BB298" s="227"/>
      <c r="BC298" s="227"/>
      <c r="BD298" s="227"/>
      <c r="BE298" s="227"/>
      <c r="BF298" s="227"/>
      <c r="BG298" s="227"/>
      <c r="BH298" s="227"/>
      <c r="BI298" s="227"/>
      <c r="BJ298" s="227"/>
      <c r="BK298" s="227"/>
      <c r="BL298" s="227"/>
      <c r="BM298" s="227"/>
      <c r="BN298" s="227"/>
      <c r="BO298" s="227"/>
      <c r="BP298" s="227"/>
      <c r="BQ298" s="227"/>
      <c r="BR298" s="227"/>
      <c r="BS298" s="227"/>
      <c r="BT298" s="227"/>
      <c r="BU298" s="227"/>
      <c r="BV298" s="264"/>
      <c r="BW298" s="264"/>
      <c r="BX298" s="264"/>
      <c r="BY298" s="264"/>
      <c r="BZ298" s="264"/>
      <c r="CA298" s="264"/>
      <c r="CB298" s="264"/>
      <c r="CC298" s="264"/>
      <c r="CD298" s="264"/>
      <c r="CE298" s="264"/>
    </row>
    <row r="299" spans="1:83" s="261" customFormat="1" ht="15">
      <c r="Q299" s="268"/>
      <c r="U299" s="262"/>
    </row>
    <row r="300" spans="1:83" s="261" customFormat="1" ht="15">
      <c r="A300" s="35" t="s">
        <v>406</v>
      </c>
      <c r="B300" s="35"/>
      <c r="C300" s="35"/>
      <c r="D300" s="35"/>
      <c r="E300" s="35"/>
      <c r="F300" s="35"/>
      <c r="G300" s="35"/>
      <c r="H300" s="35"/>
      <c r="I300" s="35"/>
      <c r="J300" s="35"/>
      <c r="K300" s="35"/>
      <c r="L300" s="35"/>
      <c r="M300" s="35"/>
      <c r="N300" s="35"/>
      <c r="O300" s="35"/>
      <c r="P300" s="35"/>
      <c r="Q300" s="269"/>
      <c r="R300" s="35"/>
      <c r="S300" s="35"/>
      <c r="T300" s="35"/>
      <c r="U300" s="260"/>
      <c r="V300" s="35"/>
      <c r="W300" s="35"/>
    </row>
    <row r="301" spans="1:83" s="261" customFormat="1" ht="15">
      <c r="F301" s="359"/>
      <c r="G301" s="359"/>
      <c r="H301" s="359"/>
      <c r="I301" s="359"/>
      <c r="J301" s="359"/>
      <c r="K301" s="359"/>
      <c r="L301" s="359"/>
      <c r="Q301" s="268"/>
      <c r="U301" s="262"/>
    </row>
    <row r="302" spans="1:83" s="265" customFormat="1" ht="15" customHeight="1">
      <c r="A302" s="89"/>
      <c r="B302" s="186" t="s">
        <v>405</v>
      </c>
      <c r="C302" s="1321"/>
      <c r="D302" s="249"/>
      <c r="E302" s="456"/>
      <c r="F302" s="1322"/>
      <c r="G302" s="1159">
        <v>0</v>
      </c>
      <c r="H302" s="1161"/>
      <c r="I302" s="250"/>
      <c r="J302" s="395" t="s">
        <v>519</v>
      </c>
      <c r="K302" s="155"/>
      <c r="L302" s="266"/>
      <c r="M302" s="212">
        <f>mergeValue(H302)</f>
        <v>0</v>
      </c>
      <c r="N302" s="202"/>
      <c r="O302" s="202"/>
      <c r="P302" s="202"/>
      <c r="Q302" s="202"/>
      <c r="R302" s="212" t="str">
        <f>K302&amp;"("&amp;L302&amp;")"</f>
        <v>()</v>
      </c>
      <c r="S302" s="186"/>
      <c r="T302" s="186"/>
      <c r="U302" s="248"/>
      <c r="V302" s="186"/>
      <c r="W302" s="186"/>
      <c r="X302" s="186"/>
      <c r="Y302" s="264"/>
      <c r="Z302" s="264"/>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c r="AX302" s="227"/>
      <c r="AY302" s="227"/>
      <c r="AZ302" s="227"/>
      <c r="BA302" s="227"/>
      <c r="BB302" s="227"/>
      <c r="BC302" s="227"/>
      <c r="BD302" s="227"/>
      <c r="BE302" s="227"/>
      <c r="BF302" s="227"/>
      <c r="BG302" s="227"/>
      <c r="BH302" s="227"/>
      <c r="BI302" s="227"/>
      <c r="BJ302" s="227"/>
      <c r="BK302" s="227"/>
      <c r="BL302" s="227"/>
      <c r="BM302" s="227"/>
      <c r="BN302" s="227"/>
      <c r="BO302" s="227"/>
      <c r="BP302" s="227"/>
      <c r="BQ302" s="227"/>
      <c r="BR302" s="227"/>
      <c r="BS302" s="227"/>
      <c r="BT302" s="227"/>
      <c r="BU302" s="227"/>
      <c r="BV302" s="264"/>
      <c r="BW302" s="264"/>
      <c r="BX302" s="264"/>
      <c r="BY302" s="264"/>
      <c r="BZ302" s="264"/>
      <c r="CA302" s="264"/>
      <c r="CB302" s="264"/>
      <c r="CC302" s="264"/>
      <c r="CD302" s="264"/>
      <c r="CE302" s="264"/>
    </row>
    <row r="303" spans="1:83" s="265" customFormat="1" ht="15" customHeight="1">
      <c r="A303" s="89"/>
      <c r="B303" s="89"/>
      <c r="C303" s="1321"/>
      <c r="D303" s="249"/>
      <c r="E303" s="456"/>
      <c r="F303" s="1322"/>
      <c r="G303" s="1159"/>
      <c r="H303" s="1161"/>
      <c r="I303" s="251"/>
      <c r="J303" s="251"/>
      <c r="K303" s="155" t="s">
        <v>4</v>
      </c>
      <c r="L303" s="266"/>
      <c r="M303" s="202"/>
      <c r="N303" s="202"/>
      <c r="O303" s="202"/>
      <c r="P303" s="202"/>
      <c r="Q303" s="212"/>
      <c r="R303" s="202"/>
      <c r="S303" s="186"/>
      <c r="T303" s="186"/>
      <c r="U303" s="248"/>
      <c r="V303" s="186"/>
      <c r="W303" s="186"/>
      <c r="X303" s="186"/>
      <c r="Y303" s="264"/>
      <c r="Z303" s="264"/>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c r="AX303" s="227"/>
      <c r="AY303" s="227"/>
      <c r="AZ303" s="227"/>
      <c r="BA303" s="227"/>
      <c r="BB303" s="227"/>
      <c r="BC303" s="227"/>
      <c r="BD303" s="227"/>
      <c r="BE303" s="227"/>
      <c r="BF303" s="227"/>
      <c r="BG303" s="227"/>
      <c r="BH303" s="227"/>
      <c r="BI303" s="227"/>
      <c r="BJ303" s="227"/>
      <c r="BK303" s="227"/>
      <c r="BL303" s="227"/>
      <c r="BM303" s="227"/>
      <c r="BN303" s="227"/>
      <c r="BO303" s="227"/>
      <c r="BP303" s="227"/>
      <c r="BQ303" s="227"/>
      <c r="BR303" s="227"/>
      <c r="BS303" s="227"/>
      <c r="BT303" s="227"/>
      <c r="BU303" s="227"/>
      <c r="BV303" s="264"/>
      <c r="BW303" s="264"/>
      <c r="BX303" s="264"/>
      <c r="BY303" s="264"/>
      <c r="BZ303" s="264"/>
      <c r="CA303" s="264"/>
      <c r="CB303" s="264"/>
      <c r="CC303" s="264"/>
      <c r="CD303" s="264"/>
      <c r="CE303" s="264"/>
    </row>
    <row r="304" spans="1:83" s="261" customFormat="1" ht="15">
      <c r="Q304" s="268"/>
      <c r="U304" s="262"/>
    </row>
    <row r="305" spans="1:83" s="261" customFormat="1" ht="15">
      <c r="A305" s="35" t="s">
        <v>407</v>
      </c>
      <c r="B305" s="35"/>
      <c r="C305" s="35"/>
      <c r="D305" s="35"/>
      <c r="E305" s="35"/>
      <c r="F305" s="35"/>
      <c r="G305" s="35"/>
      <c r="H305" s="35"/>
      <c r="I305" s="35"/>
      <c r="J305" s="35"/>
      <c r="K305" s="35"/>
      <c r="L305" s="35"/>
      <c r="M305" s="35"/>
      <c r="N305" s="35"/>
      <c r="O305" s="35"/>
      <c r="P305" s="35"/>
      <c r="Q305" s="269"/>
      <c r="R305" s="35"/>
      <c r="S305" s="35"/>
      <c r="T305" s="35"/>
      <c r="U305" s="260"/>
      <c r="V305" s="35"/>
      <c r="W305" s="35"/>
    </row>
    <row r="306" spans="1:83" s="261" customFormat="1" ht="15">
      <c r="Q306" s="268"/>
      <c r="U306" s="262"/>
    </row>
    <row r="307" spans="1:83" s="265" customFormat="1" ht="15" customHeight="1">
      <c r="A307" s="89"/>
      <c r="B307" s="186" t="s">
        <v>405</v>
      </c>
      <c r="C307" s="399"/>
      <c r="D307" s="261"/>
      <c r="E307" s="457"/>
      <c r="F307" s="261"/>
      <c r="G307" s="261"/>
      <c r="H307" s="261"/>
      <c r="I307" s="221"/>
      <c r="J307" s="188">
        <v>0</v>
      </c>
      <c r="K307" s="398"/>
      <c r="L307" s="247"/>
      <c r="M307" s="212">
        <f>mergeValue(H307)</f>
        <v>0</v>
      </c>
      <c r="N307" s="202"/>
      <c r="O307" s="202"/>
      <c r="P307" s="202"/>
      <c r="Q307" s="202"/>
      <c r="R307" s="212" t="str">
        <f>K307&amp;" ("&amp;L307&amp;")"</f>
        <v xml:space="preserve"> ()</v>
      </c>
      <c r="S307" s="186"/>
      <c r="T307" s="186"/>
      <c r="U307" s="248"/>
      <c r="V307" s="186"/>
      <c r="W307" s="186"/>
      <c r="X307" s="186"/>
      <c r="Y307" s="264"/>
      <c r="Z307" s="264"/>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c r="AX307" s="227"/>
      <c r="AY307" s="227"/>
      <c r="AZ307" s="227"/>
      <c r="BA307" s="227"/>
      <c r="BB307" s="227"/>
      <c r="BC307" s="227"/>
      <c r="BD307" s="227"/>
      <c r="BE307" s="227"/>
      <c r="BF307" s="227"/>
      <c r="BG307" s="227"/>
      <c r="BH307" s="227"/>
      <c r="BI307" s="227"/>
      <c r="BJ307" s="227"/>
      <c r="BK307" s="227"/>
      <c r="BL307" s="227"/>
      <c r="BM307" s="227"/>
      <c r="BN307" s="227"/>
      <c r="BO307" s="227"/>
      <c r="BP307" s="227"/>
      <c r="BQ307" s="227"/>
      <c r="BR307" s="227"/>
      <c r="BS307" s="227"/>
      <c r="BT307" s="227"/>
      <c r="BU307" s="227"/>
      <c r="BV307" s="264"/>
      <c r="BW307" s="264"/>
      <c r="BX307" s="264"/>
      <c r="BY307" s="264"/>
      <c r="BZ307" s="264"/>
      <c r="CA307" s="264"/>
      <c r="CB307" s="264"/>
      <c r="CC307" s="264"/>
      <c r="CD307" s="264"/>
      <c r="CE307" s="264"/>
    </row>
    <row r="309" spans="1:83" ht="11.25"/>
    <row r="310" spans="1:83" s="35" customFormat="1" ht="11.25">
      <c r="A310" s="35" t="s">
        <v>453</v>
      </c>
    </row>
    <row r="311" spans="1:83" ht="11.25"/>
    <row r="312" spans="1:83" s="36" customFormat="1" ht="20.100000000000001" customHeight="1">
      <c r="A312" s="97"/>
      <c r="B312" s="186"/>
      <c r="C312" s="86"/>
      <c r="D312" s="187"/>
      <c r="E312" s="292"/>
      <c r="F312" s="288"/>
      <c r="G312" s="293"/>
      <c r="I312" s="212"/>
      <c r="J312" s="212"/>
    </row>
    <row r="313" spans="1:83" ht="11.25"/>
    <row r="314" spans="1:83" ht="11.25"/>
    <row r="315" spans="1:83" s="35" customFormat="1" ht="11.25">
      <c r="A315" s="35" t="s">
        <v>468</v>
      </c>
    </row>
    <row r="316" spans="1:83" ht="11.25"/>
    <row r="317" spans="1:83" s="36" customFormat="1" ht="20.100000000000001" customHeight="1">
      <c r="A317" s="285"/>
      <c r="B317" s="186"/>
      <c r="C317" s="86"/>
      <c r="D317" s="187"/>
      <c r="E317" s="296"/>
      <c r="F317" s="295" t="s">
        <v>458</v>
      </c>
      <c r="G317" s="295" t="s">
        <v>458</v>
      </c>
      <c r="H317" s="314"/>
      <c r="I317" s="212"/>
      <c r="K317" s="212"/>
      <c r="L317" s="212"/>
    </row>
    <row r="318" spans="1:83" ht="11.25"/>
    <row r="319" spans="1:83" ht="11.25"/>
    <row r="320" spans="1:83" s="35" customFormat="1" ht="11.25">
      <c r="A320" s="35" t="s">
        <v>469</v>
      </c>
    </row>
    <row r="321" spans="1:12" ht="11.25"/>
    <row r="322" spans="1:12" s="36" customFormat="1" ht="20.100000000000001" customHeight="1">
      <c r="A322" s="285"/>
      <c r="B322" s="186"/>
      <c r="C322" s="86"/>
      <c r="D322" s="187"/>
      <c r="E322" s="296"/>
      <c r="F322" s="295" t="s">
        <v>458</v>
      </c>
      <c r="G322" s="414"/>
      <c r="H322" s="295" t="s">
        <v>458</v>
      </c>
      <c r="I322" s="212"/>
      <c r="K322" s="212"/>
      <c r="L322" s="212"/>
    </row>
    <row r="323" spans="1:12" ht="11.25"/>
    <row r="324" spans="1:12" ht="11.25"/>
    <row r="325" spans="1:12" s="35" customFormat="1" ht="11.25">
      <c r="A325" s="35" t="s">
        <v>470</v>
      </c>
    </row>
    <row r="326" spans="1:12" ht="11.25"/>
    <row r="327" spans="1:12" s="36" customFormat="1" ht="20.100000000000001" customHeight="1">
      <c r="A327" s="285"/>
      <c r="B327" s="186"/>
      <c r="C327" s="86"/>
      <c r="D327" s="187"/>
      <c r="E327" s="303">
        <f>E326</f>
        <v>0</v>
      </c>
      <c r="F327" s="295" t="s">
        <v>458</v>
      </c>
      <c r="G327" s="414"/>
      <c r="H327" s="295" t="s">
        <v>458</v>
      </c>
      <c r="I327" s="212"/>
      <c r="K327" s="212"/>
      <c r="L327" s="212"/>
    </row>
    <row r="328" spans="1:12" s="36" customFormat="1" ht="14.25">
      <c r="A328" s="285"/>
      <c r="B328" s="186"/>
      <c r="C328" s="86"/>
      <c r="D328" s="101"/>
      <c r="E328" s="304"/>
      <c r="F328" s="305"/>
      <c r="G328"/>
      <c r="H328" s="305"/>
      <c r="I328" s="212"/>
      <c r="K328" s="212"/>
      <c r="L328" s="212"/>
    </row>
    <row r="330" spans="1:12" s="35" customFormat="1" ht="11.25">
      <c r="A330" s="35" t="s">
        <v>471</v>
      </c>
    </row>
    <row r="331" spans="1:12" ht="11.25"/>
    <row r="332" spans="1:12" s="36" customFormat="1" ht="20.100000000000001" customHeight="1">
      <c r="A332" s="285"/>
      <c r="B332" s="186"/>
      <c r="C332" s="86"/>
      <c r="D332" s="187"/>
      <c r="E332" s="303">
        <f>E331</f>
        <v>0</v>
      </c>
      <c r="F332" s="295" t="s">
        <v>458</v>
      </c>
      <c r="G332" s="306"/>
      <c r="H332" s="295" t="s">
        <v>458</v>
      </c>
      <c r="I332" s="212"/>
      <c r="K332" s="212"/>
      <c r="L332" s="212"/>
    </row>
    <row r="335" spans="1:12" s="35" customFormat="1" ht="17.100000000000001" customHeight="1">
      <c r="A335" s="35" t="s">
        <v>507</v>
      </c>
    </row>
    <row r="337" spans="1:20" s="190" customFormat="1" ht="409.5">
      <c r="A337" s="1202">
        <v>1</v>
      </c>
      <c r="B337" s="214"/>
      <c r="C337" s="214"/>
      <c r="D337" s="214"/>
      <c r="F337" s="335" t="str">
        <f>"2." &amp;mergeValue(A337)</f>
        <v>2.1</v>
      </c>
      <c r="G337" s="417" t="s">
        <v>494</v>
      </c>
      <c r="H337" s="317"/>
      <c r="I337" s="196" t="s">
        <v>590</v>
      </c>
      <c r="J337" s="334"/>
      <c r="K337" s="214"/>
      <c r="L337" s="214"/>
      <c r="M337" s="214"/>
      <c r="N337" s="214"/>
      <c r="O337" s="214"/>
      <c r="P337" s="214"/>
      <c r="Q337" s="214"/>
      <c r="R337" s="214"/>
      <c r="S337" s="214"/>
      <c r="T337" s="214"/>
    </row>
    <row r="338" spans="1:20" s="190" customFormat="1" ht="90">
      <c r="A338" s="1202"/>
      <c r="B338" s="214"/>
      <c r="C338" s="214"/>
      <c r="D338" s="214"/>
      <c r="F338" s="335" t="str">
        <f>"3." &amp;mergeValue(A338)</f>
        <v>3.1</v>
      </c>
      <c r="G338" s="417" t="s">
        <v>495</v>
      </c>
      <c r="H338" s="317"/>
      <c r="I338" s="196" t="s">
        <v>588</v>
      </c>
      <c r="J338" s="334"/>
      <c r="K338" s="214"/>
      <c r="L338" s="214"/>
      <c r="M338" s="214"/>
      <c r="N338" s="214"/>
      <c r="O338" s="214"/>
      <c r="P338" s="214"/>
      <c r="Q338" s="214"/>
      <c r="R338" s="214"/>
      <c r="S338" s="214"/>
      <c r="T338" s="214"/>
    </row>
    <row r="339" spans="1:20" s="190" customFormat="1" ht="45">
      <c r="A339" s="1202"/>
      <c r="B339" s="214"/>
      <c r="C339" s="214"/>
      <c r="D339" s="214"/>
      <c r="F339" s="335" t="str">
        <f>"4."&amp;mergeValue(A339)</f>
        <v>4.1</v>
      </c>
      <c r="G339" s="417" t="s">
        <v>496</v>
      </c>
      <c r="H339" s="318" t="s">
        <v>458</v>
      </c>
      <c r="I339" s="196"/>
      <c r="J339" s="334"/>
      <c r="K339" s="214"/>
      <c r="L339" s="214"/>
      <c r="M339" s="214"/>
      <c r="N339" s="214"/>
      <c r="O339" s="214"/>
      <c r="P339" s="214"/>
      <c r="Q339" s="214"/>
      <c r="R339" s="214"/>
      <c r="S339" s="214"/>
      <c r="T339" s="214"/>
    </row>
    <row r="340" spans="1:20" s="190" customFormat="1" ht="101.25">
      <c r="A340" s="1202"/>
      <c r="B340" s="1202">
        <v>1</v>
      </c>
      <c r="C340" s="342"/>
      <c r="D340" s="342"/>
      <c r="F340" s="335" t="str">
        <f>"4."&amp;mergeValue(A340) &amp;"."&amp;mergeValue(B340)</f>
        <v>4.1.1</v>
      </c>
      <c r="G340" s="324" t="s">
        <v>592</v>
      </c>
      <c r="H340" s="317" t="str">
        <f>IF(region_name="","",region_name)</f>
        <v>Орловская область</v>
      </c>
      <c r="I340" s="196" t="s">
        <v>499</v>
      </c>
      <c r="J340" s="334"/>
      <c r="K340" s="214"/>
      <c r="L340" s="214"/>
      <c r="M340" s="214"/>
      <c r="N340" s="214"/>
      <c r="O340" s="214"/>
      <c r="P340" s="214"/>
      <c r="Q340" s="214"/>
      <c r="R340" s="214"/>
      <c r="S340" s="214"/>
      <c r="T340" s="214"/>
    </row>
    <row r="341" spans="1:20" s="190" customFormat="1" ht="191.25">
      <c r="A341" s="1202"/>
      <c r="B341" s="1202"/>
      <c r="C341" s="1202">
        <v>1</v>
      </c>
      <c r="D341" s="342"/>
      <c r="F341" s="335" t="str">
        <f>"4."&amp;mergeValue(A341) &amp;"."&amp;mergeValue(B341)&amp;"."&amp;mergeValue(C341)</f>
        <v>4.1.1.1</v>
      </c>
      <c r="G341" s="341" t="s">
        <v>497</v>
      </c>
      <c r="H341" s="317"/>
      <c r="I341" s="196" t="s">
        <v>500</v>
      </c>
      <c r="J341" s="334"/>
      <c r="K341" s="214"/>
      <c r="L341" s="214"/>
      <c r="M341" s="214"/>
      <c r="N341" s="214"/>
      <c r="O341" s="214"/>
      <c r="P341" s="214"/>
      <c r="Q341" s="214"/>
      <c r="R341" s="214"/>
      <c r="S341" s="214"/>
      <c r="T341" s="214"/>
    </row>
    <row r="342" spans="1:20" s="190" customFormat="1" ht="33.75" customHeight="1">
      <c r="A342" s="1202"/>
      <c r="B342" s="1202"/>
      <c r="C342" s="1202"/>
      <c r="D342" s="342">
        <v>1</v>
      </c>
      <c r="F342" s="335" t="str">
        <f>"4."&amp;mergeValue(A342) &amp;"."&amp;mergeValue(B342)&amp;"."&amp;mergeValue(C342)&amp;"."&amp;mergeValue(D342)</f>
        <v>4.1.1.1.1</v>
      </c>
      <c r="G342" s="420" t="s">
        <v>498</v>
      </c>
      <c r="H342" s="317"/>
      <c r="I342" s="1203" t="s">
        <v>591</v>
      </c>
      <c r="J342" s="334"/>
      <c r="K342" s="214"/>
      <c r="L342" s="214"/>
      <c r="M342" s="214"/>
      <c r="N342" s="214"/>
      <c r="O342" s="214"/>
      <c r="P342" s="214"/>
      <c r="Q342" s="214"/>
      <c r="R342" s="214"/>
      <c r="S342" s="214"/>
      <c r="T342" s="214"/>
    </row>
    <row r="343" spans="1:20" s="190" customFormat="1" ht="18.75">
      <c r="A343" s="1202"/>
      <c r="B343" s="1202"/>
      <c r="C343" s="1202"/>
      <c r="D343" s="342"/>
      <c r="F343" s="424"/>
      <c r="G343" s="425" t="s">
        <v>4</v>
      </c>
      <c r="H343" s="426"/>
      <c r="I343" s="1203"/>
      <c r="J343" s="334"/>
      <c r="K343" s="214"/>
      <c r="L343" s="214"/>
      <c r="M343" s="214"/>
      <c r="N343" s="214"/>
      <c r="O343" s="214"/>
      <c r="P343" s="214"/>
      <c r="Q343" s="214"/>
      <c r="R343" s="214"/>
      <c r="S343" s="214"/>
      <c r="T343" s="214"/>
    </row>
    <row r="344" spans="1:20" s="190" customFormat="1" ht="18.75">
      <c r="A344" s="1202"/>
      <c r="B344" s="1202"/>
      <c r="C344" s="342"/>
      <c r="D344" s="342"/>
      <c r="F344" s="338"/>
      <c r="G344" s="149" t="s">
        <v>403</v>
      </c>
      <c r="H344" s="339"/>
      <c r="I344" s="340"/>
      <c r="J344" s="334"/>
      <c r="K344" s="214"/>
      <c r="L344" s="214"/>
      <c r="M344" s="214"/>
      <c r="N344" s="214"/>
      <c r="O344" s="214"/>
      <c r="P344" s="214"/>
      <c r="Q344" s="214"/>
      <c r="R344" s="214"/>
      <c r="S344" s="214"/>
      <c r="T344" s="214"/>
    </row>
    <row r="345" spans="1:20" s="190" customFormat="1" ht="18.75">
      <c r="A345" s="1202"/>
      <c r="B345" s="214"/>
      <c r="C345" s="214"/>
      <c r="D345" s="214"/>
      <c r="F345" s="338"/>
      <c r="G345" s="155" t="s">
        <v>506</v>
      </c>
      <c r="H345" s="339"/>
      <c r="I345" s="340"/>
      <c r="J345" s="334"/>
      <c r="K345" s="214"/>
      <c r="L345" s="214"/>
      <c r="M345" s="214"/>
      <c r="N345" s="214"/>
      <c r="O345" s="214"/>
      <c r="P345" s="214"/>
      <c r="Q345" s="214"/>
      <c r="R345" s="214"/>
      <c r="S345" s="214"/>
      <c r="T345" s="214"/>
    </row>
    <row r="346" spans="1:20" s="190" customFormat="1" ht="18.75">
      <c r="A346" s="214"/>
      <c r="B346" s="214"/>
      <c r="C346" s="214"/>
      <c r="D346" s="214"/>
      <c r="F346" s="338"/>
      <c r="G346" s="165" t="s">
        <v>505</v>
      </c>
      <c r="H346" s="339"/>
      <c r="I346" s="340"/>
      <c r="J346" s="334"/>
      <c r="K346" s="214"/>
      <c r="L346" s="214"/>
      <c r="M346" s="214"/>
      <c r="N346" s="214"/>
      <c r="O346" s="214"/>
      <c r="P346" s="214"/>
      <c r="Q346" s="214"/>
      <c r="R346" s="214"/>
      <c r="S346" s="214"/>
      <c r="T346" s="214"/>
    </row>
  </sheetData>
  <sheetProtection formatColumns="0" formatRows="0"/>
  <dataConsolidate link="1"/>
  <mergeCells count="293">
    <mergeCell ref="D196:D201"/>
    <mergeCell ref="E197:E20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70:V70"/>
    <mergeCell ref="O71:V71"/>
    <mergeCell ref="O72:V72"/>
    <mergeCell ref="R131:R132"/>
    <mergeCell ref="R73:R74"/>
    <mergeCell ref="S73:S74"/>
    <mergeCell ref="T73:T74"/>
    <mergeCell ref="D70:D77"/>
    <mergeCell ref="E71:E76"/>
    <mergeCell ref="A85:A98"/>
    <mergeCell ref="B86:B97"/>
    <mergeCell ref="C87:C96"/>
    <mergeCell ref="D88:D95"/>
    <mergeCell ref="E89:E94"/>
    <mergeCell ref="A49:A62"/>
    <mergeCell ref="B50:B61"/>
    <mergeCell ref="C51:C60"/>
    <mergeCell ref="D52:D59"/>
    <mergeCell ref="A337:A345"/>
    <mergeCell ref="C341:C343"/>
    <mergeCell ref="I342:I343"/>
    <mergeCell ref="H302:H303"/>
    <mergeCell ref="B340:B344"/>
    <mergeCell ref="C297:C298"/>
    <mergeCell ref="C302:C303"/>
    <mergeCell ref="F302:F303"/>
    <mergeCell ref="G302:G303"/>
    <mergeCell ref="T211:T212"/>
    <mergeCell ref="R167:R168"/>
    <mergeCell ref="T167:T168"/>
    <mergeCell ref="U167:U168"/>
    <mergeCell ref="O220:V220"/>
    <mergeCell ref="N195:AF195"/>
    <mergeCell ref="N196:AF196"/>
    <mergeCell ref="W167:W169"/>
    <mergeCell ref="N193:AF193"/>
    <mergeCell ref="V211:V212"/>
    <mergeCell ref="Q207:Q209"/>
    <mergeCell ref="S167:S168"/>
    <mergeCell ref="O179:W179"/>
    <mergeCell ref="N194:AF194"/>
    <mergeCell ref="U207:U208"/>
    <mergeCell ref="R211:R213"/>
    <mergeCell ref="N211:N214"/>
    <mergeCell ref="Q211:Q213"/>
    <mergeCell ref="O211:O213"/>
    <mergeCell ref="P211:P213"/>
    <mergeCell ref="U211:U212"/>
    <mergeCell ref="S211:S212"/>
    <mergeCell ref="O180:W180"/>
    <mergeCell ref="O181:W181"/>
    <mergeCell ref="J109:J112"/>
    <mergeCell ref="F90:F93"/>
    <mergeCell ref="J90:J93"/>
    <mergeCell ref="O163:V163"/>
    <mergeCell ref="O164:V164"/>
    <mergeCell ref="O165:V165"/>
    <mergeCell ref="O166:V166"/>
    <mergeCell ref="S149:S150"/>
    <mergeCell ref="O161:V161"/>
    <mergeCell ref="O162:V162"/>
    <mergeCell ref="F166:F169"/>
    <mergeCell ref="I165:I170"/>
    <mergeCell ref="J166:J169"/>
    <mergeCell ref="F148:F151"/>
    <mergeCell ref="I147:I152"/>
    <mergeCell ref="J148:J151"/>
    <mergeCell ref="O103:AA103"/>
    <mergeCell ref="O104:AA104"/>
    <mergeCell ref="O105:AA105"/>
    <mergeCell ref="U131:U132"/>
    <mergeCell ref="S131:S132"/>
    <mergeCell ref="W131:W133"/>
    <mergeCell ref="Y109:Y111"/>
    <mergeCell ref="O125:V125"/>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C69:C78"/>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O221:V221"/>
    <mergeCell ref="O222:V222"/>
    <mergeCell ref="O223:V223"/>
    <mergeCell ref="O224:V224"/>
    <mergeCell ref="O225:V225"/>
    <mergeCell ref="P15:P16"/>
    <mergeCell ref="A220:A233"/>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129:I134"/>
    <mergeCell ref="K197:K200"/>
    <mergeCell ref="I88:I95"/>
    <mergeCell ref="G109:G112"/>
    <mergeCell ref="F108:F113"/>
    <mergeCell ref="I108:I113"/>
    <mergeCell ref="A238:A251"/>
    <mergeCell ref="B239:B250"/>
    <mergeCell ref="C240:C249"/>
    <mergeCell ref="D241:D248"/>
    <mergeCell ref="E242:E247"/>
    <mergeCell ref="I242:I247"/>
    <mergeCell ref="F243:F246"/>
    <mergeCell ref="E107:E114"/>
    <mergeCell ref="A103:A118"/>
    <mergeCell ref="B104:B117"/>
    <mergeCell ref="C105:C116"/>
    <mergeCell ref="D106:D114"/>
    <mergeCell ref="A143:A156"/>
    <mergeCell ref="A179:A188"/>
    <mergeCell ref="B180:B187"/>
    <mergeCell ref="C181:C186"/>
    <mergeCell ref="D182:D185"/>
    <mergeCell ref="A193:A204"/>
    <mergeCell ref="B194:B203"/>
    <mergeCell ref="C195:C202"/>
    <mergeCell ref="J243:J246"/>
    <mergeCell ref="J225:J228"/>
    <mergeCell ref="I224:I229"/>
    <mergeCell ref="AK244:AK246"/>
    <mergeCell ref="R244:R245"/>
    <mergeCell ref="S244:S245"/>
    <mergeCell ref="T244:T245"/>
    <mergeCell ref="U244:U245"/>
    <mergeCell ref="T226:T227"/>
    <mergeCell ref="W226:W228"/>
    <mergeCell ref="U226:U227"/>
    <mergeCell ref="Y244:Y245"/>
    <mergeCell ref="Z244:Z245"/>
    <mergeCell ref="AA244:AA245"/>
    <mergeCell ref="AB244:AB245"/>
    <mergeCell ref="O182:W182"/>
    <mergeCell ref="O85:V85"/>
    <mergeCell ref="O86:V86"/>
    <mergeCell ref="O87:V87"/>
    <mergeCell ref="O88:V88"/>
    <mergeCell ref="O89:V89"/>
    <mergeCell ref="O90:V90"/>
    <mergeCell ref="T131:T132"/>
    <mergeCell ref="O148:V148"/>
    <mergeCell ref="T149:T150"/>
    <mergeCell ref="R149:R150"/>
    <mergeCell ref="U149:U150"/>
    <mergeCell ref="O146:V146"/>
    <mergeCell ref="O128:V128"/>
    <mergeCell ref="O130:V130"/>
    <mergeCell ref="W149:W151"/>
    <mergeCell ref="AF244:AF245"/>
    <mergeCell ref="AG244:AG245"/>
    <mergeCell ref="AH244:AH245"/>
    <mergeCell ref="AI244:AI245"/>
    <mergeCell ref="O238:AJ238"/>
    <mergeCell ref="O239:AJ239"/>
    <mergeCell ref="O240:AJ240"/>
    <mergeCell ref="O241:AJ241"/>
    <mergeCell ref="O242:AJ242"/>
    <mergeCell ref="O243:AJ243"/>
  </mergeCells>
  <phoneticPr fontId="13" type="noConversion"/>
  <dataValidations xWindow="636" yWindow="660" count="28">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X184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S238:WWS245 WMW238:WMW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KG238:KG245 UC238:UC245 ADY238:ADY245 ANU238:ANU245 AXQ238:AXQ245 BHM238:BHM245 BRI238:BRI245 CBE238:CBE245 CLA238:CLA245 CUW238:CUW245 DES238:DES245 DOO238:DOO245 DYK238:DYK245 EIG238:EIG245 ESC238:ESC245 FBY238:FBY245 FLU238:FLU245 FVQ238:FVQ245 GFM238:GFM245 GPI238:GPI245 GZE238:GZE245 HJA238:HJA245 HSW238:HSW245 ICS238:ICS245 IMO238:IMO245 IWK238:IWK245 JGG238:JGG245 JQC238:JQC245 JZY238:JZY245 KJU238:KJU245 KTQ238:KTQ245 LDM238:LDM245 LNI238:LNI245 LXE238:LXE245 MHA238:MHA245 MQW238:MQW245 NAS238:NAS245 NKO238:NKO245 NUK238:NUK245 OEG238:OEG245 OOC238:OOC245 OXY238:OXY245 PHU238:PHU245 PRQ238:PRQ245 QBM238:QBM245 QLI238:QLI245 QVE238:QVE245 RFA238:RFA245 ROW238:ROW245 RYS238:RYS245 SIO238:SIO245 SSK238:SSK245 TCG238:TCG245 TMC238:TMC245 TVY238:TVY245 UFU238:UFU245 UPQ238:UPQ245 UZM238:UZM245 VJI238:VJI245 VTE238:VTE245 WDA238:WDA245 R15:R16 R9:R10 V15:W15 V9:W9" xr:uid="{00000000-0002-0000-26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O244 V244 AC244" xr:uid="{00000000-0002-0000-26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AE197 KC244 S244 WWQ244 WMU244 WCY244 VTC244 VJG244 UZK244 UPO244 UFS244 TVW244 TMA244 TCE244 SSI244 SIM244 RYQ244 ROU244 REY244 QVC244 QLG244 QBK244 PRO244 PHS244 OXW244 OOA244 OEE244 NUI244 NKM244 NAQ244 MQU244 MGY244 LXC244 LNG244 LDK244 KTO244 KJS244 JZW244 JQA244 JGE244 IWI244 IMM244 ICQ244 HSU244 HIY244 GZC244 GPG244 GFK244 FVO244 FLS244 FBW244 ESA244 EIE244 DYI244 DOM244 DEQ244 CUU244 CKY244 CBC244 BRG244 BHK244 AXO244 ANS244 ADW244 UA244 TY244 KE244 WWO244 WMS244 WCW244 VTA244 VJE244 UZI244 UPM244 UFQ244 TVU244 TLY244 TCC244 SSG244 SIK244 RYO244 ROS244 REW244 QVA244 QLE244 QBI244 PRM244 PHQ244 OXU244 ONY244 OEC244 NUG244 NKK244 NAO244 MQS244 MGW244 LXA244 LNE244 LDI244 KTM244 KJQ244 JZU244 JPY244 JGC244 IWG244 IMK244 ICO244 HSS244 HIW244 GZA244 GPE244 GFI244 FVM244 FLQ244 FBU244 ERY244 EIC244 DYG244 DOK244 DEO244 CUS244 CKW244 CBA244 BRE244 BHI244 AXM244 ANQ244 ADU244 S9:S10 S15:S16 U55 Z120 Z109:Z110 U167 V183 U91:U92 U244 Z244 AB244 AG244 AI244" xr:uid="{00000000-0002-0000-26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P244 WMT244 WCX244 VTB244 VJF244 UZJ244 UPN244 UFR244 TVV244 TLZ244 TCD244 SSH244 SIL244 RYP244 ROT244 REX244 QVB244 QLF244 QBJ244 PRN244 PHR244 OXV244 ONZ244 OED244 NUH244 NKL244 NAP244 MQT244 MGX244 LXB244 LNF244 LDJ244 KTN244 KJR244 JZV244 JPZ244 JGD244 IWH244 IML244 ICP244 HST244 HIX244 GZB244 GPF244 GFJ244 FVN244 FLR244 FBV244 ERZ244 EID244 DYH244 DOL244 DEP244 CUT244 CKX244 CBB244 BRF244 BHJ244 AXN244 ANR244 ADV244 TZ244 KD244 T244 WWN244 WMR244 WCV244 VSZ244 VJD244 UZH244 UPL244 UFP244 TVT244 TLX244 TCB244 SSF244 SIJ244 RYN244 ROR244 REV244 QUZ244 QLD244 QBH244 PRL244 PHP244 OXT244 ONX244 OEB244 NUF244 NKJ244 NAN244 MQR244 MGV244 LWZ244 LND244 LDH244 KTL244 KJP244 JZT244 JPX244 JGB244 IWF244 IMJ244 ICN244 HSR244 HIV244 GYZ244 GPD244 GFH244 FVL244 FLP244 FBT244 ERX244 EIB244 DYF244 DOJ244 DEN244 CUR244 CKV244 CAZ244 BRD244 BHH244 AXL244 ANP244 ADT244 TX244 KB244 Y244 AA244 AF244 AH244" xr:uid="{00000000-0002-0000-26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A245 TW245 ADS245 ANO245 AXK245 BHG245 BRC245 CAY245 CKU245 CUQ245 DEM245 DOI245 DYE245 EIA245 ERW245 FBS245 FLO245 FVK245 GFG245 GPC245 GYY245 HIU245 HSQ245 ICM245 IMI245 IWE245 JGA245 JPW245 JZS245 KJO245 KTK245 LDG245 LNC245 LWY245 MGU245 MQQ245 NAM245 NKI245 NUE245 OEA245 ONW245 OXS245 PHO245 PRK245 QBG245 QLC245 QUY245 REU245 ROQ245 RYM245 SII245 SSE245 TCA245 TLW245 TVS245 UFO245 UPK245 UZG245 VJC245 VSY245 WCU245 WMQ245 WWM245 X245 AE245" xr:uid="{00000000-0002-0000-26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6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6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6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S243:WCZ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W243:VTD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E243:UZL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A243:VJH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FM243:UFT243 WWK243:WWR243 WMO243:WMV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PI243:UPP243 JY243:KF243 TU243:UB243 ADQ243:ADX243 ANM243:ANT243 AXI243:AXP243 BHE243:BHL243 BRA243:BRH243 CAW243:CBD243 CKS243:CKZ243 CUO243:CUV243 DEK243:DER243 DOG243:DON243 DYC243:DYJ243 EHY243:EIF243 ERU243:ESB243 FBQ243:FBX243 FLM243:FLT243 FVI243:FVP243 GFE243:GFL243 GPA243:GPH243 GYW243:GZD243 HIS243:HIZ243 HSO243:HSV243 ICK243:ICR243 IMG243:IMN243 IWC243:IWJ243 JFY243:JGF243 JPU243:JQB243 JZQ243:JZX243 KJM243:KJT243 KTI243:KTP243 LDE243:LDL243 LNA243:LNH243 LWW243:LXD243 MGS243:MGZ243 MQO243:MQV243 NAK243:NAR243 NKG243:NKN243 NUC243:NUJ243 ODY243:OEF243 ONU243:OOB243 OXQ243:OXX243 PHM243:PHT243 PRI243:PRP243 QBE243:QBL243 QLA243:QLH243 QUW243:QVD243 RES243:REZ243 ROO243:ROV243 RYK243:RYR243 SIG243:SIN243 SSC243:SSJ243 TBY243:TCF243 TLU243:TMB243 TVQ243:TVX243" xr:uid="{00000000-0002-0000-26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Y242 TU242 ADQ242 ANM242 AXI242 BHE242 BRA242 CAW242 CKS242 CUO242 DEK242 DOG242 DYC242 EHY242 ERU242 FBQ242 FLM242 FVI242 GFE242 GPA242 GYW242 HIS242 HSO242 ICK242 IMG242 IWC242 JFY242 JPU242 JZQ242 KJM242 KTI242 LDE242 LNA242 LWW242 MGS242 MQO242 NAK242 NKG242 NUC242 ODY242 ONU242 OXQ242 PHM242 PRI242 QBE242 QLA242 QUW242 RES242 ROO242 RYK242 SIG242 SSC242 TBY242 TLU242 TVQ242 UFM242 UPI242 UZE242 VJA242 VSW242 WCS242 WMO242 WWK242" xr:uid="{00000000-0002-0000-26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600-00000A000000}">
      <formula1>kind_of_cons</formula1>
    </dataValidation>
    <dataValidation type="list" allowBlank="1" showInputMessage="1" showErrorMessage="1" errorTitle="Ошибка" error="Выберите значение из списка" sqref="WVU91 WVU131 JW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S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O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NK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XG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WI244 WMM244 WCQ244 VSU244 VIY244 UZC244 UPG244 UFK244 TVO244 TLS244 TBW244 SSA244 SIE244 RYI244 ROM244 REQ244 QUU244 QKY244 QBC244 PRG244 PHK244 OXO244 ONS244 ODW244 NUA244 NKE244 NAI244 MQM244 MGQ244 LWU244 LMY244 LDC244 KTG244 KJK244 JZO244 JPS244 JFW244 IWA244 IME244 ICI244 HSM244 HIQ244 GYU244 GOY244 GFC244 FVG244 FLK244 FBO244 ERS244 EHW244 DYA244 DOE244 DEI244 CUM244 CKQ244 CAU244 BQY244 BHC244 M37 M55 M73 M91 M131" xr:uid="{00000000-0002-0000-26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6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6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6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6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6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GP246:MHA251 MGB252:MGM253 ADN246:ADY251 ACZ252:ADK253 GFB246:GFM251 GEN252:GEY253 JV246:KG251 JH252:JS253 LWT246:LXE251 LWF252:LWQ253 TR246:UC251 TD252:TO253 DEH246:DES251 DDT252:DEE253 WWH246:WWS251 WVT252:WWE253 LMX246:LNI251 LMJ252:LMU253 WML246:WMW251 WLX252:WMI253 FVF246:FVQ251 FUR252:FVC253 WCP246:WDA251 WCB252:WCM253 LDB246:LDM251 LCN252:LCY253 VST246:VTE251 VSF252:VSQ253 BQX246:BRI251 BQJ252:BQU253 VIX246:VJI251 VIJ252:VIU253 KTF246:KTQ251 KSR252:KTC253 UZB246:UZM251 UYN252:UYY253 FLJ246:FLU251 FKV252:FLG253 UPF246:UPQ251 UOR252:UPC253 KJJ246:KJU251 KIV252:KJG253 UFJ246:UFU251 UEV252:UFG253 CUL246:CUW251 CTX252:CUI253 TVN246:TVY251 TUZ252:TVK253 JZN246:JZY251 JYZ252:JZK253 TLR246:TMC251 TLD252:TLO253 FBN246:FBY251 FAZ252:FBK253 TBV246:TCG251 TBH252:TBS253 JPR246:JQC251 JPD252:JPO253 SRZ246:SSK251 SRL252:SRW253 AXF246:AXQ251 AWR252:AXC253 SID246:SIO251 SHP252:SIA253 JFV246:JGG251 JFH252:JFS253 RYH246:RYS251 RXT252:RYE253 ERR246:ESC251 ERD252:ERO253 ROL246:ROW251 RNX252:ROI253 IVZ246:IWK251 IVL252:IVW253 REP246:RFA251 REB252:REM253 CKP246:CLA251 CKB252:CKM253 QUT246:QVE251 QUF252:QUQ253 IMD246:IMO251 ILP252:IMA253 QKX246:QLI251 QKJ252:QKU253 EHV246:EIG251 EHH252:EHS253 QBB246:QBM251 QAN252:QAY253 ICH246:ICS251 IBT252:ICE253 PRF246:PRQ251 PQR252:PRC253 BHB246:BHM251 BGN252:BGY253 PHJ246:PHU251 PGV252:PHG253 HSL246:HSW251 HRX252:HSI253 OXN246:OXY251 OWZ252:OXK253 DXZ246:DYK251 DXL252:DXW253 ONR246:OOC251 OND252:ONO253 HIP246:HJA251 HIB252:HIM253 ODV246:OEG251 ODH252:ODS253 CAT246:CBE251 CAF252:CAQ253 NTZ246:NUK251 NTL252:NTW253 GYT246:GZE251 GYF252:GYQ253 NKD246:NKO251 NJP252:NKA253 DOD246:DOO251 DNP252:DOA253 NAH246:NAS251 MZT252:NAE253 GOX246:GPI251 GOJ252:GOU253 MQL246:MQW251 MPX252:MQI253 ANJ246:ANU251 L246:AJ246 L247:AK251" xr:uid="{00000000-0002-0000-2600-000011000000}"/>
    <dataValidation type="list" allowBlank="1" showInputMessage="1" showErrorMessage="1" errorTitle="Ошибка" error="Выберите значение из списка" prompt="Выберите значение из списка" sqref="E292" xr:uid="{00000000-0002-0000-26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6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6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TD201:TY205 ACZ201:ADU205 JH201:KC205 AWR201:AXM205 AMV201:ANQ205 BGN201:BHI205 WVT201:WWO205 BQJ201:BRE205 WLX201:WMS205 WCB201:WCW205 VSF201:VTA205 VIJ201:VJE205 UYN201:UZI205 UOR201:UPM205 UEV201:UFQ205 TUZ201:TVU205 TLD201:TLY205 TBH201:TCC205 SRL201:SSG205 SHP201:SIK205 RXT201:RYO205 RNX201:ROS205 REB201:REW205 QUF201:QVA205 QKJ201:QLE205 QAN201:QBI205 PQR201:PRM205 PGV201:PHQ205 OWZ201:OXU205 OND201:ONY205 ODH201:OEC205 NTL201:NUG205 NJP201:NKK205 MZT201:NAO205 MPX201:MQS205 MGB201:MGW205 LWF201:LXA205 LMJ201:LNE205 LCN201:LDI205 KSR201:KTM205 KIV201:KJQ205 JYZ201:JZU205 JPD201:JPY205 JFH201:JGC205 IVL201:IWG205 ILP201:IMK205 IBT201:ICO205 HRX201:HSS205 HIB201:HIW205 GYF201:GZA205 GOJ201:GPE205 GEN201:GFI205 FUR201:FVM205 FKV201:FLQ205 FAZ201:FBU205 ERD201:ERY205 EHH201:EIC205 DXL201:DYG205 DNP201:DOK205 DDT201:DEO205 CTX201:CUS205 CKB201:CKW205 CAF201:CBA205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xr:uid="{00000000-0002-0000-26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6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6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6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6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6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600-00001B000000}">
      <formula1>kind_of_cons</formula1>
    </dataValidation>
  </dataValidations>
  <pageMargins left="0.75" right="0.75" top="1" bottom="1" header="0.5" footer="0.5"/>
  <pageSetup paperSize="9" orientation="portrait"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42"/>
    <col min="3" max="3" width="9.140625" style="145"/>
    <col min="4" max="4" width="26.5703125" style="145" customWidth="1"/>
    <col min="5" max="6" width="26.5703125" style="82" customWidth="1"/>
    <col min="7" max="7" width="31.42578125" style="82" customWidth="1"/>
    <col min="8" max="8" width="40.85546875" style="82" customWidth="1"/>
    <col min="9" max="9" width="14.5703125" style="82" customWidth="1"/>
    <col min="10" max="10" width="26.85546875" style="82" customWidth="1"/>
    <col min="11" max="11" width="50" style="82" customWidth="1"/>
    <col min="12" max="13" width="10.7109375" style="82" customWidth="1"/>
    <col min="14" max="14" width="55.140625" style="82" customWidth="1"/>
    <col min="15" max="15" width="31.85546875" style="82" customWidth="1"/>
    <col min="16" max="16" width="23.85546875" style="82" customWidth="1"/>
    <col min="17" max="17" width="46.5703125" style="82" customWidth="1"/>
    <col min="18" max="18" width="24" style="82" bestFit="1" customWidth="1"/>
    <col min="19" max="19" width="20.5703125" style="82" customWidth="1"/>
    <col min="20" max="20" width="22" style="82" customWidth="1"/>
    <col min="21" max="22" width="26.42578125" style="82" customWidth="1"/>
    <col min="23" max="23" width="8.28515625" style="82" hidden="1" customWidth="1"/>
    <col min="24" max="24" width="59.7109375" style="82" customWidth="1"/>
    <col min="25" max="25" width="49.140625" style="82" customWidth="1"/>
    <col min="26" max="26" width="11.140625" style="82" customWidth="1"/>
    <col min="27" max="30" width="29" style="82" customWidth="1"/>
    <col min="31" max="31" width="9.140625" style="82"/>
    <col min="32" max="32" width="34.7109375" style="82" customWidth="1"/>
    <col min="33" max="33" width="9.140625" style="82"/>
    <col min="34" max="35" width="34.42578125" style="82" customWidth="1"/>
    <col min="36" max="36" width="9.140625" style="82"/>
    <col min="37" max="37" width="24.5703125" style="82" customWidth="1"/>
    <col min="38" max="38" width="9.140625" style="82"/>
    <col min="39" max="39" width="26.140625" style="82" customWidth="1"/>
    <col min="40" max="40" width="1.7109375" style="82" customWidth="1"/>
    <col min="41" max="41" width="9.140625" style="82"/>
    <col min="42" max="43" width="47.85546875" style="82" customWidth="1"/>
    <col min="44" max="44" width="1.7109375" style="82" customWidth="1"/>
    <col min="45" max="45" width="21.42578125" style="82" customWidth="1"/>
    <col min="46" max="46" width="1.7109375" style="82" customWidth="1"/>
    <col min="47" max="47" width="31.28515625" style="82" bestFit="1" customWidth="1"/>
    <col min="48" max="48" width="1.7109375" style="82" customWidth="1"/>
    <col min="49" max="50" width="9.140625" style="408"/>
    <col min="51" max="51" width="3.7109375" style="82" customWidth="1"/>
    <col min="52" max="52" width="20" style="82" customWidth="1"/>
    <col min="53" max="53" width="42.85546875" style="82" bestFit="1" customWidth="1"/>
    <col min="54" max="54" width="3.7109375" style="82" customWidth="1"/>
    <col min="55" max="55" width="55" style="82" customWidth="1"/>
    <col min="56" max="16384" width="9.140625" style="82"/>
  </cols>
  <sheetData>
    <row r="1" spans="1:55" s="141" customFormat="1" ht="43.5" customHeight="1">
      <c r="A1" s="148" t="s">
        <v>67</v>
      </c>
      <c r="B1" s="148" t="s">
        <v>362</v>
      </c>
      <c r="C1" s="148" t="s">
        <v>86</v>
      </c>
      <c r="D1" s="148" t="s">
        <v>83</v>
      </c>
      <c r="E1" s="148" t="s">
        <v>185</v>
      </c>
      <c r="F1" s="148" t="s">
        <v>225</v>
      </c>
      <c r="G1" s="148" t="s">
        <v>202</v>
      </c>
      <c r="H1" s="148" t="s">
        <v>206</v>
      </c>
      <c r="I1" s="148" t="s">
        <v>224</v>
      </c>
      <c r="J1" s="148" t="s">
        <v>241</v>
      </c>
      <c r="K1" s="148" t="s">
        <v>245</v>
      </c>
      <c r="L1" s="148"/>
      <c r="M1" s="148"/>
      <c r="N1" s="99" t="s">
        <v>281</v>
      </c>
      <c r="O1" s="148" t="s">
        <v>272</v>
      </c>
      <c r="P1" s="148" t="s">
        <v>296</v>
      </c>
      <c r="Q1" s="148" t="s">
        <v>340</v>
      </c>
      <c r="R1" s="148" t="s">
        <v>21</v>
      </c>
      <c r="S1" s="148" t="s">
        <v>29</v>
      </c>
      <c r="T1" s="161" t="s">
        <v>35</v>
      </c>
      <c r="U1" s="161" t="s">
        <v>40</v>
      </c>
      <c r="V1" s="458"/>
      <c r="W1" s="459" t="s">
        <v>325</v>
      </c>
      <c r="X1" s="407" t="s">
        <v>294</v>
      </c>
      <c r="Y1" s="407" t="s">
        <v>308</v>
      </c>
      <c r="Z1" s="148"/>
      <c r="AA1" s="207" t="s">
        <v>363</v>
      </c>
      <c r="AB1" s="207"/>
      <c r="AC1" s="207" t="s">
        <v>364</v>
      </c>
      <c r="AD1" s="207"/>
      <c r="AF1" s="161" t="s">
        <v>337</v>
      </c>
      <c r="AH1" s="148" t="s">
        <v>338</v>
      </c>
      <c r="AI1" s="148" t="s">
        <v>339</v>
      </c>
      <c r="AK1" s="148" t="s">
        <v>354</v>
      </c>
      <c r="AM1" s="148" t="s">
        <v>355</v>
      </c>
      <c r="AP1" s="148" t="s">
        <v>371</v>
      </c>
      <c r="AQ1" s="148" t="s">
        <v>370</v>
      </c>
      <c r="AS1" s="407" t="s">
        <v>376</v>
      </c>
      <c r="AU1" s="161" t="s">
        <v>384</v>
      </c>
      <c r="AW1" s="409" t="s">
        <v>548</v>
      </c>
      <c r="AX1" s="409" t="s">
        <v>549</v>
      </c>
      <c r="AZ1" s="1323" t="s">
        <v>581</v>
      </c>
      <c r="BA1" s="1323"/>
      <c r="BC1" s="827" t="s">
        <v>724</v>
      </c>
    </row>
    <row r="2" spans="1:55" ht="90">
      <c r="A2" s="6" t="s">
        <v>101</v>
      </c>
      <c r="B2" s="44">
        <v>2000</v>
      </c>
      <c r="C2" s="44">
        <v>2013</v>
      </c>
      <c r="D2" s="44" t="s">
        <v>84</v>
      </c>
      <c r="E2" s="143" t="s">
        <v>186</v>
      </c>
      <c r="F2" s="143" t="s">
        <v>226</v>
      </c>
      <c r="G2" s="143" t="s">
        <v>200</v>
      </c>
      <c r="H2" s="143" t="s">
        <v>204</v>
      </c>
      <c r="I2" s="143" t="s">
        <v>93</v>
      </c>
      <c r="J2" s="143" t="s">
        <v>242</v>
      </c>
      <c r="K2" s="144" t="s">
        <v>246</v>
      </c>
      <c r="L2" s="178" t="s">
        <v>246</v>
      </c>
      <c r="M2" s="144">
        <v>1</v>
      </c>
      <c r="N2" s="658" t="s">
        <v>285</v>
      </c>
      <c r="O2" s="528" t="s">
        <v>642</v>
      </c>
      <c r="P2" s="662" t="s">
        <v>42</v>
      </c>
      <c r="Q2" s="180" t="s">
        <v>3</v>
      </c>
      <c r="R2" s="183" t="s">
        <v>24</v>
      </c>
      <c r="S2" s="181" t="s">
        <v>26</v>
      </c>
      <c r="T2" s="182" t="s">
        <v>30</v>
      </c>
      <c r="U2" s="178" t="s">
        <v>36</v>
      </c>
      <c r="V2" s="1039">
        <v>1</v>
      </c>
      <c r="W2" s="460"/>
      <c r="X2" s="461" t="s">
        <v>612</v>
      </c>
      <c r="Y2" s="44" t="s">
        <v>637</v>
      </c>
      <c r="Z2" s="160"/>
      <c r="AA2" s="753" t="s">
        <v>717</v>
      </c>
      <c r="AB2" s="755" t="s">
        <v>717</v>
      </c>
      <c r="AC2" s="44" t="s">
        <v>310</v>
      </c>
      <c r="AD2" s="209" t="s">
        <v>310</v>
      </c>
      <c r="AF2" s="45" t="s">
        <v>36</v>
      </c>
      <c r="AH2" s="143" t="s">
        <v>342</v>
      </c>
      <c r="AI2" s="143" t="s">
        <v>342</v>
      </c>
      <c r="AK2" s="143" t="s">
        <v>346</v>
      </c>
      <c r="AM2" s="143" t="s">
        <v>356</v>
      </c>
      <c r="AP2" s="1125" t="s">
        <v>612</v>
      </c>
      <c r="AQ2" s="1035" t="s">
        <v>770</v>
      </c>
      <c r="AS2" s="44" t="s">
        <v>374</v>
      </c>
      <c r="AU2" s="45" t="s">
        <v>377</v>
      </c>
      <c r="AW2" s="410" t="s">
        <v>550</v>
      </c>
      <c r="AX2" s="411" t="s">
        <v>550</v>
      </c>
      <c r="AZ2" s="446" t="s">
        <v>582</v>
      </c>
      <c r="BA2" s="447" t="s">
        <v>583</v>
      </c>
      <c r="BC2" s="804" t="s">
        <v>725</v>
      </c>
    </row>
    <row r="3" spans="1:55" ht="101.25">
      <c r="A3" s="6" t="s">
        <v>102</v>
      </c>
      <c r="B3" s="44">
        <v>2001</v>
      </c>
      <c r="C3" s="44">
        <v>2014</v>
      </c>
      <c r="D3" s="44" t="s">
        <v>85</v>
      </c>
      <c r="E3" s="143" t="s">
        <v>187</v>
      </c>
      <c r="F3" s="143" t="s">
        <v>227</v>
      </c>
      <c r="G3" s="143" t="s">
        <v>201</v>
      </c>
      <c r="H3" s="143" t="s">
        <v>205</v>
      </c>
      <c r="I3" s="143" t="s">
        <v>49</v>
      </c>
      <c r="J3" s="143" t="s">
        <v>282</v>
      </c>
      <c r="K3" s="144" t="s">
        <v>248</v>
      </c>
      <c r="L3" s="144" t="s">
        <v>248</v>
      </c>
      <c r="M3" s="144">
        <v>2</v>
      </c>
      <c r="N3" s="658" t="s">
        <v>259</v>
      </c>
      <c r="O3" s="528" t="s">
        <v>643</v>
      </c>
      <c r="P3" s="662" t="s">
        <v>43</v>
      </c>
      <c r="Q3" s="180" t="s">
        <v>301</v>
      </c>
      <c r="R3" s="179" t="s">
        <v>303</v>
      </c>
      <c r="S3" s="181" t="s">
        <v>27</v>
      </c>
      <c r="T3" s="182" t="s">
        <v>31</v>
      </c>
      <c r="U3" s="178" t="s">
        <v>37</v>
      </c>
      <c r="V3" s="1039">
        <v>2</v>
      </c>
      <c r="W3" s="460"/>
      <c r="X3" s="461" t="s">
        <v>770</v>
      </c>
      <c r="Y3" s="44" t="s">
        <v>637</v>
      </c>
      <c r="Z3" s="160"/>
      <c r="AA3" s="753" t="s">
        <v>718</v>
      </c>
      <c r="AB3" s="755" t="s">
        <v>718</v>
      </c>
      <c r="AC3" s="44" t="s">
        <v>311</v>
      </c>
      <c r="AD3" s="209" t="s">
        <v>311</v>
      </c>
      <c r="AF3" s="45" t="s">
        <v>37</v>
      </c>
      <c r="AH3" s="143" t="s">
        <v>365</v>
      </c>
      <c r="AI3" s="143" t="s">
        <v>344</v>
      </c>
      <c r="AK3" s="143" t="s">
        <v>347</v>
      </c>
      <c r="AM3" s="143" t="s">
        <v>357</v>
      </c>
      <c r="AP3" s="1125" t="s">
        <v>771</v>
      </c>
      <c r="AQ3" s="1035" t="s">
        <v>613</v>
      </c>
      <c r="AS3" s="44" t="s">
        <v>375</v>
      </c>
      <c r="AU3" s="45" t="s">
        <v>378</v>
      </c>
      <c r="AW3" s="410" t="s">
        <v>551</v>
      </c>
      <c r="AX3" s="411" t="s">
        <v>551</v>
      </c>
      <c r="AZ3" s="146" t="s">
        <v>653</v>
      </c>
      <c r="BA3" s="179" t="s">
        <v>652</v>
      </c>
      <c r="BC3" s="804" t="s">
        <v>726</v>
      </c>
    </row>
    <row r="4" spans="1:55" ht="101.25">
      <c r="A4" s="6" t="s">
        <v>103</v>
      </c>
      <c r="B4" s="44">
        <v>2002</v>
      </c>
      <c r="C4" s="44">
        <v>2015</v>
      </c>
      <c r="E4" s="143" t="s">
        <v>188</v>
      </c>
      <c r="F4" s="143" t="s">
        <v>228</v>
      </c>
      <c r="H4" s="143" t="s">
        <v>2</v>
      </c>
      <c r="I4" s="143" t="s">
        <v>50</v>
      </c>
      <c r="J4" s="143" t="s">
        <v>283</v>
      </c>
      <c r="K4" s="144" t="s">
        <v>249</v>
      </c>
      <c r="L4" s="144" t="s">
        <v>249</v>
      </c>
      <c r="M4" s="144">
        <v>3</v>
      </c>
      <c r="N4" s="658" t="s">
        <v>286</v>
      </c>
      <c r="O4" s="545" t="s">
        <v>644</v>
      </c>
      <c r="Q4" s="180" t="s">
        <v>23</v>
      </c>
      <c r="R4" s="179" t="s">
        <v>782</v>
      </c>
      <c r="S4" s="181" t="s">
        <v>28</v>
      </c>
      <c r="T4" s="182" t="s">
        <v>32</v>
      </c>
      <c r="U4" s="178" t="s">
        <v>38</v>
      </c>
      <c r="V4" s="1039">
        <v>3</v>
      </c>
      <c r="W4" s="460"/>
      <c r="X4" s="461" t="s">
        <v>761</v>
      </c>
      <c r="Y4" s="753" t="s">
        <v>637</v>
      </c>
      <c r="Z4" s="208"/>
      <c r="AC4" s="44" t="s">
        <v>312</v>
      </c>
      <c r="AD4" s="209" t="s">
        <v>312</v>
      </c>
      <c r="AF4" s="45" t="s">
        <v>38</v>
      </c>
      <c r="AH4" s="45" t="s">
        <v>368</v>
      </c>
      <c r="AK4" s="143" t="s">
        <v>348</v>
      </c>
      <c r="AM4" s="143" t="s">
        <v>358</v>
      </c>
      <c r="AP4" s="1125" t="s">
        <v>770</v>
      </c>
      <c r="AQ4" s="1035" t="s">
        <v>614</v>
      </c>
      <c r="AS4" s="44" t="s">
        <v>345</v>
      </c>
      <c r="AU4" s="45" t="s">
        <v>379</v>
      </c>
      <c r="AW4" s="410" t="s">
        <v>552</v>
      </c>
      <c r="AX4" s="411" t="s">
        <v>552</v>
      </c>
      <c r="AZ4" s="146" t="s">
        <v>663</v>
      </c>
      <c r="BA4" s="179" t="s">
        <v>662</v>
      </c>
      <c r="BC4" s="804" t="s">
        <v>727</v>
      </c>
    </row>
    <row r="5" spans="1:55" ht="33.75">
      <c r="A5" s="6" t="s">
        <v>104</v>
      </c>
      <c r="B5" s="44">
        <v>2003</v>
      </c>
      <c r="C5" s="44">
        <v>2016</v>
      </c>
      <c r="E5" s="143" t="s">
        <v>189</v>
      </c>
      <c r="F5" s="143" t="s">
        <v>229</v>
      </c>
      <c r="I5" s="143" t="s">
        <v>51</v>
      </c>
      <c r="K5" s="144" t="s">
        <v>247</v>
      </c>
      <c r="L5" s="144" t="s">
        <v>247</v>
      </c>
      <c r="M5" s="144">
        <v>4</v>
      </c>
      <c r="N5" s="659" t="s">
        <v>287</v>
      </c>
      <c r="O5" s="545" t="s">
        <v>645</v>
      </c>
      <c r="Q5" s="180" t="s">
        <v>302</v>
      </c>
      <c r="R5" s="179" t="s">
        <v>304</v>
      </c>
      <c r="T5" s="45" t="s">
        <v>33</v>
      </c>
      <c r="U5" s="178" t="s">
        <v>39</v>
      </c>
      <c r="V5" s="1039">
        <v>4</v>
      </c>
      <c r="W5" s="460"/>
      <c r="X5" s="461" t="s">
        <v>613</v>
      </c>
      <c r="Y5" s="753" t="s">
        <v>661</v>
      </c>
      <c r="Z5" s="208">
        <v>1</v>
      </c>
      <c r="AF5" s="45" t="s">
        <v>327</v>
      </c>
      <c r="AH5" s="143" t="s">
        <v>366</v>
      </c>
      <c r="AK5" s="143" t="s">
        <v>349</v>
      </c>
      <c r="AM5" s="143" t="s">
        <v>359</v>
      </c>
      <c r="AP5" s="1125" t="s">
        <v>613</v>
      </c>
      <c r="AQ5" s="1035" t="s">
        <v>761</v>
      </c>
      <c r="AU5" s="45" t="s">
        <v>380</v>
      </c>
      <c r="AW5" s="410" t="s">
        <v>553</v>
      </c>
      <c r="AX5" s="411" t="s">
        <v>553</v>
      </c>
      <c r="AZ5" s="546" t="s">
        <v>664</v>
      </c>
      <c r="BA5" s="570" t="s">
        <v>670</v>
      </c>
      <c r="BC5" s="804" t="s">
        <v>728</v>
      </c>
    </row>
    <row r="6" spans="1:55" ht="45">
      <c r="A6" s="6" t="s">
        <v>105</v>
      </c>
      <c r="B6" s="44">
        <v>2004</v>
      </c>
      <c r="C6" s="44">
        <v>2017</v>
      </c>
      <c r="E6" s="143" t="s">
        <v>190</v>
      </c>
      <c r="F6" s="147"/>
      <c r="G6" s="148" t="s">
        <v>291</v>
      </c>
      <c r="H6" s="148" t="s">
        <v>258</v>
      </c>
      <c r="I6" s="143" t="s">
        <v>68</v>
      </c>
      <c r="J6" s="148" t="s">
        <v>264</v>
      </c>
      <c r="N6" s="659" t="s">
        <v>288</v>
      </c>
      <c r="O6" s="545" t="s">
        <v>646</v>
      </c>
      <c r="R6" s="179" t="s">
        <v>3</v>
      </c>
      <c r="T6" s="45" t="s">
        <v>34</v>
      </c>
      <c r="U6" s="178" t="s">
        <v>327</v>
      </c>
      <c r="V6" s="1039">
        <v>5</v>
      </c>
      <c r="W6" s="460"/>
      <c r="X6" s="753" t="s">
        <v>614</v>
      </c>
      <c r="Y6" s="753" t="s">
        <v>671</v>
      </c>
      <c r="Z6" s="208"/>
      <c r="AA6" s="219"/>
      <c r="AH6" s="143" t="s">
        <v>367</v>
      </c>
      <c r="AK6" s="143" t="s">
        <v>350</v>
      </c>
      <c r="AM6" s="143" t="s">
        <v>360</v>
      </c>
      <c r="AP6" s="1125" t="s">
        <v>614</v>
      </c>
      <c r="AQ6" s="1035" t="s">
        <v>615</v>
      </c>
      <c r="AU6" s="220" t="s">
        <v>381</v>
      </c>
      <c r="AW6" s="410" t="s">
        <v>554</v>
      </c>
      <c r="AX6" s="411" t="s">
        <v>554</v>
      </c>
      <c r="AZ6" s="546" t="s">
        <v>665</v>
      </c>
      <c r="BA6" s="570" t="s">
        <v>675</v>
      </c>
    </row>
    <row r="7" spans="1:55" ht="33.75">
      <c r="A7" s="6" t="s">
        <v>106</v>
      </c>
      <c r="B7" s="44">
        <v>2005</v>
      </c>
      <c r="E7" s="143" t="s">
        <v>191</v>
      </c>
      <c r="F7" s="147"/>
      <c r="G7" s="143" t="s">
        <v>255</v>
      </c>
      <c r="H7" s="143" t="s">
        <v>257</v>
      </c>
      <c r="I7" s="143" t="s">
        <v>69</v>
      </c>
      <c r="J7" s="143" t="s">
        <v>284</v>
      </c>
      <c r="N7" s="660" t="s">
        <v>289</v>
      </c>
      <c r="O7" s="545" t="s">
        <v>647</v>
      </c>
      <c r="U7" s="178" t="s">
        <v>85</v>
      </c>
      <c r="V7" s="1040" t="s">
        <v>69</v>
      </c>
      <c r="W7" s="460"/>
      <c r="X7" s="753" t="s">
        <v>615</v>
      </c>
      <c r="Y7" s="753" t="s">
        <v>661</v>
      </c>
      <c r="Z7" s="208"/>
      <c r="AA7" s="219"/>
      <c r="AH7" s="143" t="s">
        <v>343</v>
      </c>
      <c r="AK7" s="143" t="s">
        <v>351</v>
      </c>
      <c r="AM7" s="143" t="s">
        <v>361</v>
      </c>
      <c r="AP7" s="1125" t="s">
        <v>761</v>
      </c>
      <c r="AQ7" s="1035" t="s">
        <v>616</v>
      </c>
      <c r="AU7" s="220" t="s">
        <v>382</v>
      </c>
      <c r="AW7" s="410" t="s">
        <v>555</v>
      </c>
      <c r="AX7" s="411" t="s">
        <v>555</v>
      </c>
      <c r="AZ7" s="546" t="s">
        <v>683</v>
      </c>
      <c r="BA7" s="570" t="s">
        <v>684</v>
      </c>
    </row>
    <row r="8" spans="1:55" ht="33.75">
      <c r="A8" s="6" t="s">
        <v>107</v>
      </c>
      <c r="B8" s="44">
        <v>2006</v>
      </c>
      <c r="E8" s="143" t="s">
        <v>192</v>
      </c>
      <c r="F8" s="147"/>
      <c r="G8" s="143" t="s">
        <v>256</v>
      </c>
      <c r="H8" s="143" t="s">
        <v>263</v>
      </c>
      <c r="I8" s="143" t="s">
        <v>183</v>
      </c>
      <c r="J8" s="143" t="s">
        <v>280</v>
      </c>
      <c r="N8" s="661" t="s">
        <v>290</v>
      </c>
      <c r="O8" s="545" t="s">
        <v>648</v>
      </c>
      <c r="V8" s="1040" t="s">
        <v>183</v>
      </c>
      <c r="W8" s="460"/>
      <c r="X8" s="753" t="s">
        <v>616</v>
      </c>
      <c r="Y8" s="753" t="s">
        <v>661</v>
      </c>
      <c r="Z8" s="208"/>
      <c r="AA8" s="219"/>
      <c r="AK8" s="143" t="s">
        <v>352</v>
      </c>
      <c r="AP8" s="1125" t="s">
        <v>615</v>
      </c>
      <c r="AQ8" s="1035" t="s">
        <v>619</v>
      </c>
      <c r="AU8" s="220" t="s">
        <v>383</v>
      </c>
      <c r="AW8" s="410" t="s">
        <v>556</v>
      </c>
      <c r="AX8" s="411" t="s">
        <v>556</v>
      </c>
      <c r="AZ8" s="146" t="s">
        <v>691</v>
      </c>
      <c r="BA8" s="179" t="s">
        <v>690</v>
      </c>
    </row>
    <row r="9" spans="1:55" ht="56.25">
      <c r="A9" s="6" t="s">
        <v>108</v>
      </c>
      <c r="B9" s="44">
        <v>2007</v>
      </c>
      <c r="E9" s="143" t="s">
        <v>193</v>
      </c>
      <c r="F9" s="147"/>
      <c r="G9" s="143" t="s">
        <v>263</v>
      </c>
      <c r="I9" s="143" t="s">
        <v>184</v>
      </c>
      <c r="O9" s="545" t="s">
        <v>649</v>
      </c>
      <c r="V9" s="1040" t="s">
        <v>184</v>
      </c>
      <c r="W9" s="460"/>
      <c r="X9" s="753" t="s">
        <v>617</v>
      </c>
      <c r="Y9" s="753" t="s">
        <v>637</v>
      </c>
      <c r="Z9" s="208">
        <v>1</v>
      </c>
      <c r="AA9" s="219"/>
      <c r="AK9" s="143" t="s">
        <v>353</v>
      </c>
      <c r="AP9" s="1125" t="s">
        <v>616</v>
      </c>
      <c r="AQ9" s="1035" t="s">
        <v>618</v>
      </c>
      <c r="AW9" s="410" t="s">
        <v>557</v>
      </c>
      <c r="AX9" s="411" t="s">
        <v>557</v>
      </c>
      <c r="AZ9" s="146" t="s">
        <v>768</v>
      </c>
      <c r="BA9" s="179" t="s">
        <v>602</v>
      </c>
    </row>
    <row r="10" spans="1:55" ht="45">
      <c r="A10" s="6" t="s">
        <v>109</v>
      </c>
      <c r="B10" s="44">
        <v>2008</v>
      </c>
      <c r="E10" s="143" t="s">
        <v>194</v>
      </c>
      <c r="F10" s="147"/>
      <c r="I10" s="143" t="s">
        <v>208</v>
      </c>
      <c r="O10" s="545" t="s">
        <v>650</v>
      </c>
      <c r="V10" s="1041" t="s">
        <v>208</v>
      </c>
      <c r="W10" s="1038"/>
      <c r="X10" s="1036" t="s">
        <v>618</v>
      </c>
      <c r="Y10" s="1037" t="s">
        <v>685</v>
      </c>
      <c r="Z10" s="208"/>
      <c r="AP10" s="1125" t="s">
        <v>619</v>
      </c>
      <c r="AQ10" s="1035" t="s">
        <v>617</v>
      </c>
      <c r="AW10" s="410" t="s">
        <v>558</v>
      </c>
      <c r="AX10" s="411" t="s">
        <v>558</v>
      </c>
    </row>
    <row r="11" spans="1:55" ht="112.5">
      <c r="A11" s="6" t="s">
        <v>110</v>
      </c>
      <c r="B11" s="44">
        <v>2009</v>
      </c>
      <c r="E11" s="143" t="s">
        <v>195</v>
      </c>
      <c r="F11" s="147"/>
      <c r="I11" s="143" t="s">
        <v>209</v>
      </c>
      <c r="O11" s="528" t="s">
        <v>651</v>
      </c>
      <c r="V11" s="1040" t="s">
        <v>209</v>
      </c>
      <c r="W11" s="462"/>
      <c r="X11" s="461" t="s">
        <v>619</v>
      </c>
      <c r="Y11" s="753" t="s">
        <v>673</v>
      </c>
      <c r="Z11" s="208"/>
      <c r="AP11" s="1125" t="s">
        <v>618</v>
      </c>
      <c r="AQ11" s="742" t="s">
        <v>612</v>
      </c>
      <c r="AW11" s="410" t="s">
        <v>559</v>
      </c>
      <c r="AX11" s="411" t="s">
        <v>559</v>
      </c>
    </row>
    <row r="12" spans="1:55" ht="33.75">
      <c r="A12" s="6" t="s">
        <v>65</v>
      </c>
      <c r="B12" s="44">
        <v>2010</v>
      </c>
      <c r="E12" s="143" t="s">
        <v>196</v>
      </c>
      <c r="F12" s="147"/>
      <c r="G12" s="148" t="s">
        <v>292</v>
      </c>
      <c r="H12" s="148" t="s">
        <v>260</v>
      </c>
      <c r="I12" s="143" t="s">
        <v>210</v>
      </c>
      <c r="O12" s="528" t="s">
        <v>3</v>
      </c>
      <c r="V12" s="1040" t="s">
        <v>210</v>
      </c>
      <c r="W12" s="546"/>
      <c r="X12" s="461" t="s">
        <v>764</v>
      </c>
      <c r="Y12" s="753" t="s">
        <v>637</v>
      </c>
      <c r="AP12" s="1125" t="s">
        <v>617</v>
      </c>
      <c r="AW12" s="410" t="s">
        <v>209</v>
      </c>
      <c r="AX12" s="411" t="s">
        <v>209</v>
      </c>
    </row>
    <row r="13" spans="1:55" ht="22.5">
      <c r="A13" s="6" t="s">
        <v>111</v>
      </c>
      <c r="B13" s="44">
        <v>2011</v>
      </c>
      <c r="E13" s="143" t="s">
        <v>197</v>
      </c>
      <c r="F13" s="147"/>
      <c r="G13" s="143" t="s">
        <v>261</v>
      </c>
      <c r="H13" s="143" t="s">
        <v>262</v>
      </c>
      <c r="I13" s="143" t="s">
        <v>211</v>
      </c>
      <c r="V13" s="1040" t="s">
        <v>211</v>
      </c>
      <c r="W13" s="546"/>
      <c r="X13" s="546"/>
      <c r="Y13" s="546"/>
      <c r="AW13" s="410" t="s">
        <v>210</v>
      </c>
      <c r="AX13" s="411" t="s">
        <v>210</v>
      </c>
    </row>
    <row r="14" spans="1:55" ht="45">
      <c r="A14" s="6" t="s">
        <v>66</v>
      </c>
      <c r="B14" s="44">
        <v>2012</v>
      </c>
      <c r="G14" s="143" t="s">
        <v>263</v>
      </c>
      <c r="H14" s="143" t="s">
        <v>263</v>
      </c>
      <c r="I14" s="143" t="s">
        <v>212</v>
      </c>
      <c r="N14" s="99" t="s">
        <v>316</v>
      </c>
      <c r="V14" s="1039">
        <v>13</v>
      </c>
      <c r="W14" s="460"/>
      <c r="X14" s="461" t="s">
        <v>771</v>
      </c>
      <c r="Y14" s="753" t="s">
        <v>637</v>
      </c>
      <c r="AW14" s="410" t="s">
        <v>211</v>
      </c>
      <c r="AX14" s="411" t="s">
        <v>211</v>
      </c>
    </row>
    <row r="15" spans="1:55" ht="63.75">
      <c r="A15" s="6" t="s">
        <v>441</v>
      </c>
      <c r="B15" s="44">
        <v>2013</v>
      </c>
      <c r="I15" s="143" t="s">
        <v>213</v>
      </c>
      <c r="N15" s="177" t="s">
        <v>324</v>
      </c>
      <c r="V15" s="529"/>
      <c r="W15" s="529"/>
      <c r="X15" s="218"/>
      <c r="Y15" s="529"/>
      <c r="AW15" s="410" t="s">
        <v>212</v>
      </c>
      <c r="AX15" s="411" t="s">
        <v>212</v>
      </c>
    </row>
    <row r="16" spans="1:55" ht="21" customHeight="1">
      <c r="A16" s="6" t="s">
        <v>112</v>
      </c>
      <c r="B16" s="44">
        <v>2014</v>
      </c>
      <c r="I16" s="143" t="s">
        <v>214</v>
      </c>
      <c r="N16" s="177" t="s">
        <v>323</v>
      </c>
      <c r="AW16" s="410" t="s">
        <v>213</v>
      </c>
      <c r="AX16" s="411" t="s">
        <v>213</v>
      </c>
    </row>
    <row r="17" spans="1:50" ht="21" customHeight="1">
      <c r="A17" s="6" t="s">
        <v>113</v>
      </c>
      <c r="B17" s="44">
        <v>2015</v>
      </c>
      <c r="I17" s="143" t="s">
        <v>215</v>
      </c>
      <c r="N17" s="177" t="s">
        <v>322</v>
      </c>
      <c r="X17" s="218"/>
      <c r="AW17" s="410" t="s">
        <v>214</v>
      </c>
      <c r="AX17" s="411" t="s">
        <v>214</v>
      </c>
    </row>
    <row r="18" spans="1:50" ht="21" customHeight="1">
      <c r="A18" s="6" t="s">
        <v>114</v>
      </c>
      <c r="B18" s="44">
        <v>2016</v>
      </c>
      <c r="I18" s="143" t="s">
        <v>216</v>
      </c>
      <c r="N18" s="177" t="s">
        <v>321</v>
      </c>
      <c r="X18" s="218"/>
      <c r="AW18" s="410" t="s">
        <v>215</v>
      </c>
      <c r="AX18" s="411" t="s">
        <v>215</v>
      </c>
    </row>
    <row r="19" spans="1:50" ht="21" customHeight="1">
      <c r="A19" s="6" t="s">
        <v>115</v>
      </c>
      <c r="B19" s="44">
        <v>2017</v>
      </c>
      <c r="I19" s="143" t="s">
        <v>217</v>
      </c>
      <c r="N19" s="177" t="s">
        <v>320</v>
      </c>
      <c r="X19" s="218"/>
      <c r="AW19" s="410" t="s">
        <v>216</v>
      </c>
      <c r="AX19" s="411" t="s">
        <v>216</v>
      </c>
    </row>
    <row r="20" spans="1:50" ht="21" customHeight="1">
      <c r="A20" s="6" t="s">
        <v>116</v>
      </c>
      <c r="B20" s="44">
        <v>2018</v>
      </c>
      <c r="I20" s="143" t="s">
        <v>218</v>
      </c>
      <c r="N20" s="177" t="s">
        <v>319</v>
      </c>
      <c r="AW20" s="410" t="s">
        <v>217</v>
      </c>
      <c r="AX20" s="411" t="s">
        <v>217</v>
      </c>
    </row>
    <row r="21" spans="1:50" ht="21" customHeight="1">
      <c r="A21" s="6" t="s">
        <v>117</v>
      </c>
      <c r="B21" s="44">
        <v>2019</v>
      </c>
      <c r="I21" s="143" t="s">
        <v>219</v>
      </c>
      <c r="N21" s="177" t="s">
        <v>318</v>
      </c>
      <c r="AW21" s="410" t="s">
        <v>218</v>
      </c>
      <c r="AX21" s="411" t="s">
        <v>218</v>
      </c>
    </row>
    <row r="22" spans="1:50" ht="21" customHeight="1">
      <c r="A22" s="6" t="s">
        <v>118</v>
      </c>
      <c r="B22" s="44">
        <v>2020</v>
      </c>
      <c r="N22" s="177" t="s">
        <v>317</v>
      </c>
      <c r="AW22" s="410" t="s">
        <v>219</v>
      </c>
      <c r="AX22" s="411" t="s">
        <v>219</v>
      </c>
    </row>
    <row r="23" spans="1:50" ht="21" customHeight="1">
      <c r="A23" s="6" t="s">
        <v>119</v>
      </c>
      <c r="B23" s="44">
        <v>2021</v>
      </c>
      <c r="AW23" s="410" t="s">
        <v>560</v>
      </c>
      <c r="AX23" s="411" t="s">
        <v>560</v>
      </c>
    </row>
    <row r="24" spans="1:50" ht="21" customHeight="1">
      <c r="A24" s="6" t="s">
        <v>120</v>
      </c>
      <c r="B24" s="44">
        <v>2022</v>
      </c>
      <c r="AW24" s="410" t="s">
        <v>561</v>
      </c>
      <c r="AX24" s="411" t="s">
        <v>561</v>
      </c>
    </row>
    <row r="25" spans="1:50">
      <c r="A25" s="6" t="s">
        <v>121</v>
      </c>
      <c r="B25" s="44">
        <v>2023</v>
      </c>
      <c r="AW25" s="410" t="s">
        <v>562</v>
      </c>
      <c r="AX25" s="411" t="s">
        <v>562</v>
      </c>
    </row>
    <row r="26" spans="1:50">
      <c r="A26" s="6" t="s">
        <v>122</v>
      </c>
      <c r="B26" s="44">
        <v>2024</v>
      </c>
      <c r="AX26" s="411" t="s">
        <v>563</v>
      </c>
    </row>
    <row r="27" spans="1:50">
      <c r="A27" s="6" t="s">
        <v>123</v>
      </c>
      <c r="B27" s="44">
        <v>2025</v>
      </c>
      <c r="AX27" s="411" t="s">
        <v>564</v>
      </c>
    </row>
    <row r="28" spans="1:50">
      <c r="A28" s="6" t="s">
        <v>124</v>
      </c>
      <c r="D28" s="270"/>
      <c r="E28" s="271"/>
      <c r="F28" s="271"/>
      <c r="H28" s="272" t="s">
        <v>408</v>
      </c>
      <c r="AX28" s="411" t="s">
        <v>565</v>
      </c>
    </row>
    <row r="29" spans="1:50">
      <c r="A29" s="6" t="s">
        <v>125</v>
      </c>
      <c r="D29" s="273" t="s">
        <v>409</v>
      </c>
      <c r="E29" s="274" t="str">
        <f>IF(periodStart = "","", periodStart)</f>
        <v>01.12.2022</v>
      </c>
      <c r="F29" s="274" t="str">
        <f>IF(periodEnd = "","", periodEnd)</f>
        <v>31.12.2025</v>
      </c>
      <c r="H29" s="275" t="s">
        <v>1651</v>
      </c>
      <c r="AX29" s="411" t="s">
        <v>566</v>
      </c>
    </row>
    <row r="30" spans="1:50">
      <c r="A30" s="6" t="s">
        <v>126</v>
      </c>
      <c r="D30" s="276"/>
      <c r="E30" s="277"/>
      <c r="F30" s="277"/>
      <c r="AX30" s="411" t="s">
        <v>567</v>
      </c>
    </row>
    <row r="31" spans="1:50" ht="12.75">
      <c r="A31" s="6" t="s">
        <v>127</v>
      </c>
      <c r="D31" s="270"/>
      <c r="E31" s="271"/>
      <c r="F31" s="271"/>
      <c r="H31" s="278"/>
      <c r="AX31" s="411" t="s">
        <v>568</v>
      </c>
    </row>
    <row r="32" spans="1:50">
      <c r="A32" s="6" t="s">
        <v>128</v>
      </c>
      <c r="D32" s="273" t="s">
        <v>410</v>
      </c>
      <c r="E32" s="279"/>
      <c r="F32" s="279"/>
      <c r="H32" s="280" t="s">
        <v>411</v>
      </c>
      <c r="O32" s="529" t="s">
        <v>642</v>
      </c>
      <c r="AX32" s="411" t="s">
        <v>569</v>
      </c>
    </row>
    <row r="33" spans="1:50">
      <c r="A33" s="6" t="s">
        <v>129</v>
      </c>
      <c r="O33" s="529" t="s">
        <v>643</v>
      </c>
      <c r="AX33" s="411" t="s">
        <v>570</v>
      </c>
    </row>
    <row r="34" spans="1:50">
      <c r="A34" s="6" t="s">
        <v>130</v>
      </c>
      <c r="O34" s="529" t="s">
        <v>644</v>
      </c>
      <c r="AX34" s="411" t="s">
        <v>571</v>
      </c>
    </row>
    <row r="35" spans="1:50">
      <c r="A35" s="6" t="s">
        <v>131</v>
      </c>
      <c r="O35" s="529" t="s">
        <v>645</v>
      </c>
      <c r="X35" s="529"/>
      <c r="Y35" s="529"/>
      <c r="AX35" s="411" t="s">
        <v>572</v>
      </c>
    </row>
    <row r="36" spans="1:50">
      <c r="A36" s="6" t="s">
        <v>95</v>
      </c>
      <c r="O36" s="529" t="s">
        <v>646</v>
      </c>
      <c r="AX36" s="411" t="s">
        <v>573</v>
      </c>
    </row>
    <row r="37" spans="1:50">
      <c r="A37" s="6" t="s">
        <v>96</v>
      </c>
      <c r="O37" s="529" t="s">
        <v>647</v>
      </c>
      <c r="AX37" s="411" t="s">
        <v>574</v>
      </c>
    </row>
    <row r="38" spans="1:50">
      <c r="A38" s="6" t="s">
        <v>97</v>
      </c>
      <c r="O38" s="529" t="s">
        <v>648</v>
      </c>
      <c r="AX38" s="411" t="s">
        <v>575</v>
      </c>
    </row>
    <row r="39" spans="1:50">
      <c r="A39" s="6" t="s">
        <v>98</v>
      </c>
      <c r="O39" s="529" t="s">
        <v>649</v>
      </c>
      <c r="AX39" s="411" t="s">
        <v>523</v>
      </c>
    </row>
    <row r="40" spans="1:50">
      <c r="A40" s="6" t="s">
        <v>99</v>
      </c>
      <c r="O40" s="529" t="s">
        <v>650</v>
      </c>
      <c r="AX40" s="411" t="s">
        <v>524</v>
      </c>
    </row>
    <row r="41" spans="1:50">
      <c r="A41" s="6" t="s">
        <v>100</v>
      </c>
      <c r="O41" s="529" t="s">
        <v>651</v>
      </c>
      <c r="AX41" s="411" t="s">
        <v>525</v>
      </c>
    </row>
    <row r="42" spans="1:50">
      <c r="A42" s="6" t="s">
        <v>132</v>
      </c>
      <c r="AX42" s="411" t="s">
        <v>526</v>
      </c>
    </row>
    <row r="43" spans="1:50">
      <c r="A43" s="6" t="s">
        <v>133</v>
      </c>
      <c r="AX43" s="411" t="s">
        <v>527</v>
      </c>
    </row>
    <row r="44" spans="1:50">
      <c r="A44" s="6" t="s">
        <v>134</v>
      </c>
      <c r="AX44" s="411" t="s">
        <v>528</v>
      </c>
    </row>
    <row r="45" spans="1:50">
      <c r="A45" s="6" t="s">
        <v>135</v>
      </c>
      <c r="AX45" s="411" t="s">
        <v>529</v>
      </c>
    </row>
    <row r="46" spans="1:50">
      <c r="A46" s="6" t="s">
        <v>136</v>
      </c>
      <c r="AX46" s="411" t="s">
        <v>530</v>
      </c>
    </row>
    <row r="47" spans="1:50">
      <c r="A47" s="6" t="s">
        <v>157</v>
      </c>
      <c r="AX47" s="411" t="s">
        <v>531</v>
      </c>
    </row>
    <row r="48" spans="1:50">
      <c r="A48" s="6" t="s">
        <v>158</v>
      </c>
      <c r="AX48" s="411" t="s">
        <v>532</v>
      </c>
    </row>
    <row r="49" spans="1:50">
      <c r="A49" s="6" t="s">
        <v>159</v>
      </c>
      <c r="AX49" s="411" t="s">
        <v>533</v>
      </c>
    </row>
    <row r="50" spans="1:50">
      <c r="A50" s="6" t="s">
        <v>137</v>
      </c>
      <c r="AX50" s="411" t="s">
        <v>534</v>
      </c>
    </row>
    <row r="51" spans="1:50">
      <c r="A51" s="6" t="s">
        <v>138</v>
      </c>
      <c r="AX51" s="411" t="s">
        <v>535</v>
      </c>
    </row>
    <row r="52" spans="1:50">
      <c r="A52" s="6" t="s">
        <v>139</v>
      </c>
      <c r="AX52" s="411" t="s">
        <v>536</v>
      </c>
    </row>
    <row r="53" spans="1:50">
      <c r="A53" s="6" t="s">
        <v>140</v>
      </c>
      <c r="X53" s="481"/>
      <c r="AX53" s="411" t="s">
        <v>537</v>
      </c>
    </row>
    <row r="54" spans="1:50">
      <c r="A54" s="6" t="s">
        <v>141</v>
      </c>
      <c r="X54" s="481"/>
      <c r="AX54" s="411" t="s">
        <v>538</v>
      </c>
    </row>
    <row r="55" spans="1:50">
      <c r="A55" s="6" t="s">
        <v>142</v>
      </c>
      <c r="X55" s="481"/>
      <c r="AX55" s="411" t="s">
        <v>539</v>
      </c>
    </row>
    <row r="56" spans="1:50">
      <c r="A56" s="6" t="s">
        <v>143</v>
      </c>
      <c r="X56" s="481"/>
      <c r="AX56" s="411" t="s">
        <v>540</v>
      </c>
    </row>
    <row r="57" spans="1:50">
      <c r="A57" s="6" t="s">
        <v>388</v>
      </c>
      <c r="X57" s="481"/>
      <c r="AX57" s="411" t="s">
        <v>541</v>
      </c>
    </row>
    <row r="58" spans="1:50">
      <c r="A58" s="6" t="s">
        <v>144</v>
      </c>
      <c r="X58" s="481"/>
      <c r="AX58" s="411" t="s">
        <v>542</v>
      </c>
    </row>
    <row r="59" spans="1:50">
      <c r="A59" s="6" t="s">
        <v>145</v>
      </c>
      <c r="X59" s="481"/>
      <c r="AX59" s="411" t="s">
        <v>543</v>
      </c>
    </row>
    <row r="60" spans="1:50">
      <c r="A60" s="6" t="s">
        <v>146</v>
      </c>
      <c r="X60" s="481"/>
      <c r="AX60" s="411" t="s">
        <v>544</v>
      </c>
    </row>
    <row r="61" spans="1:50">
      <c r="A61" s="6" t="s">
        <v>147</v>
      </c>
      <c r="X61" s="481"/>
      <c r="AX61" s="411" t="s">
        <v>545</v>
      </c>
    </row>
    <row r="62" spans="1:50">
      <c r="A62" s="6" t="s">
        <v>90</v>
      </c>
      <c r="X62" s="481"/>
    </row>
    <row r="63" spans="1:50">
      <c r="A63" s="6" t="s">
        <v>148</v>
      </c>
    </row>
    <row r="64" spans="1:50">
      <c r="A64" s="6" t="s">
        <v>149</v>
      </c>
    </row>
    <row r="65" spans="1:1">
      <c r="A65" s="6" t="s">
        <v>150</v>
      </c>
    </row>
    <row r="66" spans="1:1">
      <c r="A66" s="6" t="s">
        <v>151</v>
      </c>
    </row>
    <row r="67" spans="1:1">
      <c r="A67" s="6" t="s">
        <v>152</v>
      </c>
    </row>
    <row r="68" spans="1:1">
      <c r="A68" s="6" t="s">
        <v>153</v>
      </c>
    </row>
    <row r="69" spans="1:1">
      <c r="A69" s="6" t="s">
        <v>154</v>
      </c>
    </row>
    <row r="70" spans="1:1">
      <c r="A70" s="6" t="s">
        <v>155</v>
      </c>
    </row>
    <row r="71" spans="1:1">
      <c r="A71" s="6" t="s">
        <v>156</v>
      </c>
    </row>
    <row r="72" spans="1:1">
      <c r="A72" s="6" t="s">
        <v>160</v>
      </c>
    </row>
    <row r="73" spans="1:1">
      <c r="A73" s="6" t="s">
        <v>161</v>
      </c>
    </row>
    <row r="74" spans="1:1">
      <c r="A74" s="6" t="s">
        <v>162</v>
      </c>
    </row>
    <row r="75" spans="1:1">
      <c r="A75" s="6" t="s">
        <v>163</v>
      </c>
    </row>
    <row r="76" spans="1:1">
      <c r="A76" s="6" t="s">
        <v>164</v>
      </c>
    </row>
    <row r="77" spans="1:1">
      <c r="A77" s="6" t="s">
        <v>165</v>
      </c>
    </row>
    <row r="78" spans="1:1">
      <c r="A78" s="6" t="s">
        <v>166</v>
      </c>
    </row>
    <row r="79" spans="1:1">
      <c r="A79" s="6" t="s">
        <v>94</v>
      </c>
    </row>
    <row r="80" spans="1:1">
      <c r="A80" s="6" t="s">
        <v>167</v>
      </c>
    </row>
    <row r="81" spans="1:1">
      <c r="A81" s="6" t="s">
        <v>168</v>
      </c>
    </row>
    <row r="82" spans="1:1">
      <c r="A82" s="6" t="s">
        <v>169</v>
      </c>
    </row>
    <row r="83" spans="1:1">
      <c r="A83" s="6" t="s">
        <v>44</v>
      </c>
    </row>
    <row r="84" spans="1:1">
      <c r="A84" s="6" t="s">
        <v>45</v>
      </c>
    </row>
    <row r="85" spans="1:1">
      <c r="A85" s="6" t="s">
        <v>46</v>
      </c>
    </row>
    <row r="86" spans="1:1">
      <c r="A86" s="6" t="s">
        <v>47</v>
      </c>
    </row>
    <row r="87" spans="1:1">
      <c r="A87" s="6" t="s">
        <v>48</v>
      </c>
    </row>
  </sheetData>
  <sheetProtection formatColumns="0" formatRows="0"/>
  <mergeCells count="1">
    <mergeCell ref="AZ1:BA1"/>
  </mergeCells>
  <phoneticPr fontId="14" type="noConversion"/>
  <pageMargins left="0.75" right="0.75" top="1" bottom="1" header="0.5" footer="0.5"/>
  <pageSetup paperSize="9"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CheckCyan">
    <tabColor indexed="47"/>
  </sheetPr>
  <dimension ref="A1:A130"/>
  <sheetViews>
    <sheetView showGridLines="0" workbookViewId="0"/>
  </sheetViews>
  <sheetFormatPr defaultRowHeight="11.25"/>
  <sheetData>
    <row r="1" spans="1:1">
      <c r="A1" s="1034">
        <f>IF('Форма 4.2.1 | Т-ТЭ | &gt;=25МВт'!$O$22="",1,0)</f>
        <v>1</v>
      </c>
    </row>
    <row r="2" spans="1:1">
      <c r="A2" s="1034">
        <f>IF('Форма 4.2.1 | Т-ТЭ | &gt;=25МВт'!$O$23="",1,0)</f>
        <v>1</v>
      </c>
    </row>
    <row r="3" spans="1:1">
      <c r="A3" s="1034">
        <f>IF('Форма 4.2.1 | Т-ТЭ | &gt;=25МВт'!$M$24="",1,0)</f>
        <v>1</v>
      </c>
    </row>
    <row r="4" spans="1:1">
      <c r="A4" s="1034">
        <f>IF('Форма 4.2.1 | Т-ТЭ | &gt;=25МВт'!$R$24="",1,0)</f>
        <v>1</v>
      </c>
    </row>
    <row r="5" spans="1:1">
      <c r="A5" s="1034">
        <f>IF('Форма 4.2.1 | Т-ТЭ | &gt;=25МВт'!$T$24="",1,0)</f>
        <v>1</v>
      </c>
    </row>
    <row r="6" spans="1:1">
      <c r="A6" s="1034">
        <f>IF('Форма 4.2.1 | Т-ТЭ | &gt;=25МВт'!$S$24="",1,0)</f>
        <v>0</v>
      </c>
    </row>
    <row r="7" spans="1:1">
      <c r="A7" s="1034">
        <f>IF('Форма 4.2.1 | Т-ТЭ | &gt;=25МВт'!$U$24="",1,0)</f>
        <v>0</v>
      </c>
    </row>
    <row r="8" spans="1:1">
      <c r="A8" s="1034">
        <f>IF('Форма 4.2.1 | Т-ТЭ | ТСО'!$O$22="",1,0)</f>
        <v>1</v>
      </c>
    </row>
    <row r="9" spans="1:1">
      <c r="A9" s="1034">
        <f>IF('Форма 4.2.1 | Т-ТЭ | ТСО'!$O$23="",1,0)</f>
        <v>1</v>
      </c>
    </row>
    <row r="10" spans="1:1">
      <c r="A10" s="1034">
        <f>IF('Форма 4.2.1 | Т-ТЭ | ТСО'!$M$24="",1,0)</f>
        <v>1</v>
      </c>
    </row>
    <row r="11" spans="1:1">
      <c r="A11" s="1034">
        <f>IF('Форма 4.2.1 | Т-ТЭ | ТСО'!$R$24="",1,0)</f>
        <v>1</v>
      </c>
    </row>
    <row r="12" spans="1:1">
      <c r="A12" s="1034">
        <f>IF('Форма 4.2.1 | Т-ТЭ | ТСО'!$T$24="",1,0)</f>
        <v>1</v>
      </c>
    </row>
    <row r="13" spans="1:1">
      <c r="A13" s="1034">
        <f>IF('Форма 4.2.1 | Т-ТЭ | ТСО'!$S$24="",1,0)</f>
        <v>0</v>
      </c>
    </row>
    <row r="14" spans="1:1">
      <c r="A14" s="1034">
        <f>IF('Форма 4.2.1 | Т-ТЭ | ТСО'!$U$24="",1,0)</f>
        <v>0</v>
      </c>
    </row>
    <row r="15" spans="1:1">
      <c r="A15" s="1034">
        <f>IF('Форма 4.2.1 | Т-ТЭ | потр'!$O$22="",1,0)</f>
        <v>0</v>
      </c>
    </row>
    <row r="16" spans="1:1">
      <c r="A16" s="1034">
        <f>IF('Форма 4.2.1 | Т-ТЭ | потр'!$O$23="",1,0)</f>
        <v>0</v>
      </c>
    </row>
    <row r="17" spans="1:1">
      <c r="A17" s="1034">
        <f>IF('Форма 4.2.1 | Т-ТЭ | потр'!$M$24="",1,0)</f>
        <v>0</v>
      </c>
    </row>
    <row r="18" spans="1:1">
      <c r="A18" s="1034">
        <f>IF('Форма 4.2.1 | Т-ТЭ | потр'!$R$24="",1,0)</f>
        <v>0</v>
      </c>
    </row>
    <row r="19" spans="1:1">
      <c r="A19" s="1034">
        <f>IF('Форма 4.2.1 | Т-ТЭ | потр'!$T$24="",1,0)</f>
        <v>0</v>
      </c>
    </row>
    <row r="20" spans="1:1">
      <c r="A20" s="1034">
        <f>IF('Форма 4.2.1 | Т-ТЭ | потр'!$S$24="",1,0)</f>
        <v>0</v>
      </c>
    </row>
    <row r="21" spans="1:1">
      <c r="A21" s="1034">
        <f>IF('Форма 4.2.1 | Т-ТЭ | потр'!$U$24="",1,0)</f>
        <v>0</v>
      </c>
    </row>
    <row r="22" spans="1:1">
      <c r="A22" s="1034">
        <f>IF('Форма 4.2.1 | Т-ТЭ | предел'!$O$24="",1,0)</f>
        <v>1</v>
      </c>
    </row>
    <row r="23" spans="1:1">
      <c r="A23" s="1034">
        <f>IF('Форма 4.2.1 | Т-ТЭ | предел'!$O$25="",1,0)</f>
        <v>1</v>
      </c>
    </row>
    <row r="24" spans="1:1">
      <c r="A24" s="1034">
        <f>IF('Форма 4.2.1 | Т-ТЭ | предел'!$M$26="",1,0)</f>
        <v>1</v>
      </c>
    </row>
    <row r="25" spans="1:1">
      <c r="A25" s="1034">
        <f>IF('Форма 4.2.1 | Т-ТЭ | предел'!$R$26="",1,0)</f>
        <v>1</v>
      </c>
    </row>
    <row r="26" spans="1:1">
      <c r="A26" s="1034">
        <f>IF('Форма 4.2.1 | Т-ТЭ | предел'!$T$26="",1,0)</f>
        <v>1</v>
      </c>
    </row>
    <row r="27" spans="1:1">
      <c r="A27" s="1034">
        <f>IF('Форма 4.2.1 | Т-ТЭ | предел'!$O$7="",1,0)</f>
        <v>0</v>
      </c>
    </row>
    <row r="28" spans="1:1">
      <c r="A28" s="1034">
        <f>IF('Форма 4.2.1 | Т-ТЭ | предел'!$S$26="",1,0)</f>
        <v>0</v>
      </c>
    </row>
    <row r="29" spans="1:1">
      <c r="A29" s="1034">
        <f>IF('Форма 4.2.1 | Т-ТЭ | предел'!$U$26="",1,0)</f>
        <v>0</v>
      </c>
    </row>
    <row r="30" spans="1:1">
      <c r="A30" s="1034">
        <f>IF('Форма 4.2.1 | Т-ТЭ | индикат'!$O$7="",1,0)</f>
        <v>1</v>
      </c>
    </row>
    <row r="31" spans="1:1">
      <c r="A31" s="1034">
        <f>IF('Форма 4.2.1 | Т-ТЭ | индикат'!$O$24="",1,0)</f>
        <v>1</v>
      </c>
    </row>
    <row r="32" spans="1:1">
      <c r="A32" s="1034">
        <f>IF('Форма 4.2.1 | Т-ТЭ | индикат'!$O$25="",1,0)</f>
        <v>1</v>
      </c>
    </row>
    <row r="33" spans="1:1">
      <c r="A33" s="1034">
        <f>IF('Форма 4.2.1 | Т-ТЭ | индикат'!$M$26="",1,0)</f>
        <v>1</v>
      </c>
    </row>
    <row r="34" spans="1:1">
      <c r="A34" s="1034">
        <f>IF('Форма 4.2.1 | Т-ТЭ | индикат'!$R$26="",1,0)</f>
        <v>1</v>
      </c>
    </row>
    <row r="35" spans="1:1">
      <c r="A35" s="1034">
        <f>IF('Форма 4.2.1 | Т-ТЭ | индикат'!$T$26="",1,0)</f>
        <v>1</v>
      </c>
    </row>
    <row r="36" spans="1:1">
      <c r="A36" s="1034">
        <f>IF('Форма 4.2.1 | Т-ТЭ | индикат'!$S$26="",1,0)</f>
        <v>0</v>
      </c>
    </row>
    <row r="37" spans="1:1">
      <c r="A37" s="1034">
        <f>IF('Форма 4.2.1 | Т-ТЭ | индикат'!$U$26="",1,0)</f>
        <v>0</v>
      </c>
    </row>
    <row r="38" spans="1:1">
      <c r="A38" s="1034">
        <f>IF('Форма 4.2.1 | Резерв мощности'!$O$22="",1,0)</f>
        <v>1</v>
      </c>
    </row>
    <row r="39" spans="1:1">
      <c r="A39" s="1034">
        <f>IF('Форма 4.2.1 | Резерв мощности'!$O$23="",1,0)</f>
        <v>1</v>
      </c>
    </row>
    <row r="40" spans="1:1">
      <c r="A40" s="1034">
        <f>IF('Форма 4.2.1 | Резерв мощности'!$M$24="",1,0)</f>
        <v>1</v>
      </c>
    </row>
    <row r="41" spans="1:1">
      <c r="A41" s="1034">
        <f>IF('Форма 4.2.1 | Резерв мощности'!$O$24="",1,0)</f>
        <v>1</v>
      </c>
    </row>
    <row r="42" spans="1:1">
      <c r="A42" s="1034">
        <f>IF('Форма 4.2.1 | Резерв мощности'!$R$24="",1,0)</f>
        <v>1</v>
      </c>
    </row>
    <row r="43" spans="1:1">
      <c r="A43" s="1034">
        <f>IF('Форма 4.2.1 | Резерв мощности'!$T$24="",1,0)</f>
        <v>1</v>
      </c>
    </row>
    <row r="44" spans="1:1">
      <c r="A44" s="1034">
        <f>IF('Форма 4.2.1 | Резерв мощности'!$S$24="",1,0)</f>
        <v>0</v>
      </c>
    </row>
    <row r="45" spans="1:1">
      <c r="A45" s="1034">
        <f>IF('Форма 4.2.1 | Резерв мощности'!$U$24="",1,0)</f>
        <v>0</v>
      </c>
    </row>
    <row r="46" spans="1:1">
      <c r="A46" s="1034">
        <f>IF('Форма 4.2.2 | Т-ТН'!$O$23="",1,0)</f>
        <v>1</v>
      </c>
    </row>
    <row r="47" spans="1:1">
      <c r="A47" s="1034">
        <f>IF('Форма 4.2.2 | Т-ТН'!$M$24="",1,0)</f>
        <v>1</v>
      </c>
    </row>
    <row r="48" spans="1:1">
      <c r="A48" s="1034">
        <f>IF('Форма 4.2.2 | Т-ТН'!$R$24="",1,0)</f>
        <v>1</v>
      </c>
    </row>
    <row r="49" spans="1:1">
      <c r="A49" s="1034">
        <f>IF('Форма 4.2.2 | Т-ТН'!$T$24="",1,0)</f>
        <v>1</v>
      </c>
    </row>
    <row r="50" spans="1:1">
      <c r="A50" s="1034">
        <f>IF('Форма 4.2.2 | Т-ТН'!$S$24="",1,0)</f>
        <v>0</v>
      </c>
    </row>
    <row r="51" spans="1:1">
      <c r="A51" s="1034">
        <f>IF('Форма 4.2.2 | Т-ТН'!$U$24="",1,0)</f>
        <v>0</v>
      </c>
    </row>
    <row r="52" spans="1:1">
      <c r="A52" s="1034">
        <f>IF('Форма 4.2.2 | Т-передача ТЭ'!$O$23="",1,0)</f>
        <v>1</v>
      </c>
    </row>
    <row r="53" spans="1:1">
      <c r="A53" s="1034">
        <f>IF('Форма 4.2.2 | Т-передача ТЭ'!$M$24="",1,0)</f>
        <v>1</v>
      </c>
    </row>
    <row r="54" spans="1:1">
      <c r="A54" s="1034">
        <f>IF('Форма 4.2.2 | Т-передача ТЭ'!$R$24="",1,0)</f>
        <v>1</v>
      </c>
    </row>
    <row r="55" spans="1:1">
      <c r="A55" s="1034">
        <f>IF('Форма 4.2.2 | Т-передача ТЭ'!$T$24="",1,0)</f>
        <v>1</v>
      </c>
    </row>
    <row r="56" spans="1:1">
      <c r="A56" s="1034">
        <f>IF('Форма 4.2.2 | Т-передача ТЭ'!$S$24="",1,0)</f>
        <v>0</v>
      </c>
    </row>
    <row r="57" spans="1:1">
      <c r="A57" s="1034">
        <f>IF('Форма 4.2.2 | Т-передача ТЭ'!$U$24="",1,0)</f>
        <v>0</v>
      </c>
    </row>
    <row r="58" spans="1:1">
      <c r="A58" s="1034">
        <f>IF('Форма 4.2.2 | Т-передача ТН'!$O$23="",1,0)</f>
        <v>1</v>
      </c>
    </row>
    <row r="59" spans="1:1">
      <c r="A59" s="1034">
        <f>IF('Форма 4.2.2 | Т-передача ТН'!$M$24="",1,0)</f>
        <v>1</v>
      </c>
    </row>
    <row r="60" spans="1:1">
      <c r="A60" s="1034">
        <f>IF('Форма 4.2.2 | Т-передача ТН'!$R$24="",1,0)</f>
        <v>1</v>
      </c>
    </row>
    <row r="61" spans="1:1">
      <c r="A61" s="1034">
        <f>IF('Форма 4.2.2 | Т-передача ТН'!$T$24="",1,0)</f>
        <v>1</v>
      </c>
    </row>
    <row r="62" spans="1:1">
      <c r="A62" s="1034">
        <f>IF('Форма 4.2.2 | Т-передача ТН'!$S$24="",1,0)</f>
        <v>0</v>
      </c>
    </row>
    <row r="63" spans="1:1">
      <c r="A63" s="1034">
        <f>IF('Форма 4.2.2 | Т-передача ТН'!$U$24="",1,0)</f>
        <v>0</v>
      </c>
    </row>
    <row r="64" spans="1:1">
      <c r="A64" s="1034">
        <f>IF('Форма 4.2.3 | Т-гор.вода'!$O$23="",1,0)</f>
        <v>1</v>
      </c>
    </row>
    <row r="65" spans="1:1">
      <c r="A65" s="1034">
        <f>IF('Форма 4.2.3 | Т-гор.вода'!$M$24="",1,0)</f>
        <v>0</v>
      </c>
    </row>
    <row r="66" spans="1:1">
      <c r="A66" s="1034">
        <f>IF('Форма 4.2.3 | Т-гор.вода'!$W$24="",1,0)</f>
        <v>1</v>
      </c>
    </row>
    <row r="67" spans="1:1">
      <c r="A67" s="1034">
        <f>IF('Форма 4.2.3 | Т-гор.вода'!$Y$24="",1,0)</f>
        <v>1</v>
      </c>
    </row>
    <row r="68" spans="1:1">
      <c r="A68" s="1034">
        <f>IF('Форма 4.2.3 | Т-гор.вода'!$M$25="",1,0)</f>
        <v>1</v>
      </c>
    </row>
    <row r="69" spans="1:1">
      <c r="A69" s="1034">
        <f>IF('Форма 4.2.3 | Т-гор.вода'!$X$24="",1,0)</f>
        <v>0</v>
      </c>
    </row>
    <row r="70" spans="1:1">
      <c r="A70" s="1034">
        <f>IF('Форма 4.2.3 | Т-гор.вода'!$Z$24="",1,0)</f>
        <v>0</v>
      </c>
    </row>
    <row r="71" spans="1:1">
      <c r="A71" s="1034">
        <f>IF('Форма 4.2.4 | Т-подкл'!$AB$23="",1,0)</f>
        <v>1</v>
      </c>
    </row>
    <row r="72" spans="1:1">
      <c r="A72" s="1034">
        <f>IF('Форма 4.2.4 | Т-подкл'!$AD$23="",1,0)</f>
        <v>1</v>
      </c>
    </row>
    <row r="73" spans="1:1">
      <c r="A73" s="1034">
        <f>IF('Форма 4.2.4 | Т-подкл'!$N$23="",1,0)</f>
        <v>0</v>
      </c>
    </row>
    <row r="74" spans="1:1">
      <c r="A74" s="1034">
        <f>IF('Форма 4.2.4 | Т-подкл'!$R$23="",1,0)</f>
        <v>0</v>
      </c>
    </row>
    <row r="75" spans="1:1">
      <c r="A75" s="1034">
        <f>IF('Форма 4.2.4 | Т-подкл'!$V$23="",1,0)</f>
        <v>0</v>
      </c>
    </row>
    <row r="76" spans="1:1">
      <c r="A76" s="1034">
        <f>IF('Форма 4.2.4 | Т-подкл'!$AC$23="",1,0)</f>
        <v>0</v>
      </c>
    </row>
    <row r="77" spans="1:1">
      <c r="A77" s="1034">
        <f>IF('Форма 4.2.4 | Т-подкл'!$AE$23="",1,0)</f>
        <v>0</v>
      </c>
    </row>
    <row r="78" spans="1:1">
      <c r="A78" s="1034">
        <f>IF('Форма 4.2.5 | Т-подкл(инд)'!$M$23="",1,0)</f>
        <v>1</v>
      </c>
    </row>
    <row r="79" spans="1:1">
      <c r="A79" s="1034">
        <f>IF('Форма 4.2.5 | Т-подкл(инд)'!$P$23="",1,0)</f>
        <v>1</v>
      </c>
    </row>
    <row r="80" spans="1:1">
      <c r="A80" s="1034">
        <f>IF('Форма 4.2.5 | Т-подкл(инд)'!$Q$23="",1,0)</f>
        <v>1</v>
      </c>
    </row>
    <row r="81" spans="1:1">
      <c r="A81" s="1034">
        <f>IF('Форма 4.2.5 | Т-подкл(инд)'!$R$23="",1,0)</f>
        <v>1</v>
      </c>
    </row>
    <row r="82" spans="1:1">
      <c r="A82" s="1034">
        <f>IF('Форма 4.2.5 | Т-подкл(инд)'!$S$23="",1,0)</f>
        <v>1</v>
      </c>
    </row>
    <row r="83" spans="1:1">
      <c r="A83" s="1034">
        <f>IF('Форма 4.2.5 | Т-подкл(инд)'!$T$23="",1,0)</f>
        <v>0</v>
      </c>
    </row>
    <row r="84" spans="1:1">
      <c r="A84" s="1034">
        <f>IF('Форма 4.2.5 | Т-подкл(инд)'!$V$23="",1,0)</f>
        <v>0</v>
      </c>
    </row>
    <row r="85" spans="1:1">
      <c r="A85" s="1034">
        <f>IF('Форма 4.7'!$E$12="",1,0)</f>
        <v>0</v>
      </c>
    </row>
    <row r="86" spans="1:1">
      <c r="A86" s="1034">
        <f>IF('Форма 4.7'!$F$12="",1,0)</f>
        <v>0</v>
      </c>
    </row>
    <row r="87" spans="1:1">
      <c r="A87" s="1034">
        <f>IF('Форма 4.8'!$G$11="",1,0)</f>
        <v>0</v>
      </c>
    </row>
    <row r="88" spans="1:1">
      <c r="A88" s="1034">
        <f>IF('Форма 4.8'!$G$12="",1,0)</f>
        <v>0</v>
      </c>
    </row>
    <row r="89" spans="1:1">
      <c r="A89" s="1034">
        <f>IF('Форма 4.8'!$H$12="",1,0)</f>
        <v>0</v>
      </c>
    </row>
    <row r="90" spans="1:1">
      <c r="A90" s="1034">
        <f>IF('Форма 4.8'!$H$13="",1,0)</f>
        <v>0</v>
      </c>
    </row>
    <row r="91" spans="1:1">
      <c r="A91" s="1034">
        <f>IF('Форма 4.8'!$E$15="",1,0)</f>
        <v>0</v>
      </c>
    </row>
    <row r="92" spans="1:1">
      <c r="A92" s="1034">
        <f>IF('Форма 4.8'!$H$15="",1,0)</f>
        <v>0</v>
      </c>
    </row>
    <row r="93" spans="1:1">
      <c r="A93" s="1034">
        <f>IF('Форма 4.8'!$G$18="",1,0)</f>
        <v>0</v>
      </c>
    </row>
    <row r="94" spans="1:1">
      <c r="A94" s="1034">
        <f>IF('Форма 4.8'!$G$22="",1,0)</f>
        <v>0</v>
      </c>
    </row>
    <row r="95" spans="1:1">
      <c r="A95" s="1034">
        <f>IF('Форма 4.8'!$G$25="",1,0)</f>
        <v>0</v>
      </c>
    </row>
    <row r="96" spans="1:1">
      <c r="A96" s="1034">
        <f>IF('Форма 4.8'!$E$31="",1,0)</f>
        <v>0</v>
      </c>
    </row>
    <row r="97" spans="1:1">
      <c r="A97" s="1034">
        <f>IF('Форма 4.8'!$H$31="",1,0)</f>
        <v>0</v>
      </c>
    </row>
    <row r="98" spans="1:1">
      <c r="A98" s="1034">
        <f>IF('Форма 4.8'!$G$28="",1,0)</f>
        <v>0</v>
      </c>
    </row>
    <row r="99" spans="1:1">
      <c r="A99" s="1034">
        <f>IF('Форма 1.0.2'!$E$12="",1,0)</f>
        <v>1</v>
      </c>
    </row>
    <row r="100" spans="1:1">
      <c r="A100" s="1034">
        <f>IF('Форма 1.0.2'!$F$12="",1,0)</f>
        <v>1</v>
      </c>
    </row>
    <row r="101" spans="1:1">
      <c r="A101" s="1034">
        <f>IF('Форма 1.0.2'!$G$12="",1,0)</f>
        <v>1</v>
      </c>
    </row>
    <row r="102" spans="1:1">
      <c r="A102" s="1034">
        <f>IF('Форма 1.0.2'!$H$12="",1,0)</f>
        <v>1</v>
      </c>
    </row>
    <row r="103" spans="1:1">
      <c r="A103" s="1034">
        <f>IF('Форма 1.0.2'!$I$12="",1,0)</f>
        <v>1</v>
      </c>
    </row>
    <row r="104" spans="1:1">
      <c r="A104" s="1034">
        <f>IF('Форма 1.0.2'!$J$12="",1,0)</f>
        <v>1</v>
      </c>
    </row>
    <row r="105" spans="1:1">
      <c r="A105" s="1034">
        <f>IF('Сведения об изменении'!$E$12="",1,0)</f>
        <v>1</v>
      </c>
    </row>
    <row r="106" spans="1:1">
      <c r="A106" s="1094">
        <f>IF('Форма 4.2.4 | Т-подкл'!$AA$23="",1,0)</f>
        <v>1</v>
      </c>
    </row>
    <row r="107" spans="1:1">
      <c r="A107" s="1094">
        <f>IF('Форма 4.2.4 | Т-подкл'!$Z$23="",1,0)</f>
        <v>1</v>
      </c>
    </row>
    <row r="108" spans="1:1">
      <c r="A108" s="1103">
        <f>IF('Форма 4.7'!$F$16="",1,0)</f>
        <v>0</v>
      </c>
    </row>
    <row r="109" spans="1:1">
      <c r="A109" s="1103">
        <f>IF('Форма 4.7'!$E$16="",1,0)</f>
        <v>0</v>
      </c>
    </row>
    <row r="110" spans="1:1">
      <c r="A110" s="1103">
        <f>IF(Территории!$E$12="",1,0)</f>
        <v>0</v>
      </c>
    </row>
    <row r="111" spans="1:1">
      <c r="A111" s="1103">
        <f>IF('Перечень тарифов'!$E$21="",1,0)</f>
        <v>0</v>
      </c>
    </row>
    <row r="112" spans="1:1">
      <c r="A112" s="1103">
        <f>IF('Перечень тарифов'!$F$21="",1,0)</f>
        <v>0</v>
      </c>
    </row>
    <row r="113" spans="1:1">
      <c r="A113" s="1103">
        <f>IF('Перечень тарифов'!$G$21="",1,0)</f>
        <v>0</v>
      </c>
    </row>
    <row r="114" spans="1:1">
      <c r="A114" s="1103">
        <f>IF('Перечень тарифов'!$K$21="",1,0)</f>
        <v>0</v>
      </c>
    </row>
    <row r="115" spans="1:1">
      <c r="A115" s="1103">
        <f>IF('Перечень тарифов'!$O$21="",1,0)</f>
        <v>0</v>
      </c>
    </row>
    <row r="116" spans="1:1">
      <c r="A116" s="1103">
        <f>IF('Перечень тарифов'!$S$21="",1,0)</f>
        <v>0</v>
      </c>
    </row>
    <row r="117" spans="1:1">
      <c r="A117" s="1103">
        <f>IF('Перечень тарифов'!$N$21="",1,0)</f>
        <v>0</v>
      </c>
    </row>
    <row r="118" spans="1:1">
      <c r="A118" s="1103">
        <f>IF('Форма 4.2.1 | Т-ТЭ | потр'!$O$24="",1,0)</f>
        <v>0</v>
      </c>
    </row>
    <row r="119" spans="1:1">
      <c r="A119" s="1115">
        <f>IF('Форма 4.2.1 | Т-ТЭ | потр'!$Y$24="",1,0)</f>
        <v>0</v>
      </c>
    </row>
    <row r="120" spans="1:1">
      <c r="A120" s="1115">
        <f>IF('Форма 4.2.1 | Т-ТЭ | потр'!$AA$24="",1,0)</f>
        <v>0</v>
      </c>
    </row>
    <row r="121" spans="1:1">
      <c r="A121" s="1115">
        <f>IF('Форма 4.2.1 | Т-ТЭ | потр'!$V$24="",1,0)</f>
        <v>0</v>
      </c>
    </row>
    <row r="122" spans="1:1">
      <c r="A122" s="1115">
        <f>IF('Форма 4.2.1 | Т-ТЭ | потр'!$Z$24="",1,0)</f>
        <v>0</v>
      </c>
    </row>
    <row r="123" spans="1:1">
      <c r="A123" s="1115">
        <f>IF('Форма 4.2.1 | Т-ТЭ | потр'!$AB$24="",1,0)</f>
        <v>0</v>
      </c>
    </row>
    <row r="124" spans="1:1">
      <c r="A124" s="1115">
        <f>IF('Форма 4.2.1 | Т-ТЭ | потр'!$AF$24="",1,0)</f>
        <v>0</v>
      </c>
    </row>
    <row r="125" spans="1:1">
      <c r="A125" s="1115">
        <f>IF('Форма 4.2.1 | Т-ТЭ | потр'!$AH$24="",1,0)</f>
        <v>0</v>
      </c>
    </row>
    <row r="126" spans="1:1">
      <c r="A126" s="1115">
        <f>IF('Форма 4.2.1 | Т-ТЭ | потр'!$AC$24="",1,0)</f>
        <v>0</v>
      </c>
    </row>
    <row r="127" spans="1:1">
      <c r="A127" s="1115">
        <f>IF('Форма 4.2.1 | Т-ТЭ | потр'!$AG$24="",1,0)</f>
        <v>0</v>
      </c>
    </row>
    <row r="128" spans="1:1">
      <c r="A128" s="1115">
        <f>IF('Форма 4.2.1 | Т-ТЭ | потр'!$AI$24="",1,0)</f>
        <v>0</v>
      </c>
    </row>
    <row r="129" spans="1:1">
      <c r="A129" s="1115">
        <f>IF('Форма 4.7'!$E$13="",1,0)</f>
        <v>0</v>
      </c>
    </row>
    <row r="130" spans="1:1">
      <c r="A130" s="1115">
        <f>IF('Форма 4.7'!$F$13="",1,0)</f>
        <v>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REESTR_LINK">
    <tabColor indexed="47"/>
  </sheetPr>
  <dimension ref="A1:C3"/>
  <sheetViews>
    <sheetView showGridLines="0" zoomScaleNormal="100" workbookViewId="0"/>
  </sheetViews>
  <sheetFormatPr defaultRowHeight="11.25"/>
  <cols>
    <col min="1" max="16384" width="9.140625" style="1125"/>
  </cols>
  <sheetData>
    <row r="1" spans="1:3">
      <c r="A1" s="1125" t="s">
        <v>512</v>
      </c>
      <c r="B1" s="1125" t="s">
        <v>513</v>
      </c>
      <c r="C1" s="1125" t="s">
        <v>67</v>
      </c>
    </row>
    <row r="2" spans="1:3">
      <c r="A2" s="1125">
        <v>4189678</v>
      </c>
      <c r="B2" s="1125" t="s">
        <v>1324</v>
      </c>
      <c r="C2" s="1125" t="s">
        <v>1325</v>
      </c>
    </row>
    <row r="3" spans="1:3">
      <c r="A3" s="1125">
        <v>4190415</v>
      </c>
      <c r="B3" s="1125" t="s">
        <v>1326</v>
      </c>
      <c r="C3" s="1125" t="s">
        <v>1325</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DS">
    <tabColor rgb="FFFFCC99"/>
  </sheetPr>
  <dimension ref="B3:B6"/>
  <sheetViews>
    <sheetView showGridLines="0" zoomScaleNormal="100" workbookViewId="0"/>
  </sheetViews>
  <sheetFormatPr defaultRowHeight="11.25"/>
  <cols>
    <col min="1" max="1" width="9.140625" style="259"/>
    <col min="2" max="2" width="66" style="259" customWidth="1"/>
    <col min="3" max="16384" width="9.140625" style="259"/>
  </cols>
  <sheetData>
    <row r="3" spans="2:2">
      <c r="B3" s="354" t="s">
        <v>1625</v>
      </c>
    </row>
    <row r="4" spans="2:2">
      <c r="B4" s="354" t="s">
        <v>516</v>
      </c>
    </row>
    <row r="5" spans="2:2">
      <c r="B5" s="354" t="s">
        <v>517</v>
      </c>
    </row>
    <row r="6" spans="2:2">
      <c r="B6" s="354" t="s">
        <v>518</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frmRezimChoose">
    <tabColor indexed="47"/>
  </sheetPr>
  <dimension ref="A1"/>
  <sheetViews>
    <sheetView showGridLines="0" zoomScaleNormal="85" workbookViewId="0"/>
  </sheetViews>
  <sheetFormatPr defaultRowHeight="11.25"/>
  <cols>
    <col min="1" max="1" width="9.140625" style="291"/>
    <col min="2" max="16384" width="9.140625" style="192"/>
  </cols>
  <sheetData/>
  <sheetProtection formatColumns="0" formatRows="0"/>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SheetMain">
    <tabColor rgb="FFFFCC99"/>
  </sheetPr>
  <dimension ref="A1:E8"/>
  <sheetViews>
    <sheetView showGridLines="0" zoomScaleNormal="100" workbookViewId="0"/>
  </sheetViews>
  <sheetFormatPr defaultRowHeight="15"/>
  <cols>
    <col min="1" max="1" width="38.42578125" style="228" customWidth="1"/>
    <col min="2" max="16384" width="9.140625" style="228"/>
  </cols>
  <sheetData>
    <row r="1" spans="1:5">
      <c r="A1" s="229" t="s">
        <v>392</v>
      </c>
      <c r="B1" s="229" t="s">
        <v>393</v>
      </c>
      <c r="C1" s="229"/>
      <c r="D1" s="229"/>
      <c r="E1" s="229"/>
    </row>
    <row r="2" spans="1:5">
      <c r="A2" s="229"/>
      <c r="B2" s="229"/>
      <c r="C2" s="229"/>
      <c r="D2" s="229"/>
      <c r="E2" s="229"/>
    </row>
    <row r="3" spans="1:5">
      <c r="A3" s="229"/>
      <c r="B3" s="229"/>
      <c r="C3" s="229"/>
      <c r="D3" s="229"/>
      <c r="E3" s="229"/>
    </row>
    <row r="4" spans="1:5">
      <c r="A4" s="229"/>
      <c r="B4" s="229"/>
      <c r="C4" s="229"/>
      <c r="D4" s="229"/>
      <c r="E4" s="229"/>
    </row>
    <row r="5" spans="1:5">
      <c r="A5" s="229"/>
      <c r="B5" s="229"/>
      <c r="C5" s="229"/>
      <c r="D5" s="229"/>
      <c r="E5" s="229"/>
    </row>
    <row r="6" spans="1:5">
      <c r="A6" s="229"/>
      <c r="B6" s="229"/>
      <c r="C6" s="229"/>
      <c r="D6" s="229"/>
      <c r="E6" s="229"/>
    </row>
    <row r="7" spans="1:5">
      <c r="A7" s="229"/>
      <c r="B7" s="229"/>
      <c r="C7" s="229"/>
      <c r="D7" s="229"/>
      <c r="E7" s="229"/>
    </row>
    <row r="8" spans="1:5">
      <c r="A8" s="229"/>
      <c r="B8" s="229"/>
      <c r="C8" s="229"/>
      <c r="D8" s="229"/>
      <c r="E8" s="229"/>
    </row>
  </sheetData>
  <sheetProtection formatColumns="0" formatRows="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REESTR_VT">
    <tabColor indexed="47"/>
  </sheetPr>
  <dimension ref="A1:B12"/>
  <sheetViews>
    <sheetView showGridLines="0" zoomScaleNormal="100" workbookViewId="0"/>
  </sheetViews>
  <sheetFormatPr defaultRowHeight="11.25"/>
  <cols>
    <col min="1" max="1" width="9.140625" style="1125"/>
    <col min="2" max="2" width="65.28515625" style="1125" customWidth="1"/>
    <col min="3" max="3" width="41" style="1125" customWidth="1"/>
    <col min="4" max="16384" width="9.140625" style="1125"/>
  </cols>
  <sheetData>
    <row r="1" spans="1:2">
      <c r="A1" s="1125" t="s">
        <v>330</v>
      </c>
      <c r="B1" s="1125" t="s">
        <v>331</v>
      </c>
    </row>
    <row r="2" spans="1:2">
      <c r="A2" s="1125">
        <v>4213775</v>
      </c>
      <c r="B2" s="1125" t="s">
        <v>612</v>
      </c>
    </row>
    <row r="3" spans="1:2">
      <c r="A3" s="1125">
        <v>4213784</v>
      </c>
      <c r="B3" s="1125" t="s">
        <v>771</v>
      </c>
    </row>
    <row r="4" spans="1:2">
      <c r="A4" s="1125">
        <v>4213781</v>
      </c>
      <c r="B4" s="1125" t="s">
        <v>770</v>
      </c>
    </row>
    <row r="5" spans="1:2">
      <c r="A5" s="1125">
        <v>4213776</v>
      </c>
      <c r="B5" s="1125" t="s">
        <v>613</v>
      </c>
    </row>
    <row r="6" spans="1:2">
      <c r="A6" s="1125">
        <v>4213777</v>
      </c>
      <c r="B6" s="1125" t="s">
        <v>614</v>
      </c>
    </row>
    <row r="7" spans="1:2">
      <c r="A7" s="1125">
        <v>4238670</v>
      </c>
      <c r="B7" s="1125" t="s">
        <v>761</v>
      </c>
    </row>
    <row r="8" spans="1:2">
      <c r="A8" s="1125">
        <v>4213778</v>
      </c>
      <c r="B8" s="1125" t="s">
        <v>615</v>
      </c>
    </row>
    <row r="9" spans="1:2">
      <c r="A9" s="1125">
        <v>4213780</v>
      </c>
      <c r="B9" s="1125" t="s">
        <v>616</v>
      </c>
    </row>
    <row r="10" spans="1:2">
      <c r="A10" s="1125">
        <v>4213779</v>
      </c>
      <c r="B10" s="1125" t="s">
        <v>619</v>
      </c>
    </row>
    <row r="11" spans="1:2">
      <c r="A11" s="1125">
        <v>4213783</v>
      </c>
      <c r="B11" s="1125" t="s">
        <v>618</v>
      </c>
    </row>
    <row r="12" spans="1:2">
      <c r="A12" s="1125">
        <v>4213782</v>
      </c>
      <c r="B12" s="1125" t="s">
        <v>617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0">
    <tabColor rgb="FFCCCCFF"/>
  </sheetPr>
  <dimension ref="A1:L54"/>
  <sheetViews>
    <sheetView showGridLines="0" tabSelected="1" topLeftCell="D1" zoomScaleNormal="100" workbookViewId="0">
      <selection activeCell="H7" sqref="H7"/>
    </sheetView>
  </sheetViews>
  <sheetFormatPr defaultRowHeight="11.25"/>
  <cols>
    <col min="1" max="1" width="10.7109375" style="198" hidden="1" customWidth="1"/>
    <col min="2" max="2" width="10.7109375" style="90" hidden="1" customWidth="1"/>
    <col min="3" max="3" width="3.7109375" style="20" hidden="1" customWidth="1"/>
    <col min="4" max="4" width="1.7109375" style="23" customWidth="1"/>
    <col min="5" max="5" width="55.28515625" style="23" customWidth="1"/>
    <col min="6" max="6" width="50.7109375" style="23" customWidth="1"/>
    <col min="7" max="7" width="3.7109375" style="22" customWidth="1"/>
    <col min="8" max="8" width="9.140625" style="23"/>
    <col min="9" max="9" width="9.140625" style="55"/>
    <col min="10" max="10" width="30" style="23" customWidth="1"/>
    <col min="11" max="16384" width="9.140625" style="23"/>
  </cols>
  <sheetData>
    <row r="1" spans="1:12" s="387" customFormat="1" ht="3" customHeight="1">
      <c r="A1" s="385"/>
      <c r="B1" s="386"/>
      <c r="F1" s="387">
        <v>31616395</v>
      </c>
      <c r="G1" s="388"/>
      <c r="I1" s="388"/>
    </row>
    <row r="2" spans="1:12" s="18" customFormat="1" ht="14.25">
      <c r="A2" s="197"/>
      <c r="B2" s="90"/>
      <c r="E2" s="393" t="str">
        <f>"Код шаблона: " &amp; GetCode()</f>
        <v>Код шаблона: FAS.JKH.OPEN.INFO.PRICE.WARM</v>
      </c>
      <c r="F2" s="442"/>
      <c r="G2" s="392"/>
      <c r="H2" s="392"/>
      <c r="I2" s="392"/>
      <c r="J2" s="392"/>
      <c r="K2" s="392"/>
      <c r="L2" s="392"/>
    </row>
    <row r="3" spans="1:12" ht="14.25">
      <c r="E3" s="394" t="str">
        <f>"Версия " &amp; GetVersion()</f>
        <v>Версия 1.0.2</v>
      </c>
      <c r="F3" s="442"/>
      <c r="G3" s="43"/>
      <c r="H3" s="43"/>
      <c r="I3" s="43"/>
      <c r="J3" s="43"/>
      <c r="K3" s="43"/>
      <c r="L3" s="261"/>
    </row>
    <row r="4" spans="1:12" s="372" customFormat="1" ht="6">
      <c r="A4" s="366"/>
      <c r="B4" s="367"/>
      <c r="C4" s="368"/>
      <c r="D4" s="369"/>
      <c r="E4" s="389"/>
      <c r="F4" s="390"/>
      <c r="G4" s="391"/>
      <c r="I4" s="373"/>
    </row>
    <row r="5" spans="1:12" ht="22.5">
      <c r="D5" s="24"/>
      <c r="E5" s="1147" t="s">
        <v>769</v>
      </c>
      <c r="F5" s="1148"/>
      <c r="G5" s="435"/>
      <c r="J5" s="309"/>
    </row>
    <row r="6" spans="1:12" s="372" customFormat="1" ht="6">
      <c r="A6" s="366"/>
      <c r="B6" s="367"/>
      <c r="C6" s="368"/>
      <c r="D6" s="369"/>
      <c r="E6" s="374"/>
      <c r="F6" s="375"/>
      <c r="G6" s="376"/>
      <c r="I6" s="373"/>
    </row>
    <row r="7" spans="1:12" ht="27">
      <c r="D7" s="24"/>
      <c r="E7" s="25" t="s">
        <v>52</v>
      </c>
      <c r="F7" s="328" t="s">
        <v>133</v>
      </c>
      <c r="G7" s="384"/>
    </row>
    <row r="8" spans="1:12" s="372" customFormat="1" ht="6">
      <c r="A8" s="366"/>
      <c r="B8" s="367"/>
      <c r="C8" s="368"/>
      <c r="D8" s="369"/>
      <c r="E8" s="370"/>
      <c r="F8" s="371"/>
      <c r="G8" s="369"/>
      <c r="I8" s="373"/>
    </row>
    <row r="9" spans="1:12" ht="27">
      <c r="D9" s="24"/>
      <c r="E9" s="25" t="s">
        <v>474</v>
      </c>
      <c r="F9" s="349" t="s">
        <v>85</v>
      </c>
      <c r="G9" s="383"/>
    </row>
    <row r="10" spans="1:12" s="372" customFormat="1" ht="6">
      <c r="A10" s="377"/>
      <c r="B10" s="367"/>
      <c r="C10" s="368"/>
      <c r="D10" s="378"/>
      <c r="E10" s="374"/>
      <c r="F10" s="379"/>
      <c r="G10" s="380"/>
      <c r="I10" s="373"/>
    </row>
    <row r="11" spans="1:12" ht="27">
      <c r="A11" s="200"/>
      <c r="D11" s="24"/>
      <c r="E11" s="81" t="s">
        <v>472</v>
      </c>
      <c r="F11" s="1120" t="s">
        <v>1327</v>
      </c>
      <c r="G11" s="381"/>
    </row>
    <row r="12" spans="1:12" ht="27">
      <c r="D12" s="24"/>
      <c r="E12" s="81" t="s">
        <v>473</v>
      </c>
      <c r="F12" s="1120" t="s">
        <v>1328</v>
      </c>
      <c r="G12" s="383"/>
    </row>
    <row r="13" spans="1:12" s="372" customFormat="1" ht="6">
      <c r="A13" s="377"/>
      <c r="B13" s="367"/>
      <c r="C13" s="368"/>
      <c r="D13" s="378"/>
      <c r="E13" s="374"/>
      <c r="F13" s="379"/>
      <c r="G13" s="380"/>
      <c r="I13" s="373"/>
    </row>
    <row r="14" spans="1:12" ht="27">
      <c r="D14" s="24"/>
      <c r="E14" s="81" t="s">
        <v>369</v>
      </c>
      <c r="F14" s="329" t="s">
        <v>42</v>
      </c>
      <c r="G14" s="383"/>
    </row>
    <row r="15" spans="1:12" ht="27" hidden="1">
      <c r="D15" s="24"/>
      <c r="E15" s="81" t="s">
        <v>299</v>
      </c>
      <c r="F15" s="331" t="s">
        <v>786</v>
      </c>
      <c r="G15" s="383"/>
    </row>
    <row r="16" spans="1:12" ht="27" hidden="1">
      <c r="D16" s="24"/>
      <c r="E16" s="81" t="s">
        <v>599</v>
      </c>
      <c r="F16" s="331"/>
      <c r="G16" s="383"/>
    </row>
    <row r="17" spans="1:9" ht="19.5">
      <c r="D17" s="24"/>
      <c r="E17" s="25"/>
      <c r="F17" s="445" t="s">
        <v>607</v>
      </c>
      <c r="G17" s="21"/>
    </row>
    <row r="18" spans="1:9" ht="27">
      <c r="D18" s="24"/>
      <c r="E18" s="81" t="s">
        <v>502</v>
      </c>
      <c r="F18" s="329" t="s">
        <v>1615</v>
      </c>
      <c r="G18" s="383"/>
    </row>
    <row r="19" spans="1:9" ht="27">
      <c r="D19" s="24"/>
      <c r="E19" s="81" t="s">
        <v>596</v>
      </c>
      <c r="F19" s="330" t="s">
        <v>1616</v>
      </c>
      <c r="G19" s="383"/>
    </row>
    <row r="20" spans="1:9" ht="27">
      <c r="D20" s="24"/>
      <c r="E20" s="81" t="s">
        <v>595</v>
      </c>
      <c r="F20" s="329" t="s">
        <v>1617</v>
      </c>
      <c r="G20" s="383"/>
    </row>
    <row r="21" spans="1:9" ht="27">
      <c r="D21" s="24"/>
      <c r="E21" s="81" t="s">
        <v>501</v>
      </c>
      <c r="F21" s="329" t="s">
        <v>1618</v>
      </c>
      <c r="G21" s="383"/>
    </row>
    <row r="22" spans="1:9" ht="19.5" hidden="1">
      <c r="D22" s="24"/>
      <c r="E22" s="25"/>
      <c r="F22" s="445" t="s">
        <v>608</v>
      </c>
      <c r="G22" s="21"/>
    </row>
    <row r="23" spans="1:9" ht="27" hidden="1">
      <c r="D23" s="24"/>
      <c r="E23" s="81" t="s">
        <v>611</v>
      </c>
      <c r="F23" s="333"/>
      <c r="G23" s="383"/>
    </row>
    <row r="24" spans="1:9" ht="27" hidden="1">
      <c r="D24" s="24"/>
      <c r="E24" s="81" t="s">
        <v>610</v>
      </c>
      <c r="F24" s="331"/>
      <c r="G24" s="383"/>
    </row>
    <row r="25" spans="1:9" ht="27" hidden="1">
      <c r="D25" s="24"/>
      <c r="E25" s="81" t="s">
        <v>609</v>
      </c>
      <c r="F25" s="333"/>
      <c r="G25" s="383"/>
    </row>
    <row r="26" spans="1:9" ht="27" hidden="1">
      <c r="D26" s="24"/>
      <c r="E26" s="81" t="s">
        <v>501</v>
      </c>
      <c r="F26" s="333"/>
      <c r="G26" s="383"/>
    </row>
    <row r="27" spans="1:9" s="372" customFormat="1" ht="35.1" customHeight="1">
      <c r="A27" s="377"/>
      <c r="B27" s="367"/>
      <c r="C27" s="368"/>
      <c r="D27" s="378"/>
      <c r="E27" s="374"/>
      <c r="F27" s="379"/>
      <c r="G27" s="380"/>
      <c r="I27" s="373"/>
    </row>
    <row r="28" spans="1:9" ht="27">
      <c r="D28" s="24"/>
      <c r="E28" s="81" t="s">
        <v>170</v>
      </c>
      <c r="F28" s="349" t="s">
        <v>85</v>
      </c>
      <c r="G28" s="383"/>
    </row>
    <row r="29" spans="1:9" ht="27">
      <c r="C29" s="28"/>
      <c r="D29" s="29"/>
      <c r="E29" s="30" t="s">
        <v>79</v>
      </c>
      <c r="F29" s="332" t="s">
        <v>1351</v>
      </c>
      <c r="G29" s="382"/>
    </row>
    <row r="30" spans="1:9" ht="27" hidden="1">
      <c r="C30" s="28"/>
      <c r="D30" s="29"/>
      <c r="E30" s="52" t="s">
        <v>203</v>
      </c>
      <c r="F30" s="333"/>
      <c r="G30" s="382"/>
    </row>
    <row r="31" spans="1:9" ht="27">
      <c r="C31" s="28"/>
      <c r="D31" s="29"/>
      <c r="E31" s="30" t="s">
        <v>53</v>
      </c>
      <c r="F31" s="332" t="s">
        <v>1352</v>
      </c>
      <c r="G31" s="382"/>
    </row>
    <row r="32" spans="1:9" ht="27">
      <c r="C32" s="28"/>
      <c r="D32" s="29"/>
      <c r="E32" s="30" t="s">
        <v>54</v>
      </c>
      <c r="F32" s="332" t="s">
        <v>1353</v>
      </c>
      <c r="G32" s="382"/>
      <c r="H32" s="31"/>
    </row>
    <row r="33" spans="1:9" s="372" customFormat="1" ht="6">
      <c r="A33" s="377"/>
      <c r="B33" s="367"/>
      <c r="C33" s="368"/>
      <c r="D33" s="378"/>
      <c r="E33" s="374"/>
      <c r="F33" s="379"/>
      <c r="G33" s="380"/>
      <c r="I33" s="373"/>
    </row>
    <row r="34" spans="1:9" ht="27">
      <c r="A34" s="199"/>
      <c r="D34" s="26"/>
      <c r="E34" s="799" t="s">
        <v>723</v>
      </c>
      <c r="F34" s="1121" t="s">
        <v>726</v>
      </c>
      <c r="G34" s="381"/>
    </row>
    <row r="35" spans="1:9" s="372" customFormat="1" ht="6">
      <c r="A35" s="377"/>
      <c r="B35" s="367"/>
      <c r="C35" s="368"/>
      <c r="D35" s="378"/>
      <c r="E35" s="374"/>
      <c r="F35" s="379"/>
      <c r="G35" s="380"/>
      <c r="I35" s="373"/>
    </row>
    <row r="36" spans="1:9" ht="27">
      <c r="A36" s="199"/>
      <c r="D36" s="26"/>
      <c r="E36" s="81" t="s">
        <v>243</v>
      </c>
      <c r="F36" s="828" t="s">
        <v>204</v>
      </c>
      <c r="G36" s="381"/>
    </row>
    <row r="37" spans="1:9" s="372" customFormat="1" ht="6">
      <c r="A37" s="366"/>
      <c r="B37" s="367"/>
      <c r="C37" s="368"/>
      <c r="D37" s="369"/>
      <c r="E37" s="370"/>
      <c r="F37" s="371"/>
      <c r="G37" s="369"/>
      <c r="I37" s="373"/>
    </row>
    <row r="38" spans="1:9" ht="27">
      <c r="B38" s="189"/>
      <c r="D38" s="24"/>
      <c r="E38" s="81" t="s">
        <v>729</v>
      </c>
      <c r="F38" s="349" t="s">
        <v>84</v>
      </c>
      <c r="G38" s="383"/>
      <c r="I38" s="19"/>
    </row>
    <row r="39" spans="1:9" s="372" customFormat="1" ht="6">
      <c r="A39" s="377"/>
      <c r="B39" s="367"/>
      <c r="C39" s="368"/>
      <c r="D39" s="378"/>
      <c r="E39" s="374"/>
      <c r="F39" s="379"/>
      <c r="G39" s="380"/>
      <c r="I39" s="373"/>
    </row>
    <row r="40" spans="1:9" ht="27">
      <c r="A40" s="201"/>
      <c r="B40" s="92"/>
      <c r="D40" s="33"/>
      <c r="E40" s="32" t="s">
        <v>546</v>
      </c>
      <c r="F40" s="329" t="s">
        <v>1619</v>
      </c>
      <c r="G40" s="381"/>
    </row>
    <row r="41" spans="1:9" ht="27">
      <c r="A41" s="201"/>
      <c r="B41" s="92"/>
      <c r="D41" s="33"/>
      <c r="E41" s="41" t="s">
        <v>547</v>
      </c>
      <c r="F41" s="329" t="s">
        <v>1620</v>
      </c>
      <c r="G41" s="381"/>
    </row>
    <row r="42" spans="1:9" ht="19.5">
      <c r="D42" s="24"/>
      <c r="E42" s="25"/>
      <c r="F42" s="445" t="s">
        <v>578</v>
      </c>
      <c r="G42" s="21"/>
    </row>
    <row r="43" spans="1:9" ht="27">
      <c r="A43" s="201"/>
      <c r="D43" s="21"/>
      <c r="E43" s="443" t="s">
        <v>87</v>
      </c>
      <c r="F43" s="449" t="s">
        <v>1621</v>
      </c>
      <c r="G43" s="381"/>
    </row>
    <row r="44" spans="1:9" ht="27">
      <c r="A44" s="201"/>
      <c r="B44" s="92"/>
      <c r="D44" s="33"/>
      <c r="E44" s="443" t="s">
        <v>88</v>
      </c>
      <c r="F44" s="449" t="s">
        <v>1622</v>
      </c>
      <c r="G44" s="381"/>
    </row>
    <row r="45" spans="1:9" ht="27">
      <c r="A45" s="201"/>
      <c r="B45" s="92"/>
      <c r="D45" s="33"/>
      <c r="E45" s="443" t="s">
        <v>579</v>
      </c>
      <c r="F45" s="449" t="s">
        <v>1623</v>
      </c>
      <c r="G45" s="381"/>
    </row>
    <row r="46" spans="1:9" ht="27">
      <c r="D46" s="24"/>
      <c r="E46" s="444" t="s">
        <v>580</v>
      </c>
      <c r="F46" s="449" t="s">
        <v>1624</v>
      </c>
      <c r="G46" s="383"/>
    </row>
    <row r="47" spans="1:9" ht="20.100000000000001" customHeight="1">
      <c r="A47" s="201"/>
      <c r="D47" s="21"/>
      <c r="F47" s="163"/>
      <c r="G47" s="27"/>
    </row>
    <row r="48" spans="1:9" ht="19.5">
      <c r="A48" s="201"/>
      <c r="B48" s="92"/>
      <c r="D48" s="33"/>
      <c r="E48" s="32"/>
      <c r="F48" s="164"/>
      <c r="G48" s="27"/>
    </row>
    <row r="49" spans="1:9" ht="19.5">
      <c r="A49" s="201"/>
      <c r="B49" s="92"/>
      <c r="D49" s="33"/>
      <c r="E49" s="32"/>
      <c r="F49" s="164"/>
      <c r="G49" s="27"/>
    </row>
    <row r="50" spans="1:9" ht="19.5">
      <c r="A50" s="201"/>
      <c r="B50" s="92"/>
      <c r="D50" s="33"/>
      <c r="E50" s="41"/>
      <c r="F50" s="164"/>
      <c r="G50" s="27"/>
    </row>
    <row r="51" spans="1:9" ht="19.5">
      <c r="A51" s="201"/>
      <c r="B51" s="92"/>
      <c r="D51" s="33"/>
      <c r="E51" s="32"/>
      <c r="F51" s="164"/>
      <c r="G51" s="27"/>
    </row>
    <row r="54" spans="1:9">
      <c r="E54" s="1149"/>
      <c r="F54" s="1149"/>
      <c r="G54" s="1149"/>
      <c r="H54" s="1149"/>
      <c r="I54" s="1149"/>
    </row>
  </sheetData>
  <sheetProtection algorithmName="SHA-512" hashValue="7WcPHSNy6PpMY88RfxYquv6aXosr4GIVc36pdm7Z8o9xBsJkPkkSPUqMoYCVHtj//yHnmcSHLyDfvQx4hKnHhw==" saltValue="yn3VMU3smAR/E6sVJgJ54Q==" spinCount="100000" sheet="1" objects="1" scenarios="1" formatColumns="0" formatRows="0"/>
  <dataConsolidate leftLabels="1" link="1"/>
  <mergeCells count="2">
    <mergeCell ref="E5:F5"/>
    <mergeCell ref="E54:I54"/>
  </mergeCells>
  <phoneticPr fontId="13" type="noConversion"/>
  <dataValidations xWindow="446" yWindow="425" count="5">
    <dataValidation type="textLength" operator="lessThanOrEqual" allowBlank="1" showInputMessage="1" showErrorMessage="1" errorTitle="Ошибка" error="Допускается ввод не более 900 символов!" sqref="F48:F51 F30 F40:F41 F18 F43:F46 F20:F21 F23 F25:F26" xr:uid="{00000000-0002-0000-04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4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400-000002000000}"/>
    <dataValidation type="list" allowBlank="1" showInputMessage="1" showErrorMessage="1" errorTitle="Ошибка" error="Выберите значение из списка" prompt="Выберите значение из списка" sqref="F14" xr:uid="{00000000-0002-0000-04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F38" xr:uid="{00000000-0002-0000-0400-000004000000}"/>
  </dataValidations>
  <pageMargins left="0.75" right="0.75" top="1" bottom="1" header="0.5" footer="0.5"/>
  <pageSetup paperSize="8"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ED">
    <tabColor indexed="47"/>
  </sheetPr>
  <dimension ref="A1:B11"/>
  <sheetViews>
    <sheetView showGridLines="0" zoomScaleNormal="100" workbookViewId="0"/>
  </sheetViews>
  <sheetFormatPr defaultRowHeight="11.25"/>
  <cols>
    <col min="1" max="1" width="9.140625" style="1125"/>
    <col min="2" max="2" width="65.28515625" style="1125" customWidth="1"/>
    <col min="3" max="3" width="41" style="1125" customWidth="1"/>
    <col min="4" max="16384" width="9.140625" style="1125"/>
  </cols>
  <sheetData>
    <row r="1" spans="1:2">
      <c r="A1" s="1125" t="s">
        <v>330</v>
      </c>
      <c r="B1" s="1125" t="s">
        <v>332</v>
      </c>
    </row>
    <row r="2" spans="1:2">
      <c r="A2" s="1125">
        <v>4190064</v>
      </c>
      <c r="B2" s="1125" t="s">
        <v>1314</v>
      </c>
    </row>
    <row r="3" spans="1:2">
      <c r="A3" s="1125">
        <v>4190065</v>
      </c>
      <c r="B3" s="1125" t="s">
        <v>1315</v>
      </c>
    </row>
    <row r="4" spans="1:2">
      <c r="A4" s="1125">
        <v>4190066</v>
      </c>
      <c r="B4" s="1125" t="s">
        <v>1316</v>
      </c>
    </row>
    <row r="5" spans="1:2">
      <c r="A5" s="1125">
        <v>4190067</v>
      </c>
      <c r="B5" s="1125" t="s">
        <v>1317</v>
      </c>
    </row>
    <row r="6" spans="1:2">
      <c r="A6" s="1125">
        <v>4190068</v>
      </c>
      <c r="B6" s="1125" t="s">
        <v>1318</v>
      </c>
    </row>
    <row r="7" spans="1:2">
      <c r="A7" s="1125">
        <v>4190069</v>
      </c>
      <c r="B7" s="1125" t="s">
        <v>1319</v>
      </c>
    </row>
    <row r="8" spans="1:2">
      <c r="A8" s="1125">
        <v>4190070</v>
      </c>
      <c r="B8" s="1125" t="s">
        <v>1320</v>
      </c>
    </row>
    <row r="9" spans="1:2">
      <c r="A9" s="1125">
        <v>4190071</v>
      </c>
      <c r="B9" s="1125" t="s">
        <v>1321</v>
      </c>
    </row>
    <row r="10" spans="1:2">
      <c r="A10" s="1125">
        <v>4190072</v>
      </c>
      <c r="B10" s="1125" t="s">
        <v>1322</v>
      </c>
    </row>
    <row r="11" spans="1:2">
      <c r="A11" s="1125">
        <v>4190073</v>
      </c>
      <c r="B11" s="1125" t="s">
        <v>1323</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modfrmReestrObj">
    <tabColor indexed="47"/>
  </sheetPr>
  <dimension ref="A1"/>
  <sheetViews>
    <sheetView showGridLines="0" zoomScaleNormal="100" workbookViewId="0"/>
  </sheetViews>
  <sheetFormatPr defaultRowHeight="12.75"/>
  <cols>
    <col min="1" max="16384" width="9.140625" style="184"/>
  </cols>
  <sheetData>
    <row r="1" spans="1:1">
      <c r="A1" s="54"/>
    </row>
  </sheetData>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llSheetsInThisWorkbook">
    <tabColor indexed="47"/>
  </sheetPr>
  <dimension ref="A1:B241"/>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57</v>
      </c>
      <c r="B1" s="4" t="s">
        <v>58</v>
      </c>
    </row>
    <row r="2" spans="1:2">
      <c r="A2" t="s">
        <v>413</v>
      </c>
      <c r="B2" t="s">
        <v>76</v>
      </c>
    </row>
    <row r="3" spans="1:2">
      <c r="A3" t="s">
        <v>414</v>
      </c>
      <c r="B3" t="s">
        <v>82</v>
      </c>
    </row>
    <row r="4" spans="1:2">
      <c r="A4" t="s">
        <v>415</v>
      </c>
      <c r="B4" t="s">
        <v>386</v>
      </c>
    </row>
    <row r="5" spans="1:2">
      <c r="A5" t="s">
        <v>417</v>
      </c>
      <c r="B5" t="s">
        <v>59</v>
      </c>
    </row>
    <row r="6" spans="1:2">
      <c r="A6" t="s">
        <v>416</v>
      </c>
      <c r="B6" t="s">
        <v>576</v>
      </c>
    </row>
    <row r="7" spans="1:2">
      <c r="A7" t="s">
        <v>747</v>
      </c>
      <c r="B7" t="s">
        <v>488</v>
      </c>
    </row>
    <row r="8" spans="1:2">
      <c r="A8" t="s">
        <v>748</v>
      </c>
      <c r="B8" t="s">
        <v>426</v>
      </c>
    </row>
    <row r="9" spans="1:2">
      <c r="A9" t="s">
        <v>508</v>
      </c>
      <c r="B9" t="s">
        <v>427</v>
      </c>
    </row>
    <row r="10" spans="1:2">
      <c r="A10" t="s">
        <v>418</v>
      </c>
      <c r="B10" t="s">
        <v>428</v>
      </c>
    </row>
    <row r="11" spans="1:2">
      <c r="A11" t="s">
        <v>762</v>
      </c>
      <c r="B11" t="s">
        <v>489</v>
      </c>
    </row>
    <row r="12" spans="1:2">
      <c r="A12" t="s">
        <v>763</v>
      </c>
      <c r="B12" t="s">
        <v>429</v>
      </c>
    </row>
    <row r="13" spans="1:2">
      <c r="A13" t="s">
        <v>749</v>
      </c>
      <c r="B13" t="s">
        <v>430</v>
      </c>
    </row>
    <row r="14" spans="1:2">
      <c r="A14" t="s">
        <v>750</v>
      </c>
      <c r="B14" t="s">
        <v>431</v>
      </c>
    </row>
    <row r="15" spans="1:2">
      <c r="A15" t="s">
        <v>751</v>
      </c>
      <c r="B15" t="s">
        <v>335</v>
      </c>
    </row>
    <row r="16" spans="1:2">
      <c r="A16" t="s">
        <v>752</v>
      </c>
      <c r="B16" t="s">
        <v>61</v>
      </c>
    </row>
    <row r="17" spans="1:2">
      <c r="A17" t="s">
        <v>753</v>
      </c>
      <c r="B17" t="s">
        <v>387</v>
      </c>
    </row>
    <row r="18" spans="1:2">
      <c r="A18" t="s">
        <v>754</v>
      </c>
      <c r="B18" t="s">
        <v>440</v>
      </c>
    </row>
    <row r="19" spans="1:2">
      <c r="A19" t="s">
        <v>755</v>
      </c>
      <c r="B19" t="s">
        <v>250</v>
      </c>
    </row>
    <row r="20" spans="1:2">
      <c r="A20" t="s">
        <v>756</v>
      </c>
      <c r="B20" t="s">
        <v>74</v>
      </c>
    </row>
    <row r="21" spans="1:2">
      <c r="A21" t="s">
        <v>757</v>
      </c>
      <c r="B21" t="s">
        <v>63</v>
      </c>
    </row>
    <row r="22" spans="1:2">
      <c r="A22" t="s">
        <v>758</v>
      </c>
      <c r="B22" t="s">
        <v>75</v>
      </c>
    </row>
    <row r="23" spans="1:2">
      <c r="A23" t="s">
        <v>759</v>
      </c>
      <c r="B23" t="s">
        <v>432</v>
      </c>
    </row>
    <row r="24" spans="1:2">
      <c r="A24" t="s">
        <v>760</v>
      </c>
      <c r="B24" t="s">
        <v>73</v>
      </c>
    </row>
    <row r="25" spans="1:2">
      <c r="A25" t="s">
        <v>600</v>
      </c>
      <c r="B25" t="s">
        <v>62</v>
      </c>
    </row>
    <row r="26" spans="1:2">
      <c r="A26" t="s">
        <v>601</v>
      </c>
      <c r="B26" t="s">
        <v>64</v>
      </c>
    </row>
    <row r="27" spans="1:2">
      <c r="A27" t="s">
        <v>510</v>
      </c>
      <c r="B27" t="s">
        <v>385</v>
      </c>
    </row>
    <row r="28" spans="1:2">
      <c r="A28" t="s">
        <v>420</v>
      </c>
      <c r="B28" t="s">
        <v>14</v>
      </c>
    </row>
    <row r="29" spans="1:2">
      <c r="A29" t="s">
        <v>509</v>
      </c>
      <c r="B29" t="s">
        <v>15</v>
      </c>
    </row>
    <row r="30" spans="1:2">
      <c r="A30" t="s">
        <v>419</v>
      </c>
      <c r="B30" t="s">
        <v>577</v>
      </c>
    </row>
    <row r="31" spans="1:2">
      <c r="A31" t="s">
        <v>585</v>
      </c>
      <c r="B31" t="s">
        <v>433</v>
      </c>
    </row>
    <row r="32" spans="1:2">
      <c r="A32" t="s">
        <v>487</v>
      </c>
      <c r="B32" t="s">
        <v>180</v>
      </c>
    </row>
    <row r="33" spans="1:2">
      <c r="A33" t="s">
        <v>421</v>
      </c>
      <c r="B33" t="s">
        <v>511</v>
      </c>
    </row>
    <row r="34" spans="1:2">
      <c r="A34" t="s">
        <v>422</v>
      </c>
      <c r="B34" t="s">
        <v>490</v>
      </c>
    </row>
    <row r="35" spans="1:2">
      <c r="A35" t="s">
        <v>423</v>
      </c>
      <c r="B35" t="s">
        <v>336</v>
      </c>
    </row>
    <row r="36" spans="1:2">
      <c r="A36" t="s">
        <v>424</v>
      </c>
      <c r="B36" t="s">
        <v>279</v>
      </c>
    </row>
    <row r="37" spans="1:2">
      <c r="A37" t="s">
        <v>425</v>
      </c>
      <c r="B37" t="s">
        <v>334</v>
      </c>
    </row>
    <row r="38" spans="1:2">
      <c r="A38"/>
      <c r="B38" t="s">
        <v>199</v>
      </c>
    </row>
    <row r="39" spans="1:2">
      <c r="A39"/>
      <c r="B39" t="s">
        <v>181</v>
      </c>
    </row>
    <row r="40" spans="1:2">
      <c r="A40"/>
      <c r="B40" t="s">
        <v>178</v>
      </c>
    </row>
    <row r="41" spans="1:2">
      <c r="A41"/>
      <c r="B41" t="s">
        <v>221</v>
      </c>
    </row>
    <row r="42" spans="1:2">
      <c r="A42"/>
      <c r="B42" t="s">
        <v>179</v>
      </c>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sheetData>
  <sheetProtection formatColumns="0" formatRows="0"/>
  <phoneticPr fontId="13" type="noConversion"/>
  <pageMargins left="0.75" right="0.75" top="1" bottom="1" header="0.5" footer="0.5"/>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SH_et_union_vert">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Region">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3" type="noConversion"/>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10"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4"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TSH_REESTR_ORG">
    <tabColor indexed="47"/>
  </sheetPr>
  <dimension ref="A1:J78"/>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1313</v>
      </c>
      <c r="B1" s="5" t="s">
        <v>1329</v>
      </c>
      <c r="C1" s="5" t="s">
        <v>1330</v>
      </c>
      <c r="D1" s="5" t="s">
        <v>1331</v>
      </c>
      <c r="E1" s="5" t="s">
        <v>1332</v>
      </c>
      <c r="F1" s="5" t="s">
        <v>1333</v>
      </c>
      <c r="G1" s="5" t="s">
        <v>1334</v>
      </c>
      <c r="H1" s="5" t="s">
        <v>1335</v>
      </c>
      <c r="I1" s="5" t="s">
        <v>1336</v>
      </c>
    </row>
    <row r="2" spans="1:10">
      <c r="A2" s="5">
        <v>1</v>
      </c>
      <c r="B2" s="5" t="s">
        <v>1337</v>
      </c>
      <c r="C2" s="5" t="s">
        <v>133</v>
      </c>
      <c r="D2" s="5" t="s">
        <v>1338</v>
      </c>
      <c r="E2" s="5" t="s">
        <v>1339</v>
      </c>
      <c r="F2" s="5" t="s">
        <v>1340</v>
      </c>
      <c r="G2" s="5" t="s">
        <v>1341</v>
      </c>
      <c r="J2" s="5" t="s">
        <v>1614</v>
      </c>
    </row>
    <row r="3" spans="1:10">
      <c r="A3" s="5">
        <v>2</v>
      </c>
      <c r="B3" s="5" t="s">
        <v>1337</v>
      </c>
      <c r="C3" s="5" t="s">
        <v>133</v>
      </c>
      <c r="D3" s="5" t="s">
        <v>1342</v>
      </c>
      <c r="E3" s="5" t="s">
        <v>1343</v>
      </c>
      <c r="F3" s="5" t="s">
        <v>1344</v>
      </c>
      <c r="G3" s="5" t="s">
        <v>1345</v>
      </c>
      <c r="J3" s="5" t="s">
        <v>1614</v>
      </c>
    </row>
    <row r="4" spans="1:10">
      <c r="A4" s="5">
        <v>3</v>
      </c>
      <c r="B4" s="5" t="s">
        <v>1337</v>
      </c>
      <c r="C4" s="5" t="s">
        <v>133</v>
      </c>
      <c r="D4" s="5" t="s">
        <v>1346</v>
      </c>
      <c r="E4" s="5" t="s">
        <v>1347</v>
      </c>
      <c r="F4" s="5" t="s">
        <v>1348</v>
      </c>
      <c r="G4" s="5" t="s">
        <v>1349</v>
      </c>
      <c r="J4" s="5" t="s">
        <v>1614</v>
      </c>
    </row>
    <row r="5" spans="1:10">
      <c r="A5" s="5">
        <v>4</v>
      </c>
      <c r="B5" s="5" t="s">
        <v>1337</v>
      </c>
      <c r="C5" s="5" t="s">
        <v>133</v>
      </c>
      <c r="D5" s="5" t="s">
        <v>1350</v>
      </c>
      <c r="E5" s="5" t="s">
        <v>1351</v>
      </c>
      <c r="F5" s="5" t="s">
        <v>1352</v>
      </c>
      <c r="G5" s="5" t="s">
        <v>1353</v>
      </c>
      <c r="J5" s="5" t="s">
        <v>1614</v>
      </c>
    </row>
    <row r="6" spans="1:10">
      <c r="A6" s="5">
        <v>5</v>
      </c>
      <c r="B6" s="5" t="s">
        <v>1337</v>
      </c>
      <c r="C6" s="5" t="s">
        <v>133</v>
      </c>
      <c r="D6" s="5" t="s">
        <v>1354</v>
      </c>
      <c r="E6" s="5" t="s">
        <v>1355</v>
      </c>
      <c r="F6" s="5" t="s">
        <v>1356</v>
      </c>
      <c r="G6" s="5" t="s">
        <v>1357</v>
      </c>
      <c r="J6" s="5" t="s">
        <v>1614</v>
      </c>
    </row>
    <row r="7" spans="1:10">
      <c r="A7" s="5">
        <v>6</v>
      </c>
      <c r="B7" s="5" t="s">
        <v>1337</v>
      </c>
      <c r="C7" s="5" t="s">
        <v>133</v>
      </c>
      <c r="D7" s="5" t="s">
        <v>1358</v>
      </c>
      <c r="E7" s="5" t="s">
        <v>1359</v>
      </c>
      <c r="F7" s="5" t="s">
        <v>1360</v>
      </c>
      <c r="G7" s="5" t="s">
        <v>1361</v>
      </c>
      <c r="J7" s="5" t="s">
        <v>1614</v>
      </c>
    </row>
    <row r="8" spans="1:10">
      <c r="A8" s="5">
        <v>7</v>
      </c>
      <c r="B8" s="5" t="s">
        <v>1337</v>
      </c>
      <c r="C8" s="5" t="s">
        <v>133</v>
      </c>
      <c r="D8" s="5" t="s">
        <v>1362</v>
      </c>
      <c r="E8" s="5" t="s">
        <v>1363</v>
      </c>
      <c r="F8" s="5" t="s">
        <v>1364</v>
      </c>
      <c r="G8" s="5" t="s">
        <v>1365</v>
      </c>
      <c r="J8" s="5" t="s">
        <v>1614</v>
      </c>
    </row>
    <row r="9" spans="1:10">
      <c r="A9" s="5">
        <v>8</v>
      </c>
      <c r="B9" s="5" t="s">
        <v>1337</v>
      </c>
      <c r="C9" s="5" t="s">
        <v>133</v>
      </c>
      <c r="D9" s="5" t="s">
        <v>1366</v>
      </c>
      <c r="E9" s="5" t="s">
        <v>1367</v>
      </c>
      <c r="F9" s="5" t="s">
        <v>1368</v>
      </c>
      <c r="G9" s="5" t="s">
        <v>1369</v>
      </c>
      <c r="J9" s="5" t="s">
        <v>1614</v>
      </c>
    </row>
    <row r="10" spans="1:10">
      <c r="A10" s="5">
        <v>9</v>
      </c>
      <c r="B10" s="5" t="s">
        <v>1337</v>
      </c>
      <c r="C10" s="5" t="s">
        <v>133</v>
      </c>
      <c r="D10" s="5" t="s">
        <v>1370</v>
      </c>
      <c r="E10" s="5" t="s">
        <v>1371</v>
      </c>
      <c r="F10" s="5" t="s">
        <v>1372</v>
      </c>
      <c r="G10" s="5" t="s">
        <v>1373</v>
      </c>
      <c r="J10" s="5" t="s">
        <v>1614</v>
      </c>
    </row>
    <row r="11" spans="1:10">
      <c r="A11" s="5">
        <v>10</v>
      </c>
      <c r="B11" s="5" t="s">
        <v>1337</v>
      </c>
      <c r="C11" s="5" t="s">
        <v>133</v>
      </c>
      <c r="D11" s="5" t="s">
        <v>1374</v>
      </c>
      <c r="E11" s="5" t="s">
        <v>1375</v>
      </c>
      <c r="F11" s="5" t="s">
        <v>1376</v>
      </c>
      <c r="G11" s="5" t="s">
        <v>1377</v>
      </c>
      <c r="J11" s="5" t="s">
        <v>1614</v>
      </c>
    </row>
    <row r="12" spans="1:10">
      <c r="A12" s="5">
        <v>11</v>
      </c>
      <c r="B12" s="5" t="s">
        <v>1337</v>
      </c>
      <c r="C12" s="5" t="s">
        <v>133</v>
      </c>
      <c r="D12" s="5" t="s">
        <v>1378</v>
      </c>
      <c r="E12" s="5" t="s">
        <v>1379</v>
      </c>
      <c r="F12" s="5" t="s">
        <v>1380</v>
      </c>
      <c r="G12" s="5" t="s">
        <v>1381</v>
      </c>
      <c r="J12" s="5" t="s">
        <v>1614</v>
      </c>
    </row>
    <row r="13" spans="1:10">
      <c r="A13" s="5">
        <v>12</v>
      </c>
      <c r="B13" s="5" t="s">
        <v>1337</v>
      </c>
      <c r="C13" s="5" t="s">
        <v>133</v>
      </c>
      <c r="D13" s="5" t="s">
        <v>1382</v>
      </c>
      <c r="E13" s="5" t="s">
        <v>1383</v>
      </c>
      <c r="F13" s="5" t="s">
        <v>1384</v>
      </c>
      <c r="G13" s="5" t="s">
        <v>1385</v>
      </c>
      <c r="J13" s="5" t="s">
        <v>1614</v>
      </c>
    </row>
    <row r="14" spans="1:10">
      <c r="A14" s="5">
        <v>13</v>
      </c>
      <c r="B14" s="5" t="s">
        <v>1337</v>
      </c>
      <c r="C14" s="5" t="s">
        <v>133</v>
      </c>
      <c r="D14" s="5" t="s">
        <v>1386</v>
      </c>
      <c r="E14" s="5" t="s">
        <v>1387</v>
      </c>
      <c r="F14" s="5" t="s">
        <v>1388</v>
      </c>
      <c r="G14" s="5" t="s">
        <v>1389</v>
      </c>
      <c r="J14" s="5" t="s">
        <v>1614</v>
      </c>
    </row>
    <row r="15" spans="1:10">
      <c r="A15" s="5">
        <v>14</v>
      </c>
      <c r="B15" s="5" t="s">
        <v>1337</v>
      </c>
      <c r="C15" s="5" t="s">
        <v>133</v>
      </c>
      <c r="D15" s="5" t="s">
        <v>1390</v>
      </c>
      <c r="E15" s="5" t="s">
        <v>1391</v>
      </c>
      <c r="F15" s="5" t="s">
        <v>1392</v>
      </c>
      <c r="G15" s="5" t="s">
        <v>1393</v>
      </c>
      <c r="J15" s="5" t="s">
        <v>1614</v>
      </c>
    </row>
    <row r="16" spans="1:10">
      <c r="A16" s="5">
        <v>15</v>
      </c>
      <c r="B16" s="5" t="s">
        <v>1337</v>
      </c>
      <c r="C16" s="5" t="s">
        <v>133</v>
      </c>
      <c r="D16" s="5" t="s">
        <v>1394</v>
      </c>
      <c r="E16" s="5" t="s">
        <v>1395</v>
      </c>
      <c r="F16" s="5" t="s">
        <v>1396</v>
      </c>
      <c r="G16" s="5" t="s">
        <v>1353</v>
      </c>
      <c r="J16" s="5" t="s">
        <v>1614</v>
      </c>
    </row>
    <row r="17" spans="1:10">
      <c r="A17" s="5">
        <v>16</v>
      </c>
      <c r="B17" s="5" t="s">
        <v>1337</v>
      </c>
      <c r="C17" s="5" t="s">
        <v>133</v>
      </c>
      <c r="D17" s="5" t="s">
        <v>1397</v>
      </c>
      <c r="E17" s="5" t="s">
        <v>1398</v>
      </c>
      <c r="F17" s="5" t="s">
        <v>1399</v>
      </c>
      <c r="G17" s="5" t="s">
        <v>1400</v>
      </c>
      <c r="J17" s="5" t="s">
        <v>1614</v>
      </c>
    </row>
    <row r="18" spans="1:10">
      <c r="A18" s="5">
        <v>17</v>
      </c>
      <c r="B18" s="5" t="s">
        <v>1337</v>
      </c>
      <c r="C18" s="5" t="s">
        <v>133</v>
      </c>
      <c r="D18" s="5" t="s">
        <v>1401</v>
      </c>
      <c r="E18" s="5" t="s">
        <v>1402</v>
      </c>
      <c r="F18" s="5" t="s">
        <v>1403</v>
      </c>
      <c r="G18" s="5" t="s">
        <v>1404</v>
      </c>
      <c r="H18" s="5" t="s">
        <v>1405</v>
      </c>
      <c r="J18" s="5" t="s">
        <v>1614</v>
      </c>
    </row>
    <row r="19" spans="1:10">
      <c r="A19" s="5">
        <v>18</v>
      </c>
      <c r="B19" s="5" t="s">
        <v>1337</v>
      </c>
      <c r="C19" s="5" t="s">
        <v>133</v>
      </c>
      <c r="D19" s="5" t="s">
        <v>1406</v>
      </c>
      <c r="E19" s="5" t="s">
        <v>1407</v>
      </c>
      <c r="F19" s="5" t="s">
        <v>1408</v>
      </c>
      <c r="G19" s="5" t="s">
        <v>1409</v>
      </c>
      <c r="J19" s="5" t="s">
        <v>1614</v>
      </c>
    </row>
    <row r="20" spans="1:10">
      <c r="A20" s="5">
        <v>19</v>
      </c>
      <c r="B20" s="5" t="s">
        <v>1337</v>
      </c>
      <c r="C20" s="5" t="s">
        <v>133</v>
      </c>
      <c r="D20" s="5" t="s">
        <v>1410</v>
      </c>
      <c r="E20" s="5" t="s">
        <v>1411</v>
      </c>
      <c r="F20" s="5" t="s">
        <v>1412</v>
      </c>
      <c r="G20" s="5" t="s">
        <v>1413</v>
      </c>
      <c r="J20" s="5" t="s">
        <v>1614</v>
      </c>
    </row>
    <row r="21" spans="1:10">
      <c r="A21" s="5">
        <v>20</v>
      </c>
      <c r="B21" s="5" t="s">
        <v>1337</v>
      </c>
      <c r="C21" s="5" t="s">
        <v>133</v>
      </c>
      <c r="D21" s="5" t="s">
        <v>1414</v>
      </c>
      <c r="E21" s="5" t="s">
        <v>1415</v>
      </c>
      <c r="F21" s="5" t="s">
        <v>1416</v>
      </c>
      <c r="G21" s="5" t="s">
        <v>1417</v>
      </c>
      <c r="J21" s="5" t="s">
        <v>1614</v>
      </c>
    </row>
    <row r="22" spans="1:10">
      <c r="A22" s="5">
        <v>21</v>
      </c>
      <c r="B22" s="5" t="s">
        <v>1337</v>
      </c>
      <c r="C22" s="5" t="s">
        <v>133</v>
      </c>
      <c r="D22" s="5" t="s">
        <v>1418</v>
      </c>
      <c r="E22" s="5" t="s">
        <v>1419</v>
      </c>
      <c r="F22" s="5" t="s">
        <v>1420</v>
      </c>
      <c r="G22" s="5" t="s">
        <v>1404</v>
      </c>
      <c r="J22" s="5" t="s">
        <v>1614</v>
      </c>
    </row>
    <row r="23" spans="1:10">
      <c r="A23" s="5">
        <v>22</v>
      </c>
      <c r="B23" s="5" t="s">
        <v>1337</v>
      </c>
      <c r="C23" s="5" t="s">
        <v>133</v>
      </c>
      <c r="D23" s="5" t="s">
        <v>1421</v>
      </c>
      <c r="E23" s="5" t="s">
        <v>1422</v>
      </c>
      <c r="F23" s="5" t="s">
        <v>1423</v>
      </c>
      <c r="G23" s="5" t="s">
        <v>1404</v>
      </c>
      <c r="J23" s="5" t="s">
        <v>1614</v>
      </c>
    </row>
    <row r="24" spans="1:10">
      <c r="A24" s="5">
        <v>23</v>
      </c>
      <c r="B24" s="5" t="s">
        <v>1337</v>
      </c>
      <c r="C24" s="5" t="s">
        <v>133</v>
      </c>
      <c r="D24" s="5" t="s">
        <v>1424</v>
      </c>
      <c r="E24" s="5" t="s">
        <v>1425</v>
      </c>
      <c r="F24" s="5" t="s">
        <v>1426</v>
      </c>
      <c r="G24" s="5" t="s">
        <v>1427</v>
      </c>
      <c r="J24" s="5" t="s">
        <v>1614</v>
      </c>
    </row>
    <row r="25" spans="1:10">
      <c r="A25" s="5">
        <v>24</v>
      </c>
      <c r="B25" s="5" t="s">
        <v>1337</v>
      </c>
      <c r="C25" s="5" t="s">
        <v>133</v>
      </c>
      <c r="D25" s="5" t="s">
        <v>1428</v>
      </c>
      <c r="E25" s="5" t="s">
        <v>1429</v>
      </c>
      <c r="F25" s="5" t="s">
        <v>1430</v>
      </c>
      <c r="G25" s="5" t="s">
        <v>1431</v>
      </c>
      <c r="J25" s="5" t="s">
        <v>1614</v>
      </c>
    </row>
    <row r="26" spans="1:10">
      <c r="A26" s="5">
        <v>25</v>
      </c>
      <c r="B26" s="5" t="s">
        <v>1337</v>
      </c>
      <c r="C26" s="5" t="s">
        <v>133</v>
      </c>
      <c r="D26" s="5" t="s">
        <v>1432</v>
      </c>
      <c r="E26" s="5" t="s">
        <v>1433</v>
      </c>
      <c r="F26" s="5" t="s">
        <v>1434</v>
      </c>
      <c r="G26" s="5" t="s">
        <v>1435</v>
      </c>
      <c r="J26" s="5" t="s">
        <v>1614</v>
      </c>
    </row>
    <row r="27" spans="1:10">
      <c r="A27" s="5">
        <v>26</v>
      </c>
      <c r="B27" s="5" t="s">
        <v>1337</v>
      </c>
      <c r="C27" s="5" t="s">
        <v>133</v>
      </c>
      <c r="D27" s="5" t="s">
        <v>1436</v>
      </c>
      <c r="E27" s="5" t="s">
        <v>1437</v>
      </c>
      <c r="F27" s="5" t="s">
        <v>1438</v>
      </c>
      <c r="G27" s="5" t="s">
        <v>1439</v>
      </c>
      <c r="J27" s="5" t="s">
        <v>1614</v>
      </c>
    </row>
    <row r="28" spans="1:10">
      <c r="A28" s="5">
        <v>27</v>
      </c>
      <c r="B28" s="5" t="s">
        <v>1337</v>
      </c>
      <c r="C28" s="5" t="s">
        <v>133</v>
      </c>
      <c r="D28" s="5" t="s">
        <v>1440</v>
      </c>
      <c r="E28" s="5" t="s">
        <v>1441</v>
      </c>
      <c r="F28" s="5" t="s">
        <v>1442</v>
      </c>
      <c r="G28" s="5" t="s">
        <v>1413</v>
      </c>
      <c r="J28" s="5" t="s">
        <v>1614</v>
      </c>
    </row>
    <row r="29" spans="1:10">
      <c r="A29" s="5">
        <v>28</v>
      </c>
      <c r="B29" s="5" t="s">
        <v>1337</v>
      </c>
      <c r="C29" s="5" t="s">
        <v>133</v>
      </c>
      <c r="D29" s="5" t="s">
        <v>1443</v>
      </c>
      <c r="E29" s="5" t="s">
        <v>1444</v>
      </c>
      <c r="F29" s="5" t="s">
        <v>1445</v>
      </c>
      <c r="G29" s="5" t="s">
        <v>1446</v>
      </c>
      <c r="J29" s="5" t="s">
        <v>1614</v>
      </c>
    </row>
    <row r="30" spans="1:10">
      <c r="A30" s="5">
        <v>29</v>
      </c>
      <c r="B30" s="5" t="s">
        <v>1337</v>
      </c>
      <c r="C30" s="5" t="s">
        <v>133</v>
      </c>
      <c r="D30" s="5" t="s">
        <v>1447</v>
      </c>
      <c r="E30" s="5" t="s">
        <v>1448</v>
      </c>
      <c r="F30" s="5" t="s">
        <v>1449</v>
      </c>
      <c r="G30" s="5" t="s">
        <v>1450</v>
      </c>
      <c r="J30" s="5" t="s">
        <v>1614</v>
      </c>
    </row>
    <row r="31" spans="1:10">
      <c r="A31" s="5">
        <v>30</v>
      </c>
      <c r="B31" s="5" t="s">
        <v>1337</v>
      </c>
      <c r="C31" s="5" t="s">
        <v>133</v>
      </c>
      <c r="D31" s="5" t="s">
        <v>1451</v>
      </c>
      <c r="E31" s="5" t="s">
        <v>1452</v>
      </c>
      <c r="F31" s="5" t="s">
        <v>1453</v>
      </c>
      <c r="G31" s="5" t="s">
        <v>1413</v>
      </c>
      <c r="J31" s="5" t="s">
        <v>1614</v>
      </c>
    </row>
    <row r="32" spans="1:10">
      <c r="A32" s="5">
        <v>31</v>
      </c>
      <c r="B32" s="5" t="s">
        <v>1337</v>
      </c>
      <c r="C32" s="5" t="s">
        <v>133</v>
      </c>
      <c r="D32" s="5" t="s">
        <v>1454</v>
      </c>
      <c r="E32" s="5" t="s">
        <v>1455</v>
      </c>
      <c r="F32" s="5" t="s">
        <v>1456</v>
      </c>
      <c r="G32" s="5" t="s">
        <v>1439</v>
      </c>
      <c r="J32" s="5" t="s">
        <v>1614</v>
      </c>
    </row>
    <row r="33" spans="1:10">
      <c r="A33" s="5">
        <v>32</v>
      </c>
      <c r="B33" s="5" t="s">
        <v>1337</v>
      </c>
      <c r="C33" s="5" t="s">
        <v>133</v>
      </c>
      <c r="D33" s="5" t="s">
        <v>1457</v>
      </c>
      <c r="E33" s="5" t="s">
        <v>1458</v>
      </c>
      <c r="F33" s="5" t="s">
        <v>1459</v>
      </c>
      <c r="G33" s="5" t="s">
        <v>1385</v>
      </c>
      <c r="J33" s="5" t="s">
        <v>1614</v>
      </c>
    </row>
    <row r="34" spans="1:10">
      <c r="A34" s="5">
        <v>33</v>
      </c>
      <c r="B34" s="5" t="s">
        <v>1337</v>
      </c>
      <c r="C34" s="5" t="s">
        <v>133</v>
      </c>
      <c r="D34" s="5" t="s">
        <v>1460</v>
      </c>
      <c r="E34" s="5" t="s">
        <v>1461</v>
      </c>
      <c r="F34" s="5" t="s">
        <v>1462</v>
      </c>
      <c r="G34" s="5" t="s">
        <v>1353</v>
      </c>
      <c r="J34" s="5" t="s">
        <v>1614</v>
      </c>
    </row>
    <row r="35" spans="1:10">
      <c r="A35" s="5">
        <v>34</v>
      </c>
      <c r="B35" s="5" t="s">
        <v>1337</v>
      </c>
      <c r="C35" s="5" t="s">
        <v>133</v>
      </c>
      <c r="D35" s="5" t="s">
        <v>1463</v>
      </c>
      <c r="E35" s="5" t="s">
        <v>1464</v>
      </c>
      <c r="F35" s="5" t="s">
        <v>1465</v>
      </c>
      <c r="G35" s="5" t="s">
        <v>1466</v>
      </c>
      <c r="J35" s="5" t="s">
        <v>1614</v>
      </c>
    </row>
    <row r="36" spans="1:10">
      <c r="A36" s="5">
        <v>35</v>
      </c>
      <c r="B36" s="5" t="s">
        <v>1337</v>
      </c>
      <c r="C36" s="5" t="s">
        <v>133</v>
      </c>
      <c r="D36" s="5" t="s">
        <v>1467</v>
      </c>
      <c r="E36" s="5" t="s">
        <v>1468</v>
      </c>
      <c r="F36" s="5" t="s">
        <v>1469</v>
      </c>
      <c r="G36" s="5" t="s">
        <v>1470</v>
      </c>
      <c r="J36" s="5" t="s">
        <v>1614</v>
      </c>
    </row>
    <row r="37" spans="1:10">
      <c r="A37" s="5">
        <v>36</v>
      </c>
      <c r="B37" s="5" t="s">
        <v>1337</v>
      </c>
      <c r="C37" s="5" t="s">
        <v>133</v>
      </c>
      <c r="D37" s="5" t="s">
        <v>1471</v>
      </c>
      <c r="E37" s="5" t="s">
        <v>1472</v>
      </c>
      <c r="F37" s="5" t="s">
        <v>1473</v>
      </c>
      <c r="G37" s="5" t="s">
        <v>1474</v>
      </c>
      <c r="J37" s="5" t="s">
        <v>1614</v>
      </c>
    </row>
    <row r="38" spans="1:10">
      <c r="A38" s="5">
        <v>37</v>
      </c>
      <c r="B38" s="5" t="s">
        <v>1337</v>
      </c>
      <c r="C38" s="5" t="s">
        <v>133</v>
      </c>
      <c r="D38" s="5" t="s">
        <v>1475</v>
      </c>
      <c r="E38" s="5" t="s">
        <v>1476</v>
      </c>
      <c r="F38" s="5" t="s">
        <v>1477</v>
      </c>
      <c r="G38" s="5" t="s">
        <v>1478</v>
      </c>
      <c r="J38" s="5" t="s">
        <v>1614</v>
      </c>
    </row>
    <row r="39" spans="1:10">
      <c r="A39" s="5">
        <v>38</v>
      </c>
      <c r="B39" s="5" t="s">
        <v>1337</v>
      </c>
      <c r="C39" s="5" t="s">
        <v>133</v>
      </c>
      <c r="D39" s="5" t="s">
        <v>1479</v>
      </c>
      <c r="E39" s="5" t="s">
        <v>1480</v>
      </c>
      <c r="F39" s="5" t="s">
        <v>1481</v>
      </c>
      <c r="G39" s="5" t="s">
        <v>1413</v>
      </c>
      <c r="J39" s="5" t="s">
        <v>1614</v>
      </c>
    </row>
    <row r="40" spans="1:10">
      <c r="A40" s="5">
        <v>39</v>
      </c>
      <c r="B40" s="5" t="s">
        <v>1337</v>
      </c>
      <c r="C40" s="5" t="s">
        <v>133</v>
      </c>
      <c r="D40" s="5" t="s">
        <v>1482</v>
      </c>
      <c r="E40" s="5" t="s">
        <v>1483</v>
      </c>
      <c r="F40" s="5" t="s">
        <v>1484</v>
      </c>
      <c r="G40" s="5" t="s">
        <v>1439</v>
      </c>
      <c r="J40" s="5" t="s">
        <v>1614</v>
      </c>
    </row>
    <row r="41" spans="1:10">
      <c r="A41" s="5">
        <v>40</v>
      </c>
      <c r="B41" s="5" t="s">
        <v>1337</v>
      </c>
      <c r="C41" s="5" t="s">
        <v>133</v>
      </c>
      <c r="D41" s="5" t="s">
        <v>1485</v>
      </c>
      <c r="E41" s="5" t="s">
        <v>1486</v>
      </c>
      <c r="F41" s="5" t="s">
        <v>1487</v>
      </c>
      <c r="G41" s="5" t="s">
        <v>1413</v>
      </c>
      <c r="J41" s="5" t="s">
        <v>1614</v>
      </c>
    </row>
    <row r="42" spans="1:10">
      <c r="A42" s="5">
        <v>41</v>
      </c>
      <c r="B42" s="5" t="s">
        <v>1337</v>
      </c>
      <c r="C42" s="5" t="s">
        <v>133</v>
      </c>
      <c r="D42" s="5" t="s">
        <v>1488</v>
      </c>
      <c r="E42" s="5" t="s">
        <v>1489</v>
      </c>
      <c r="F42" s="5" t="s">
        <v>1490</v>
      </c>
      <c r="G42" s="5" t="s">
        <v>1353</v>
      </c>
      <c r="J42" s="5" t="s">
        <v>1614</v>
      </c>
    </row>
    <row r="43" spans="1:10">
      <c r="A43" s="5">
        <v>42</v>
      </c>
      <c r="B43" s="5" t="s">
        <v>1337</v>
      </c>
      <c r="C43" s="5" t="s">
        <v>133</v>
      </c>
      <c r="D43" s="5" t="s">
        <v>1491</v>
      </c>
      <c r="E43" s="5" t="s">
        <v>1492</v>
      </c>
      <c r="F43" s="5" t="s">
        <v>1493</v>
      </c>
      <c r="G43" s="5" t="s">
        <v>1377</v>
      </c>
      <c r="J43" s="5" t="s">
        <v>1614</v>
      </c>
    </row>
    <row r="44" spans="1:10">
      <c r="A44" s="5">
        <v>43</v>
      </c>
      <c r="B44" s="5" t="s">
        <v>1337</v>
      </c>
      <c r="C44" s="5" t="s">
        <v>133</v>
      </c>
      <c r="D44" s="5" t="s">
        <v>1494</v>
      </c>
      <c r="E44" s="5" t="s">
        <v>1495</v>
      </c>
      <c r="F44" s="5" t="s">
        <v>1496</v>
      </c>
      <c r="G44" s="5" t="s">
        <v>1497</v>
      </c>
      <c r="J44" s="5" t="s">
        <v>1614</v>
      </c>
    </row>
    <row r="45" spans="1:10">
      <c r="A45" s="5">
        <v>44</v>
      </c>
      <c r="B45" s="5" t="s">
        <v>1337</v>
      </c>
      <c r="C45" s="5" t="s">
        <v>133</v>
      </c>
      <c r="D45" s="5" t="s">
        <v>1498</v>
      </c>
      <c r="E45" s="5" t="s">
        <v>1499</v>
      </c>
      <c r="F45" s="5" t="s">
        <v>1500</v>
      </c>
      <c r="G45" s="5" t="s">
        <v>1501</v>
      </c>
      <c r="H45" s="5" t="s">
        <v>1502</v>
      </c>
      <c r="J45" s="5" t="s">
        <v>1614</v>
      </c>
    </row>
    <row r="46" spans="1:10">
      <c r="A46" s="5">
        <v>45</v>
      </c>
      <c r="B46" s="5" t="s">
        <v>1337</v>
      </c>
      <c r="C46" s="5" t="s">
        <v>133</v>
      </c>
      <c r="D46" s="5" t="s">
        <v>1503</v>
      </c>
      <c r="E46" s="5" t="s">
        <v>1504</v>
      </c>
      <c r="F46" s="5" t="s">
        <v>1505</v>
      </c>
      <c r="G46" s="5" t="s">
        <v>1506</v>
      </c>
      <c r="J46" s="5" t="s">
        <v>1614</v>
      </c>
    </row>
    <row r="47" spans="1:10">
      <c r="A47" s="5">
        <v>46</v>
      </c>
      <c r="B47" s="5" t="s">
        <v>1337</v>
      </c>
      <c r="C47" s="5" t="s">
        <v>133</v>
      </c>
      <c r="D47" s="5" t="s">
        <v>1507</v>
      </c>
      <c r="E47" s="5" t="s">
        <v>1508</v>
      </c>
      <c r="F47" s="5" t="s">
        <v>1509</v>
      </c>
      <c r="G47" s="5" t="s">
        <v>1510</v>
      </c>
      <c r="J47" s="5" t="s">
        <v>1614</v>
      </c>
    </row>
    <row r="48" spans="1:10">
      <c r="A48" s="5">
        <v>47</v>
      </c>
      <c r="B48" s="5" t="s">
        <v>1337</v>
      </c>
      <c r="C48" s="5" t="s">
        <v>133</v>
      </c>
      <c r="D48" s="5" t="s">
        <v>1511</v>
      </c>
      <c r="E48" s="5" t="s">
        <v>1512</v>
      </c>
      <c r="F48" s="5" t="s">
        <v>1513</v>
      </c>
      <c r="G48" s="5" t="s">
        <v>1413</v>
      </c>
      <c r="J48" s="5" t="s">
        <v>1614</v>
      </c>
    </row>
    <row r="49" spans="1:10">
      <c r="A49" s="5">
        <v>48</v>
      </c>
      <c r="B49" s="5" t="s">
        <v>1337</v>
      </c>
      <c r="C49" s="5" t="s">
        <v>133</v>
      </c>
      <c r="D49" s="5" t="s">
        <v>1514</v>
      </c>
      <c r="E49" s="5" t="s">
        <v>1515</v>
      </c>
      <c r="F49" s="5" t="s">
        <v>1516</v>
      </c>
      <c r="G49" s="5" t="s">
        <v>1361</v>
      </c>
      <c r="J49" s="5" t="s">
        <v>1614</v>
      </c>
    </row>
    <row r="50" spans="1:10">
      <c r="A50" s="5">
        <v>49</v>
      </c>
      <c r="B50" s="5" t="s">
        <v>1337</v>
      </c>
      <c r="C50" s="5" t="s">
        <v>133</v>
      </c>
      <c r="D50" s="5" t="s">
        <v>1517</v>
      </c>
      <c r="E50" s="5" t="s">
        <v>1518</v>
      </c>
      <c r="F50" s="5" t="s">
        <v>1519</v>
      </c>
      <c r="G50" s="5" t="s">
        <v>1361</v>
      </c>
      <c r="J50" s="5" t="s">
        <v>1614</v>
      </c>
    </row>
    <row r="51" spans="1:10">
      <c r="A51" s="5">
        <v>50</v>
      </c>
      <c r="B51" s="5" t="s">
        <v>1337</v>
      </c>
      <c r="C51" s="5" t="s">
        <v>133</v>
      </c>
      <c r="D51" s="5" t="s">
        <v>1520</v>
      </c>
      <c r="E51" s="5" t="s">
        <v>1521</v>
      </c>
      <c r="F51" s="5" t="s">
        <v>1522</v>
      </c>
      <c r="G51" s="5" t="s">
        <v>1361</v>
      </c>
      <c r="J51" s="5" t="s">
        <v>1614</v>
      </c>
    </row>
    <row r="52" spans="1:10">
      <c r="A52" s="5">
        <v>51</v>
      </c>
      <c r="B52" s="5" t="s">
        <v>1337</v>
      </c>
      <c r="C52" s="5" t="s">
        <v>133</v>
      </c>
      <c r="D52" s="5" t="s">
        <v>1523</v>
      </c>
      <c r="E52" s="5" t="s">
        <v>1524</v>
      </c>
      <c r="F52" s="5" t="s">
        <v>1525</v>
      </c>
      <c r="G52" s="5" t="s">
        <v>1526</v>
      </c>
      <c r="J52" s="5" t="s">
        <v>1614</v>
      </c>
    </row>
    <row r="53" spans="1:10">
      <c r="A53" s="5">
        <v>52</v>
      </c>
      <c r="B53" s="5" t="s">
        <v>1337</v>
      </c>
      <c r="C53" s="5" t="s">
        <v>133</v>
      </c>
      <c r="D53" s="5" t="s">
        <v>1527</v>
      </c>
      <c r="E53" s="5" t="s">
        <v>1528</v>
      </c>
      <c r="F53" s="5" t="s">
        <v>1529</v>
      </c>
      <c r="G53" s="5" t="s">
        <v>1353</v>
      </c>
      <c r="J53" s="5" t="s">
        <v>1614</v>
      </c>
    </row>
    <row r="54" spans="1:10">
      <c r="A54" s="5">
        <v>53</v>
      </c>
      <c r="B54" s="5" t="s">
        <v>1337</v>
      </c>
      <c r="C54" s="5" t="s">
        <v>133</v>
      </c>
      <c r="D54" s="5" t="s">
        <v>1530</v>
      </c>
      <c r="E54" s="5" t="s">
        <v>1531</v>
      </c>
      <c r="F54" s="5" t="s">
        <v>1532</v>
      </c>
      <c r="G54" s="5" t="s">
        <v>1439</v>
      </c>
      <c r="J54" s="5" t="s">
        <v>1614</v>
      </c>
    </row>
    <row r="55" spans="1:10">
      <c r="A55" s="5">
        <v>54</v>
      </c>
      <c r="B55" s="5" t="s">
        <v>1337</v>
      </c>
      <c r="C55" s="5" t="s">
        <v>133</v>
      </c>
      <c r="D55" s="5" t="s">
        <v>1533</v>
      </c>
      <c r="E55" s="5" t="s">
        <v>1534</v>
      </c>
      <c r="F55" s="5" t="s">
        <v>1535</v>
      </c>
      <c r="G55" s="5" t="s">
        <v>1536</v>
      </c>
      <c r="J55" s="5" t="s">
        <v>1614</v>
      </c>
    </row>
    <row r="56" spans="1:10">
      <c r="A56" s="5">
        <v>55</v>
      </c>
      <c r="B56" s="5" t="s">
        <v>1337</v>
      </c>
      <c r="C56" s="5" t="s">
        <v>133</v>
      </c>
      <c r="D56" s="5" t="s">
        <v>1537</v>
      </c>
      <c r="E56" s="5" t="s">
        <v>1538</v>
      </c>
      <c r="F56" s="5" t="s">
        <v>1539</v>
      </c>
      <c r="G56" s="5" t="s">
        <v>1361</v>
      </c>
      <c r="J56" s="5" t="s">
        <v>1614</v>
      </c>
    </row>
    <row r="57" spans="1:10">
      <c r="A57" s="5">
        <v>56</v>
      </c>
      <c r="B57" s="5" t="s">
        <v>1337</v>
      </c>
      <c r="C57" s="5" t="s">
        <v>133</v>
      </c>
      <c r="D57" s="5" t="s">
        <v>1540</v>
      </c>
      <c r="E57" s="5" t="s">
        <v>1541</v>
      </c>
      <c r="F57" s="5" t="s">
        <v>1542</v>
      </c>
      <c r="G57" s="5" t="s">
        <v>1501</v>
      </c>
      <c r="J57" s="5" t="s">
        <v>1614</v>
      </c>
    </row>
    <row r="58" spans="1:10">
      <c r="A58" s="5">
        <v>57</v>
      </c>
      <c r="B58" s="5" t="s">
        <v>1337</v>
      </c>
      <c r="C58" s="5" t="s">
        <v>133</v>
      </c>
      <c r="D58" s="5" t="s">
        <v>1543</v>
      </c>
      <c r="E58" s="5" t="s">
        <v>1544</v>
      </c>
      <c r="F58" s="5" t="s">
        <v>1545</v>
      </c>
      <c r="G58" s="5" t="s">
        <v>1526</v>
      </c>
      <c r="H58" s="5" t="s">
        <v>1546</v>
      </c>
      <c r="J58" s="5" t="s">
        <v>1614</v>
      </c>
    </row>
    <row r="59" spans="1:10">
      <c r="A59" s="5">
        <v>58</v>
      </c>
      <c r="B59" s="5" t="s">
        <v>1337</v>
      </c>
      <c r="C59" s="5" t="s">
        <v>133</v>
      </c>
      <c r="D59" s="5" t="s">
        <v>1547</v>
      </c>
      <c r="E59" s="5" t="s">
        <v>1548</v>
      </c>
      <c r="F59" s="5" t="s">
        <v>1549</v>
      </c>
      <c r="G59" s="5" t="s">
        <v>1413</v>
      </c>
      <c r="J59" s="5" t="s">
        <v>1614</v>
      </c>
    </row>
    <row r="60" spans="1:10">
      <c r="A60" s="5">
        <v>59</v>
      </c>
      <c r="B60" s="5" t="s">
        <v>1337</v>
      </c>
      <c r="C60" s="5" t="s">
        <v>133</v>
      </c>
      <c r="D60" s="5" t="s">
        <v>1550</v>
      </c>
      <c r="E60" s="5" t="s">
        <v>1551</v>
      </c>
      <c r="F60" s="5" t="s">
        <v>1552</v>
      </c>
      <c r="G60" s="5" t="s">
        <v>1435</v>
      </c>
      <c r="J60" s="5" t="s">
        <v>1614</v>
      </c>
    </row>
    <row r="61" spans="1:10">
      <c r="A61" s="5">
        <v>60</v>
      </c>
      <c r="B61" s="5" t="s">
        <v>1337</v>
      </c>
      <c r="C61" s="5" t="s">
        <v>133</v>
      </c>
      <c r="D61" s="5" t="s">
        <v>1553</v>
      </c>
      <c r="E61" s="5" t="s">
        <v>1554</v>
      </c>
      <c r="F61" s="5" t="s">
        <v>1555</v>
      </c>
      <c r="G61" s="5" t="s">
        <v>1526</v>
      </c>
      <c r="J61" s="5" t="s">
        <v>1614</v>
      </c>
    </row>
    <row r="62" spans="1:10">
      <c r="A62" s="5">
        <v>61</v>
      </c>
      <c r="B62" s="5" t="s">
        <v>1337</v>
      </c>
      <c r="C62" s="5" t="s">
        <v>133</v>
      </c>
      <c r="D62" s="5" t="s">
        <v>1556</v>
      </c>
      <c r="E62" s="5" t="s">
        <v>1557</v>
      </c>
      <c r="F62" s="5" t="s">
        <v>1558</v>
      </c>
      <c r="G62" s="5" t="s">
        <v>1413</v>
      </c>
      <c r="J62" s="5" t="s">
        <v>1614</v>
      </c>
    </row>
    <row r="63" spans="1:10">
      <c r="A63" s="5">
        <v>62</v>
      </c>
      <c r="B63" s="5" t="s">
        <v>1337</v>
      </c>
      <c r="C63" s="5" t="s">
        <v>133</v>
      </c>
      <c r="D63" s="5" t="s">
        <v>1559</v>
      </c>
      <c r="E63" s="5" t="s">
        <v>1560</v>
      </c>
      <c r="F63" s="5" t="s">
        <v>1561</v>
      </c>
      <c r="G63" s="5" t="s">
        <v>1413</v>
      </c>
      <c r="J63" s="5" t="s">
        <v>1614</v>
      </c>
    </row>
    <row r="64" spans="1:10">
      <c r="A64" s="5">
        <v>63</v>
      </c>
      <c r="B64" s="5" t="s">
        <v>1337</v>
      </c>
      <c r="C64" s="5" t="s">
        <v>133</v>
      </c>
      <c r="D64" s="5" t="s">
        <v>1562</v>
      </c>
      <c r="E64" s="5" t="s">
        <v>1563</v>
      </c>
      <c r="F64" s="5" t="s">
        <v>1564</v>
      </c>
      <c r="G64" s="5" t="s">
        <v>1413</v>
      </c>
      <c r="J64" s="5" t="s">
        <v>1614</v>
      </c>
    </row>
    <row r="65" spans="1:10">
      <c r="A65" s="5">
        <v>64</v>
      </c>
      <c r="B65" s="5" t="s">
        <v>1337</v>
      </c>
      <c r="C65" s="5" t="s">
        <v>133</v>
      </c>
      <c r="D65" s="5" t="s">
        <v>1565</v>
      </c>
      <c r="E65" s="5" t="s">
        <v>1566</v>
      </c>
      <c r="F65" s="5" t="s">
        <v>1567</v>
      </c>
      <c r="G65" s="5" t="s">
        <v>1413</v>
      </c>
      <c r="J65" s="5" t="s">
        <v>1614</v>
      </c>
    </row>
    <row r="66" spans="1:10">
      <c r="A66" s="5">
        <v>65</v>
      </c>
      <c r="B66" s="5" t="s">
        <v>1337</v>
      </c>
      <c r="C66" s="5" t="s">
        <v>133</v>
      </c>
      <c r="D66" s="5" t="s">
        <v>1568</v>
      </c>
      <c r="E66" s="5" t="s">
        <v>1569</v>
      </c>
      <c r="F66" s="5" t="s">
        <v>1570</v>
      </c>
      <c r="G66" s="5" t="s">
        <v>1510</v>
      </c>
      <c r="J66" s="5" t="s">
        <v>1614</v>
      </c>
    </row>
    <row r="67" spans="1:10">
      <c r="A67" s="5">
        <v>66</v>
      </c>
      <c r="B67" s="5" t="s">
        <v>1337</v>
      </c>
      <c r="C67" s="5" t="s">
        <v>133</v>
      </c>
      <c r="D67" s="5" t="s">
        <v>1571</v>
      </c>
      <c r="E67" s="5" t="s">
        <v>1572</v>
      </c>
      <c r="F67" s="5" t="s">
        <v>1573</v>
      </c>
      <c r="G67" s="5" t="s">
        <v>1574</v>
      </c>
      <c r="J67" s="5" t="s">
        <v>1614</v>
      </c>
    </row>
    <row r="68" spans="1:10">
      <c r="A68" s="5">
        <v>67</v>
      </c>
      <c r="B68" s="5" t="s">
        <v>1337</v>
      </c>
      <c r="C68" s="5" t="s">
        <v>133</v>
      </c>
      <c r="D68" s="5" t="s">
        <v>1575</v>
      </c>
      <c r="E68" s="5" t="s">
        <v>1576</v>
      </c>
      <c r="F68" s="5" t="s">
        <v>1577</v>
      </c>
      <c r="G68" s="5" t="s">
        <v>1578</v>
      </c>
      <c r="J68" s="5" t="s">
        <v>1614</v>
      </c>
    </row>
    <row r="69" spans="1:10">
      <c r="A69" s="5">
        <v>68</v>
      </c>
      <c r="B69" s="5" t="s">
        <v>1337</v>
      </c>
      <c r="C69" s="5" t="s">
        <v>133</v>
      </c>
      <c r="D69" s="5" t="s">
        <v>1579</v>
      </c>
      <c r="E69" s="5" t="s">
        <v>1580</v>
      </c>
      <c r="F69" s="5" t="s">
        <v>1581</v>
      </c>
      <c r="G69" s="5" t="s">
        <v>1361</v>
      </c>
      <c r="J69" s="5" t="s">
        <v>1614</v>
      </c>
    </row>
    <row r="70" spans="1:10">
      <c r="A70" s="5">
        <v>69</v>
      </c>
      <c r="B70" s="5" t="s">
        <v>1337</v>
      </c>
      <c r="C70" s="5" t="s">
        <v>133</v>
      </c>
      <c r="D70" s="5" t="s">
        <v>1582</v>
      </c>
      <c r="E70" s="5" t="s">
        <v>1583</v>
      </c>
      <c r="F70" s="5" t="s">
        <v>1584</v>
      </c>
      <c r="G70" s="5" t="s">
        <v>1585</v>
      </c>
      <c r="J70" s="5" t="s">
        <v>1614</v>
      </c>
    </row>
    <row r="71" spans="1:10">
      <c r="A71" s="5">
        <v>70</v>
      </c>
      <c r="B71" s="5" t="s">
        <v>1337</v>
      </c>
      <c r="C71" s="5" t="s">
        <v>133</v>
      </c>
      <c r="D71" s="5" t="s">
        <v>1586</v>
      </c>
      <c r="E71" s="5" t="s">
        <v>1587</v>
      </c>
      <c r="F71" s="5" t="s">
        <v>1588</v>
      </c>
      <c r="G71" s="5" t="s">
        <v>1361</v>
      </c>
      <c r="J71" s="5" t="s">
        <v>1614</v>
      </c>
    </row>
    <row r="72" spans="1:10">
      <c r="A72" s="5">
        <v>71</v>
      </c>
      <c r="B72" s="5" t="s">
        <v>1337</v>
      </c>
      <c r="C72" s="5" t="s">
        <v>133</v>
      </c>
      <c r="D72" s="5" t="s">
        <v>1589</v>
      </c>
      <c r="E72" s="5" t="s">
        <v>1590</v>
      </c>
      <c r="F72" s="5" t="s">
        <v>1591</v>
      </c>
      <c r="G72" s="5" t="s">
        <v>1592</v>
      </c>
      <c r="J72" s="5" t="s">
        <v>1614</v>
      </c>
    </row>
    <row r="73" spans="1:10">
      <c r="A73" s="5">
        <v>72</v>
      </c>
      <c r="B73" s="5" t="s">
        <v>1337</v>
      </c>
      <c r="C73" s="5" t="s">
        <v>133</v>
      </c>
      <c r="D73" s="5" t="s">
        <v>1593</v>
      </c>
      <c r="E73" s="5" t="s">
        <v>1594</v>
      </c>
      <c r="F73" s="5" t="s">
        <v>1595</v>
      </c>
      <c r="G73" s="5" t="s">
        <v>1536</v>
      </c>
      <c r="J73" s="5" t="s">
        <v>1614</v>
      </c>
    </row>
    <row r="74" spans="1:10">
      <c r="A74" s="5">
        <v>73</v>
      </c>
      <c r="B74" s="5" t="s">
        <v>1337</v>
      </c>
      <c r="C74" s="5" t="s">
        <v>133</v>
      </c>
      <c r="D74" s="5" t="s">
        <v>1596</v>
      </c>
      <c r="E74" s="5" t="s">
        <v>1597</v>
      </c>
      <c r="F74" s="5" t="s">
        <v>1364</v>
      </c>
      <c r="G74" s="5" t="s">
        <v>1598</v>
      </c>
      <c r="J74" s="5" t="s">
        <v>1614</v>
      </c>
    </row>
    <row r="75" spans="1:10">
      <c r="A75" s="5">
        <v>74</v>
      </c>
      <c r="B75" s="5" t="s">
        <v>1337</v>
      </c>
      <c r="C75" s="5" t="s">
        <v>133</v>
      </c>
      <c r="D75" s="5" t="s">
        <v>1599</v>
      </c>
      <c r="E75" s="5" t="s">
        <v>1600</v>
      </c>
      <c r="F75" s="5" t="s">
        <v>1577</v>
      </c>
      <c r="G75" s="5" t="s">
        <v>1601</v>
      </c>
      <c r="J75" s="5" t="s">
        <v>1614</v>
      </c>
    </row>
    <row r="76" spans="1:10">
      <c r="A76" s="5">
        <v>75</v>
      </c>
      <c r="B76" s="5" t="s">
        <v>1337</v>
      </c>
      <c r="C76" s="5" t="s">
        <v>133</v>
      </c>
      <c r="D76" s="5" t="s">
        <v>1602</v>
      </c>
      <c r="E76" s="5" t="s">
        <v>1603</v>
      </c>
      <c r="F76" s="5" t="s">
        <v>1591</v>
      </c>
      <c r="G76" s="5" t="s">
        <v>1604</v>
      </c>
      <c r="J76" s="5" t="s">
        <v>1614</v>
      </c>
    </row>
    <row r="77" spans="1:10">
      <c r="A77" s="5">
        <v>76</v>
      </c>
      <c r="B77" s="5" t="s">
        <v>1337</v>
      </c>
      <c r="C77" s="5" t="s">
        <v>133</v>
      </c>
      <c r="D77" s="5" t="s">
        <v>1605</v>
      </c>
      <c r="E77" s="5" t="s">
        <v>1606</v>
      </c>
      <c r="F77" s="5" t="s">
        <v>1607</v>
      </c>
      <c r="G77" s="5" t="s">
        <v>1608</v>
      </c>
      <c r="J77" s="5" t="s">
        <v>1614</v>
      </c>
    </row>
    <row r="78" spans="1:10">
      <c r="A78" s="5">
        <v>77</v>
      </c>
      <c r="B78" s="5" t="s">
        <v>1337</v>
      </c>
      <c r="C78" s="5" t="s">
        <v>133</v>
      </c>
      <c r="D78" s="5" t="s">
        <v>1609</v>
      </c>
      <c r="E78" s="5" t="s">
        <v>1610</v>
      </c>
      <c r="F78" s="5" t="s">
        <v>1611</v>
      </c>
      <c r="G78" s="5" t="s">
        <v>1612</v>
      </c>
      <c r="H78" s="5" t="s">
        <v>1613</v>
      </c>
      <c r="J78" s="5" t="s">
        <v>1614</v>
      </c>
    </row>
  </sheetData>
  <sheetProtection formatColumns="0" formatRows="0"/>
  <phoneticPr fontId="1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25" hidden="1" customWidth="1"/>
    <col min="2" max="2" width="9.140625" style="36" hidden="1" customWidth="1"/>
    <col min="3" max="3" width="3.7109375" style="232" customWidth="1"/>
    <col min="4" max="4" width="6.28515625" style="36" customWidth="1"/>
    <col min="5" max="5" width="46.42578125" style="36" customWidth="1"/>
    <col min="6" max="6" width="3.7109375" style="36" customWidth="1"/>
    <col min="7" max="7" width="5.7109375" style="36" customWidth="1"/>
    <col min="8" max="8" width="41.42578125" style="36" bestFit="1" customWidth="1"/>
    <col min="9" max="9" width="3.7109375" style="36" customWidth="1"/>
    <col min="10" max="10" width="5.7109375" style="36" customWidth="1"/>
    <col min="11" max="11" width="32.5703125" style="36" customWidth="1"/>
    <col min="12" max="12" width="14.85546875" style="36" customWidth="1"/>
    <col min="13" max="13" width="3.7109375" style="212" hidden="1" customWidth="1"/>
    <col min="14" max="16" width="9.140625" style="212" hidden="1" customWidth="1"/>
    <col min="17" max="17" width="25.7109375" style="360" hidden="1" customWidth="1"/>
    <col min="18" max="18" width="14.42578125" style="212" hidden="1" customWidth="1"/>
    <col min="19" max="22" width="9.140625" style="357"/>
    <col min="23" max="16384" width="9.140625" style="36"/>
  </cols>
  <sheetData>
    <row r="1" spans="1:256" s="202" customFormat="1" ht="16.5" hidden="1" customHeight="1">
      <c r="C1" s="351"/>
      <c r="H1" s="351"/>
      <c r="I1" s="351"/>
      <c r="J1" s="351"/>
      <c r="K1" s="351" t="s">
        <v>515</v>
      </c>
      <c r="L1" s="361" t="s">
        <v>401</v>
      </c>
      <c r="M1" s="396" t="s">
        <v>514</v>
      </c>
      <c r="N1" s="396"/>
      <c r="O1" s="396"/>
      <c r="P1" s="396"/>
      <c r="Q1" s="397"/>
      <c r="R1" s="396"/>
      <c r="S1" s="396"/>
      <c r="T1" s="396"/>
      <c r="U1" s="396"/>
      <c r="V1" s="396"/>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c r="DJ1" s="361"/>
      <c r="DK1" s="361"/>
      <c r="DL1" s="361"/>
      <c r="DM1" s="361"/>
      <c r="DN1" s="361"/>
      <c r="DO1" s="361"/>
      <c r="DP1" s="361"/>
      <c r="DQ1" s="361"/>
      <c r="DR1" s="361"/>
      <c r="DS1" s="361"/>
      <c r="DT1" s="361"/>
      <c r="DU1" s="361"/>
      <c r="DV1" s="361"/>
      <c r="DW1" s="361"/>
      <c r="DX1" s="361"/>
      <c r="DY1" s="361"/>
      <c r="DZ1" s="361"/>
      <c r="EA1" s="361"/>
      <c r="EB1" s="361"/>
      <c r="EC1" s="361"/>
      <c r="ED1" s="361"/>
      <c r="EE1" s="361"/>
      <c r="EF1" s="361"/>
      <c r="EG1" s="361"/>
      <c r="EH1" s="361"/>
      <c r="EI1" s="361"/>
      <c r="EJ1" s="361"/>
      <c r="EK1" s="361"/>
      <c r="EL1" s="361"/>
      <c r="EM1" s="361"/>
      <c r="EN1" s="361"/>
      <c r="EO1" s="361"/>
      <c r="EP1" s="361"/>
      <c r="EQ1" s="361"/>
      <c r="ER1" s="361"/>
      <c r="ES1" s="361"/>
      <c r="ET1" s="361"/>
      <c r="EU1" s="361"/>
      <c r="EV1" s="361"/>
      <c r="EW1" s="361"/>
      <c r="EX1" s="361"/>
      <c r="EY1" s="361"/>
      <c r="EZ1" s="361"/>
      <c r="FA1" s="361"/>
      <c r="FB1" s="361"/>
      <c r="FC1" s="361"/>
      <c r="FD1" s="361"/>
      <c r="FE1" s="361"/>
      <c r="FF1" s="361"/>
      <c r="FG1" s="361"/>
      <c r="FH1" s="361"/>
      <c r="FI1" s="361"/>
      <c r="FJ1" s="361"/>
      <c r="FK1" s="361"/>
      <c r="FL1" s="361"/>
      <c r="FM1" s="361"/>
      <c r="FN1" s="361"/>
      <c r="FO1" s="361"/>
      <c r="FP1" s="361"/>
      <c r="FQ1" s="361"/>
      <c r="FR1" s="361"/>
      <c r="FS1" s="361"/>
      <c r="FT1" s="361"/>
      <c r="FU1" s="361"/>
      <c r="FV1" s="361"/>
      <c r="FW1" s="361"/>
      <c r="FX1" s="361"/>
      <c r="FY1" s="361"/>
      <c r="FZ1" s="361"/>
      <c r="GA1" s="361"/>
      <c r="GB1" s="361"/>
      <c r="GC1" s="361"/>
      <c r="GD1" s="361"/>
      <c r="GE1" s="361"/>
      <c r="GF1" s="361"/>
      <c r="GG1" s="361"/>
      <c r="GH1" s="361"/>
      <c r="GI1" s="361"/>
      <c r="GJ1" s="361"/>
      <c r="GK1" s="361"/>
      <c r="GL1" s="361"/>
      <c r="GM1" s="361"/>
      <c r="GN1" s="361"/>
      <c r="GO1" s="361"/>
      <c r="GP1" s="361"/>
      <c r="GQ1" s="361"/>
      <c r="GR1" s="361"/>
      <c r="GS1" s="361"/>
      <c r="GT1" s="361"/>
      <c r="GU1" s="361"/>
      <c r="GV1" s="361"/>
      <c r="GW1" s="361"/>
      <c r="GX1" s="361"/>
      <c r="GY1" s="361"/>
      <c r="GZ1" s="361"/>
      <c r="HA1" s="361"/>
      <c r="HB1" s="361"/>
      <c r="HC1" s="361"/>
      <c r="HD1" s="361"/>
      <c r="HE1" s="361"/>
      <c r="HF1" s="361"/>
      <c r="HG1" s="361"/>
      <c r="HH1" s="361"/>
      <c r="HI1" s="361"/>
      <c r="HJ1" s="361"/>
      <c r="HK1" s="361"/>
      <c r="HL1" s="361"/>
      <c r="HM1" s="361"/>
      <c r="HN1" s="361"/>
      <c r="HO1" s="361"/>
      <c r="HP1" s="361"/>
      <c r="HQ1" s="361"/>
      <c r="HR1" s="361"/>
      <c r="HS1" s="361"/>
      <c r="HT1" s="361"/>
      <c r="HU1" s="361"/>
      <c r="HV1" s="361"/>
      <c r="HW1" s="361"/>
      <c r="HX1" s="361"/>
      <c r="HY1" s="361"/>
      <c r="HZ1" s="361"/>
      <c r="IA1" s="361"/>
      <c r="IB1" s="361"/>
      <c r="IC1" s="361"/>
      <c r="ID1" s="361"/>
      <c r="IE1" s="361"/>
      <c r="IF1" s="361"/>
      <c r="IG1" s="361"/>
      <c r="IH1" s="361"/>
      <c r="II1" s="361"/>
      <c r="IJ1" s="361"/>
      <c r="IK1" s="361"/>
      <c r="IL1" s="361"/>
      <c r="IM1" s="361"/>
      <c r="IN1" s="361"/>
      <c r="IO1" s="361"/>
      <c r="IP1" s="361"/>
      <c r="IQ1" s="361"/>
      <c r="IR1" s="361"/>
      <c r="IS1" s="361"/>
      <c r="IT1" s="361"/>
      <c r="IU1" s="361"/>
      <c r="IV1" s="361"/>
    </row>
    <row r="2" spans="1:256" s="365" customFormat="1" ht="16.5" hidden="1" customHeight="1">
      <c r="A2" s="362"/>
      <c r="B2" s="362"/>
      <c r="C2" s="363"/>
      <c r="D2" s="362"/>
      <c r="E2" s="362"/>
      <c r="F2" s="362"/>
      <c r="G2" s="362"/>
      <c r="H2" s="362"/>
      <c r="I2" s="362"/>
      <c r="J2" s="362"/>
      <c r="K2" s="362"/>
      <c r="L2" s="362"/>
      <c r="M2" s="396"/>
      <c r="N2" s="396"/>
      <c r="O2" s="396"/>
      <c r="P2" s="396"/>
      <c r="Q2" s="397"/>
      <c r="R2" s="396"/>
      <c r="S2" s="364"/>
      <c r="T2" s="364"/>
      <c r="U2" s="364"/>
      <c r="V2" s="364"/>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row>
    <row r="3" spans="1:256" s="126" customFormat="1" ht="3" customHeight="1">
      <c r="A3" s="125"/>
      <c r="B3" s="36"/>
      <c r="C3" s="230"/>
      <c r="D3" s="100"/>
      <c r="E3" s="100"/>
      <c r="F3" s="100"/>
      <c r="G3" s="100"/>
      <c r="H3" s="100"/>
      <c r="I3" s="100"/>
      <c r="J3" s="100"/>
      <c r="K3" s="100"/>
      <c r="L3" s="233"/>
      <c r="M3" s="212"/>
      <c r="N3" s="212"/>
      <c r="O3" s="212"/>
      <c r="P3" s="212"/>
      <c r="Q3" s="360"/>
      <c r="R3" s="212"/>
      <c r="S3" s="357"/>
      <c r="T3" s="357"/>
      <c r="U3" s="357"/>
      <c r="V3" s="357"/>
    </row>
    <row r="4" spans="1:256" s="126" customFormat="1" ht="22.5">
      <c r="A4" s="125"/>
      <c r="B4" s="36"/>
      <c r="C4" s="230"/>
      <c r="D4" s="1154" t="s">
        <v>397</v>
      </c>
      <c r="E4" s="1155"/>
      <c r="F4" s="1155"/>
      <c r="G4" s="1155"/>
      <c r="H4" s="1156"/>
      <c r="I4" s="436"/>
      <c r="M4" s="212"/>
      <c r="N4" s="212"/>
      <c r="O4" s="212"/>
      <c r="P4" s="212"/>
      <c r="Q4" s="360"/>
      <c r="R4" s="212"/>
      <c r="S4" s="357"/>
      <c r="T4" s="357"/>
      <c r="U4" s="357"/>
      <c r="V4" s="357"/>
    </row>
    <row r="5" spans="1:256" s="126" customFormat="1" ht="3" hidden="1" customHeight="1">
      <c r="A5" s="125"/>
      <c r="B5" s="36"/>
      <c r="C5" s="230"/>
      <c r="D5" s="100"/>
      <c r="E5" s="100"/>
      <c r="F5" s="100"/>
      <c r="G5" s="100"/>
      <c r="H5" s="234"/>
      <c r="I5" s="234"/>
      <c r="J5" s="234"/>
      <c r="K5" s="234"/>
      <c r="L5" s="235"/>
      <c r="M5" s="212"/>
      <c r="N5" s="212"/>
      <c r="O5" s="212"/>
      <c r="P5" s="212"/>
      <c r="Q5" s="360"/>
      <c r="R5" s="212"/>
      <c r="S5" s="357"/>
      <c r="T5" s="357"/>
      <c r="U5" s="357"/>
      <c r="V5" s="357"/>
    </row>
    <row r="6" spans="1:256" s="126" customFormat="1" ht="20.100000000000001" hidden="1" customHeight="1">
      <c r="A6" s="236"/>
      <c r="B6" s="236"/>
      <c r="C6" s="230"/>
      <c r="D6" s="1157"/>
      <c r="E6" s="1157"/>
      <c r="F6" s="1158" t="s">
        <v>84</v>
      </c>
      <c r="G6" s="1158"/>
      <c r="H6" s="234"/>
      <c r="I6" s="234"/>
      <c r="J6" s="237"/>
      <c r="K6" s="238"/>
      <c r="L6" s="238"/>
      <c r="M6" s="212"/>
      <c r="N6" s="212"/>
      <c r="O6" s="212"/>
      <c r="P6" s="212"/>
      <c r="Q6" s="360"/>
      <c r="R6" s="212"/>
      <c r="S6" s="357"/>
      <c r="T6" s="357"/>
      <c r="U6" s="357"/>
      <c r="V6" s="357"/>
    </row>
    <row r="7" spans="1:256" ht="3" customHeight="1"/>
    <row r="8" spans="1:256" s="126" customFormat="1">
      <c r="A8" s="125"/>
      <c r="B8" s="36"/>
      <c r="C8" s="230"/>
      <c r="D8" s="1159" t="s">
        <v>16</v>
      </c>
      <c r="E8" s="1159"/>
      <c r="F8" s="1159" t="s">
        <v>398</v>
      </c>
      <c r="G8" s="1159"/>
      <c r="H8" s="1159"/>
      <c r="I8" s="1160" t="s">
        <v>399</v>
      </c>
      <c r="J8" s="1160"/>
      <c r="K8" s="1160"/>
      <c r="L8" s="1160"/>
      <c r="M8" s="212"/>
      <c r="N8" s="212"/>
      <c r="O8" s="212"/>
      <c r="P8" s="212"/>
      <c r="Q8" s="360"/>
      <c r="R8" s="212"/>
      <c r="S8" s="357"/>
      <c r="T8" s="357"/>
      <c r="U8" s="357"/>
      <c r="V8" s="357"/>
    </row>
    <row r="9" spans="1:256" s="126" customFormat="1" ht="20.25" customHeight="1">
      <c r="A9" s="125"/>
      <c r="B9" s="36"/>
      <c r="C9" s="230"/>
      <c r="D9" s="240" t="s">
        <v>92</v>
      </c>
      <c r="E9" s="240" t="s">
        <v>400</v>
      </c>
      <c r="F9" s="1150" t="s">
        <v>92</v>
      </c>
      <c r="G9" s="1151"/>
      <c r="H9" s="241" t="s">
        <v>400</v>
      </c>
      <c r="I9" s="1152" t="s">
        <v>92</v>
      </c>
      <c r="J9" s="1152"/>
      <c r="K9" s="241" t="s">
        <v>400</v>
      </c>
      <c r="L9" s="241" t="s">
        <v>401</v>
      </c>
      <c r="M9" s="212"/>
      <c r="N9" s="212"/>
      <c r="O9" s="212"/>
      <c r="P9" s="212"/>
      <c r="Q9" s="360"/>
      <c r="R9" s="212"/>
      <c r="S9" s="357"/>
      <c r="T9" s="357"/>
      <c r="U9" s="357"/>
      <c r="V9" s="357"/>
    </row>
    <row r="10" spans="1:256" ht="12" customHeight="1">
      <c r="C10" s="249"/>
      <c r="D10" s="355" t="s">
        <v>93</v>
      </c>
      <c r="E10" s="355" t="s">
        <v>49</v>
      </c>
      <c r="F10" s="1153" t="s">
        <v>50</v>
      </c>
      <c r="G10" s="1153"/>
      <c r="H10" s="355" t="s">
        <v>51</v>
      </c>
      <c r="I10" s="1153" t="s">
        <v>68</v>
      </c>
      <c r="J10" s="1153"/>
      <c r="K10" s="355" t="s">
        <v>69</v>
      </c>
      <c r="L10" s="355" t="s">
        <v>183</v>
      </c>
      <c r="M10" s="263"/>
      <c r="N10" s="263"/>
      <c r="O10" s="263"/>
      <c r="P10" s="263"/>
      <c r="Q10" s="239"/>
      <c r="R10" s="263"/>
      <c r="S10" s="356"/>
      <c r="T10" s="356"/>
      <c r="U10" s="356"/>
      <c r="V10" s="356"/>
    </row>
    <row r="11" spans="1:256" s="126" customFormat="1" hidden="1">
      <c r="A11" s="36"/>
      <c r="B11" s="36"/>
      <c r="C11" s="230"/>
      <c r="D11" s="242">
        <v>0</v>
      </c>
      <c r="E11" s="243"/>
      <c r="F11" s="162"/>
      <c r="G11" s="162"/>
      <c r="H11" s="244"/>
      <c r="I11" s="245"/>
      <c r="J11" s="162"/>
      <c r="K11" s="244"/>
      <c r="L11" s="246"/>
      <c r="M11" s="400" t="s">
        <v>522</v>
      </c>
      <c r="N11" s="212"/>
      <c r="O11" s="212"/>
      <c r="P11" s="212" t="s">
        <v>520</v>
      </c>
      <c r="Q11" s="360" t="s">
        <v>521</v>
      </c>
      <c r="R11" s="212" t="s">
        <v>584</v>
      </c>
      <c r="S11" s="357"/>
      <c r="T11" s="357"/>
      <c r="U11" s="357"/>
      <c r="V11" s="357"/>
    </row>
    <row r="12" spans="1:256" s="265" customFormat="1" ht="0.95" customHeight="1">
      <c r="A12" s="89"/>
      <c r="B12" s="186" t="s">
        <v>405</v>
      </c>
      <c r="C12" s="1162"/>
      <c r="D12" s="1159">
        <v>1</v>
      </c>
      <c r="E12" s="1163" t="s">
        <v>1625</v>
      </c>
      <c r="F12" s="1111"/>
      <c r="G12" s="1105">
        <v>0</v>
      </c>
      <c r="H12" s="358"/>
      <c r="I12" s="250"/>
      <c r="J12" s="395" t="s">
        <v>519</v>
      </c>
      <c r="K12" s="735"/>
      <c r="L12" s="266"/>
      <c r="M12" s="831">
        <f>mergeValue(H12)</f>
        <v>0</v>
      </c>
      <c r="N12" s="1010"/>
      <c r="O12" s="1010"/>
      <c r="P12" s="831" t="str">
        <f>IF(ISERROR(MATCH(Q12,MODesc,0)),"n","y")</f>
        <v>y</v>
      </c>
      <c r="Q12" s="1010" t="s">
        <v>1625</v>
      </c>
      <c r="R12" s="831" t="str">
        <f>K12&amp;"("&amp;L12&amp;")"</f>
        <v>()</v>
      </c>
      <c r="S12" s="186"/>
      <c r="T12" s="186"/>
      <c r="U12" s="248"/>
      <c r="V12" s="186"/>
      <c r="W12" s="186"/>
      <c r="X12" s="186"/>
      <c r="Y12" s="264"/>
      <c r="Z12" s="264"/>
      <c r="AA12" s="598"/>
      <c r="AB12" s="598"/>
      <c r="AC12" s="598"/>
      <c r="AD12" s="598"/>
      <c r="AE12" s="598"/>
      <c r="AF12" s="598"/>
      <c r="AG12" s="598"/>
      <c r="AH12" s="598"/>
      <c r="AI12" s="598"/>
      <c r="AJ12" s="598"/>
      <c r="AK12" s="598"/>
      <c r="AL12" s="598"/>
      <c r="AM12" s="598"/>
      <c r="AN12" s="598"/>
      <c r="AO12" s="598"/>
      <c r="AP12" s="598"/>
      <c r="AQ12" s="598"/>
      <c r="AR12" s="598"/>
      <c r="AS12" s="598"/>
      <c r="AT12" s="598"/>
      <c r="AU12" s="598"/>
      <c r="AV12" s="598"/>
      <c r="AW12" s="598"/>
      <c r="AX12" s="598"/>
      <c r="AY12" s="598"/>
      <c r="AZ12" s="598"/>
      <c r="BA12" s="598"/>
      <c r="BB12" s="598"/>
      <c r="BC12" s="598"/>
      <c r="BD12" s="598"/>
      <c r="BE12" s="598"/>
      <c r="BF12" s="598"/>
      <c r="BG12" s="598"/>
      <c r="BH12" s="598"/>
      <c r="BI12" s="598"/>
      <c r="BJ12" s="598"/>
      <c r="BK12" s="598"/>
      <c r="BL12" s="598"/>
      <c r="BM12" s="598"/>
      <c r="BN12" s="598"/>
      <c r="BO12" s="598"/>
      <c r="BP12" s="598"/>
      <c r="BQ12" s="598"/>
      <c r="BR12" s="598"/>
      <c r="BS12" s="598"/>
      <c r="BT12" s="598"/>
      <c r="BU12" s="598"/>
      <c r="BV12" s="264"/>
      <c r="BW12" s="264"/>
      <c r="BX12" s="264"/>
      <c r="BY12" s="264"/>
      <c r="BZ12" s="264"/>
      <c r="CA12" s="264"/>
      <c r="CB12" s="264"/>
      <c r="CC12" s="264"/>
      <c r="CD12" s="264"/>
      <c r="CE12" s="264"/>
    </row>
    <row r="13" spans="1:256" s="265" customFormat="1" ht="0.95" customHeight="1">
      <c r="A13" s="89"/>
      <c r="B13" s="186" t="s">
        <v>405</v>
      </c>
      <c r="C13" s="1162"/>
      <c r="D13" s="1159"/>
      <c r="E13" s="1164"/>
      <c r="F13" s="1165"/>
      <c r="G13" s="1159">
        <v>1</v>
      </c>
      <c r="H13" s="1161" t="s">
        <v>863</v>
      </c>
      <c r="I13" s="250"/>
      <c r="J13" s="395" t="s">
        <v>519</v>
      </c>
      <c r="K13" s="735"/>
      <c r="L13" s="266"/>
      <c r="M13" s="831" t="str">
        <f>mergeValue(H13)</f>
        <v>Город Орёл</v>
      </c>
      <c r="N13" s="1010"/>
      <c r="O13" s="1010"/>
      <c r="P13" s="1010"/>
      <c r="Q13" s="1010"/>
      <c r="R13" s="831" t="str">
        <f>K13&amp;"("&amp;L13&amp;")"</f>
        <v>()</v>
      </c>
      <c r="S13" s="186"/>
      <c r="T13" s="186"/>
      <c r="U13" s="248"/>
      <c r="V13" s="186"/>
      <c r="W13" s="186"/>
      <c r="X13" s="186"/>
      <c r="Y13" s="264"/>
      <c r="Z13" s="264"/>
      <c r="AA13" s="598"/>
      <c r="AB13" s="598"/>
      <c r="AC13" s="598"/>
      <c r="AD13" s="598"/>
      <c r="AE13" s="598"/>
      <c r="AF13" s="598"/>
      <c r="AG13" s="598"/>
      <c r="AH13" s="598"/>
      <c r="AI13" s="598"/>
      <c r="AJ13" s="598"/>
      <c r="AK13" s="598"/>
      <c r="AL13" s="598"/>
      <c r="AM13" s="598"/>
      <c r="AN13" s="598"/>
      <c r="AO13" s="598"/>
      <c r="AP13" s="598"/>
      <c r="AQ13" s="598"/>
      <c r="AR13" s="598"/>
      <c r="AS13" s="598"/>
      <c r="AT13" s="598"/>
      <c r="AU13" s="598"/>
      <c r="AV13" s="598"/>
      <c r="AW13" s="598"/>
      <c r="AX13" s="598"/>
      <c r="AY13" s="598"/>
      <c r="AZ13" s="598"/>
      <c r="BA13" s="598"/>
      <c r="BB13" s="598"/>
      <c r="BC13" s="598"/>
      <c r="BD13" s="598"/>
      <c r="BE13" s="598"/>
      <c r="BF13" s="598"/>
      <c r="BG13" s="598"/>
      <c r="BH13" s="598"/>
      <c r="BI13" s="598"/>
      <c r="BJ13" s="598"/>
      <c r="BK13" s="598"/>
      <c r="BL13" s="598"/>
      <c r="BM13" s="598"/>
      <c r="BN13" s="598"/>
      <c r="BO13" s="598"/>
      <c r="BP13" s="598"/>
      <c r="BQ13" s="598"/>
      <c r="BR13" s="598"/>
      <c r="BS13" s="598"/>
      <c r="BT13" s="598"/>
      <c r="BU13" s="598"/>
      <c r="BV13" s="264"/>
      <c r="BW13" s="264"/>
      <c r="BX13" s="264"/>
      <c r="BY13" s="264"/>
      <c r="BZ13" s="264"/>
      <c r="CA13" s="264"/>
      <c r="CB13" s="264"/>
      <c r="CC13" s="264"/>
      <c r="CD13" s="264"/>
      <c r="CE13" s="264"/>
    </row>
    <row r="14" spans="1:256" s="265" customFormat="1" ht="15" customHeight="1">
      <c r="A14" s="89"/>
      <c r="B14" s="186" t="s">
        <v>405</v>
      </c>
      <c r="C14" s="1162"/>
      <c r="D14" s="1159"/>
      <c r="E14" s="1164"/>
      <c r="F14" s="1166"/>
      <c r="G14" s="1159"/>
      <c r="H14" s="1161"/>
      <c r="I14" s="1122"/>
      <c r="J14" s="1105">
        <v>1</v>
      </c>
      <c r="K14" s="1110" t="s">
        <v>863</v>
      </c>
      <c r="L14" s="247" t="s">
        <v>864</v>
      </c>
      <c r="M14" s="831" t="str">
        <f>mergeValue(H14)</f>
        <v>Город Орёл</v>
      </c>
      <c r="N14" s="1010"/>
      <c r="O14" s="1010"/>
      <c r="P14" s="1010"/>
      <c r="Q14" s="1010"/>
      <c r="R14" s="831" t="str">
        <f>K14&amp;" ("&amp;L14&amp;")"</f>
        <v>Город Орёл (54701000)</v>
      </c>
      <c r="S14" s="186"/>
      <c r="T14" s="186"/>
      <c r="U14" s="248"/>
      <c r="V14" s="186"/>
      <c r="W14" s="186"/>
      <c r="X14" s="186"/>
      <c r="Y14" s="264"/>
      <c r="Z14" s="264"/>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598"/>
      <c r="AW14" s="598"/>
      <c r="AX14" s="598"/>
      <c r="AY14" s="598"/>
      <c r="AZ14" s="598"/>
      <c r="BA14" s="598"/>
      <c r="BB14" s="598"/>
      <c r="BC14" s="598"/>
      <c r="BD14" s="598"/>
      <c r="BE14" s="598"/>
      <c r="BF14" s="598"/>
      <c r="BG14" s="598"/>
      <c r="BH14" s="598"/>
      <c r="BI14" s="598"/>
      <c r="BJ14" s="598"/>
      <c r="BK14" s="598"/>
      <c r="BL14" s="598"/>
      <c r="BM14" s="598"/>
      <c r="BN14" s="598"/>
      <c r="BO14" s="598"/>
      <c r="BP14" s="598"/>
      <c r="BQ14" s="598"/>
      <c r="BR14" s="598"/>
      <c r="BS14" s="598"/>
      <c r="BT14" s="598"/>
      <c r="BU14" s="598"/>
      <c r="BV14" s="264"/>
      <c r="BW14" s="264"/>
      <c r="BX14" s="264"/>
      <c r="BY14" s="264"/>
      <c r="BZ14" s="264"/>
      <c r="CA14" s="264"/>
      <c r="CB14" s="264"/>
      <c r="CC14" s="264"/>
      <c r="CD14" s="264"/>
      <c r="CE14" s="264"/>
    </row>
    <row r="15" spans="1:256" s="126" customFormat="1" ht="0.95" customHeight="1">
      <c r="A15" s="36"/>
      <c r="B15" s="36" t="s">
        <v>402</v>
      </c>
      <c r="C15" s="230"/>
      <c r="D15" s="250"/>
      <c r="E15" s="203"/>
      <c r="F15" s="252"/>
      <c r="G15" s="252"/>
      <c r="H15" s="252"/>
      <c r="I15" s="252"/>
      <c r="J15" s="252"/>
      <c r="K15" s="252"/>
      <c r="L15" s="253"/>
      <c r="M15" s="400"/>
      <c r="N15" s="212"/>
      <c r="O15" s="212"/>
      <c r="P15" s="212"/>
      <c r="Q15" s="360" t="s">
        <v>19</v>
      </c>
      <c r="R15" s="212"/>
      <c r="S15" s="357"/>
      <c r="T15" s="357"/>
      <c r="U15" s="357"/>
      <c r="V15" s="357"/>
    </row>
    <row r="16" spans="1:256" s="126" customFormat="1" ht="21" customHeight="1">
      <c r="A16" s="125"/>
      <c r="B16" s="36"/>
      <c r="C16" s="232"/>
      <c r="D16" s="254"/>
      <c r="E16" s="254"/>
      <c r="F16" s="254"/>
      <c r="G16" s="254"/>
      <c r="H16" s="254"/>
      <c r="I16" s="254"/>
      <c r="J16" s="254"/>
      <c r="K16" s="254"/>
      <c r="L16" s="254"/>
      <c r="M16" s="212"/>
      <c r="N16" s="212"/>
      <c r="O16" s="212"/>
      <c r="P16" s="212"/>
      <c r="Q16" s="360"/>
      <c r="R16" s="212"/>
      <c r="S16" s="357"/>
      <c r="T16" s="357"/>
      <c r="U16" s="357"/>
      <c r="V16" s="357"/>
    </row>
    <row r="17" spans="1:22" s="126" customFormat="1">
      <c r="A17" s="125"/>
      <c r="B17" s="36"/>
      <c r="C17" s="232"/>
      <c r="D17" s="36"/>
      <c r="E17" s="36"/>
      <c r="F17" s="36"/>
      <c r="G17" s="36"/>
      <c r="H17" s="36"/>
      <c r="I17" s="36"/>
      <c r="J17" s="36"/>
      <c r="K17" s="36"/>
      <c r="L17" s="36"/>
      <c r="M17" s="212"/>
      <c r="N17" s="212"/>
      <c r="O17" s="212"/>
      <c r="P17" s="212"/>
      <c r="Q17" s="360"/>
      <c r="R17" s="212"/>
      <c r="S17" s="357"/>
      <c r="T17" s="357"/>
      <c r="U17" s="357"/>
      <c r="V17" s="357"/>
    </row>
    <row r="18" spans="1:22" s="126" customFormat="1" ht="0.75" customHeight="1">
      <c r="A18" s="125"/>
      <c r="B18" s="36"/>
      <c r="C18" s="232"/>
      <c r="D18" s="36"/>
      <c r="E18" s="36"/>
      <c r="F18" s="36"/>
      <c r="G18" s="36"/>
      <c r="H18" s="36"/>
      <c r="I18" s="36"/>
      <c r="J18" s="36"/>
      <c r="K18" s="36"/>
      <c r="L18" s="36"/>
      <c r="M18" s="212"/>
      <c r="N18" s="212"/>
      <c r="O18" s="212"/>
      <c r="P18" s="212"/>
      <c r="Q18" s="360"/>
      <c r="R18" s="212"/>
      <c r="S18" s="357"/>
      <c r="T18" s="357"/>
      <c r="U18" s="357"/>
      <c r="V18" s="357"/>
    </row>
    <row r="19" spans="1:22" s="256" customFormat="1" ht="10.5">
      <c r="A19" s="255"/>
      <c r="C19" s="257"/>
      <c r="D19" s="258"/>
      <c r="E19" s="258"/>
      <c r="M19" s="212"/>
      <c r="N19" s="212"/>
      <c r="O19" s="212"/>
      <c r="P19" s="212"/>
      <c r="Q19" s="360"/>
      <c r="R19" s="212"/>
      <c r="S19" s="357"/>
      <c r="T19" s="357"/>
      <c r="U19" s="357"/>
      <c r="V19" s="357"/>
    </row>
    <row r="20" spans="1:22" s="256" customFormat="1" ht="10.5">
      <c r="A20" s="255"/>
      <c r="C20" s="257"/>
      <c r="D20" s="258"/>
      <c r="E20" s="258"/>
      <c r="M20" s="212"/>
      <c r="N20" s="212"/>
      <c r="O20" s="212"/>
      <c r="P20" s="212"/>
      <c r="Q20" s="360"/>
      <c r="R20" s="212"/>
      <c r="S20" s="357"/>
      <c r="T20" s="357"/>
      <c r="U20" s="357"/>
      <c r="V20" s="357"/>
    </row>
  </sheetData>
  <sheetProtection algorithmName="SHA-512" hashValue="I1yk0Gm36vsKhb/qkQEnQ4fiqMkIgtjxyYIBTGlVSaXU+lg0s2dBCMYcvX8K2tYLlUomXRBId2+0eyqAUcWkHA==" saltValue="rVsM74GWWto1AzFRbz/8hA==" spinCount="100000" sheet="1" objects="1" scenarios="1" formatColumns="0" formatRows="0"/>
  <mergeCells count="16">
    <mergeCell ref="H13:H14"/>
    <mergeCell ref="C12:C14"/>
    <mergeCell ref="D12:D14"/>
    <mergeCell ref="E12:E14"/>
    <mergeCell ref="F13:F14"/>
    <mergeCell ref="G13:G14"/>
    <mergeCell ref="F9:G9"/>
    <mergeCell ref="I9:J9"/>
    <mergeCell ref="F10:G10"/>
    <mergeCell ref="I10:J10"/>
    <mergeCell ref="D4:H4"/>
    <mergeCell ref="D6:E6"/>
    <mergeCell ref="F6:G6"/>
    <mergeCell ref="D8:E8"/>
    <mergeCell ref="I8:L8"/>
    <mergeCell ref="F8:H8"/>
  </mergeCells>
  <dataValidations count="1">
    <dataValidation type="textLength" operator="lessThanOrEqual" allowBlank="1" showInputMessage="1" showErrorMessage="1" errorTitle="Ошибка" error="Допускается ввод не более 900 символов!" sqref="E12" xr:uid="{9DADE295-3961-4336-B27D-0A32443CB74F}">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1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Prov">
    <tabColor indexed="47"/>
  </sheetPr>
  <dimension ref="A1"/>
  <sheetViews>
    <sheetView showGridLines="0" zoomScaleNormal="100" workbookViewId="0"/>
  </sheetViews>
  <sheetFormatPr defaultRowHeight="12.75"/>
  <cols>
    <col min="1" max="16384" width="9.140625" style="54"/>
  </cols>
  <sheetData/>
  <sheetProtection formatColumns="0" formatRows="0"/>
  <phoneticPr fontId="1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4"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3">
    <tabColor indexed="47"/>
  </sheetPr>
  <dimension ref="A1"/>
  <sheetViews>
    <sheetView showGridLines="0" zoomScaleNormal="100" workbookViewId="0"/>
  </sheetViews>
  <sheetFormatPr defaultRowHeight="11.25"/>
  <cols>
    <col min="1" max="16384" width="9.140625" style="127"/>
  </cols>
  <sheetData>
    <row r="1" spans="1:1">
      <c r="A1" s="191"/>
    </row>
  </sheetData>
  <phoneticPr fontId="13"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TSH_REESTR_MO">
    <tabColor indexed="47"/>
  </sheetPr>
  <dimension ref="A1:D269"/>
  <sheetViews>
    <sheetView showGridLines="0" zoomScaleNormal="100" workbookViewId="0"/>
  </sheetViews>
  <sheetFormatPr defaultRowHeight="11.25"/>
  <cols>
    <col min="1" max="1" width="9.140625" style="1062"/>
  </cols>
  <sheetData>
    <row r="1" spans="1:4">
      <c r="A1" s="1062" t="s">
        <v>1313</v>
      </c>
      <c r="B1" t="s">
        <v>514</v>
      </c>
      <c r="C1" t="s">
        <v>515</v>
      </c>
      <c r="D1" t="s">
        <v>1312</v>
      </c>
    </row>
    <row r="2" spans="1:4">
      <c r="A2" s="1062">
        <v>1</v>
      </c>
      <c r="B2" t="s">
        <v>787</v>
      </c>
      <c r="C2" t="s">
        <v>789</v>
      </c>
      <c r="D2" t="s">
        <v>790</v>
      </c>
    </row>
    <row r="3" spans="1:4">
      <c r="A3" s="1062">
        <v>2</v>
      </c>
      <c r="B3" t="s">
        <v>787</v>
      </c>
      <c r="C3" t="s">
        <v>791</v>
      </c>
      <c r="D3" t="s">
        <v>792</v>
      </c>
    </row>
    <row r="4" spans="1:4">
      <c r="A4" s="1062">
        <v>3</v>
      </c>
      <c r="B4" t="s">
        <v>787</v>
      </c>
      <c r="C4" t="s">
        <v>787</v>
      </c>
      <c r="D4" t="s">
        <v>788</v>
      </c>
    </row>
    <row r="5" spans="1:4">
      <c r="A5" s="1062">
        <v>4</v>
      </c>
      <c r="B5" t="s">
        <v>787</v>
      </c>
      <c r="C5" t="s">
        <v>793</v>
      </c>
      <c r="D5" t="s">
        <v>794</v>
      </c>
    </row>
    <row r="6" spans="1:4">
      <c r="A6" s="1062">
        <v>5</v>
      </c>
      <c r="B6" t="s">
        <v>787</v>
      </c>
      <c r="C6" t="s">
        <v>795</v>
      </c>
      <c r="D6" t="s">
        <v>796</v>
      </c>
    </row>
    <row r="7" spans="1:4">
      <c r="A7" s="1062">
        <v>6</v>
      </c>
      <c r="B7" t="s">
        <v>787</v>
      </c>
      <c r="C7" t="s">
        <v>797</v>
      </c>
      <c r="D7" t="s">
        <v>798</v>
      </c>
    </row>
    <row r="8" spans="1:4">
      <c r="A8" s="1062">
        <v>7</v>
      </c>
      <c r="B8" t="s">
        <v>787</v>
      </c>
      <c r="C8" t="s">
        <v>799</v>
      </c>
      <c r="D8" t="s">
        <v>800</v>
      </c>
    </row>
    <row r="9" spans="1:4">
      <c r="A9" s="1062">
        <v>8</v>
      </c>
      <c r="B9" t="s">
        <v>787</v>
      </c>
      <c r="C9" t="s">
        <v>801</v>
      </c>
      <c r="D9" t="s">
        <v>802</v>
      </c>
    </row>
    <row r="10" spans="1:4">
      <c r="A10" s="1062">
        <v>9</v>
      </c>
      <c r="B10" t="s">
        <v>787</v>
      </c>
      <c r="C10" t="s">
        <v>803</v>
      </c>
      <c r="D10" t="s">
        <v>804</v>
      </c>
    </row>
    <row r="11" spans="1:4">
      <c r="A11" s="1062">
        <v>10</v>
      </c>
      <c r="B11" t="s">
        <v>787</v>
      </c>
      <c r="C11" t="s">
        <v>805</v>
      </c>
      <c r="D11" t="s">
        <v>806</v>
      </c>
    </row>
    <row r="12" spans="1:4">
      <c r="A12" s="1062">
        <v>11</v>
      </c>
      <c r="B12" t="s">
        <v>787</v>
      </c>
      <c r="C12" t="s">
        <v>807</v>
      </c>
      <c r="D12" t="s">
        <v>808</v>
      </c>
    </row>
    <row r="13" spans="1:4">
      <c r="A13" s="1062">
        <v>12</v>
      </c>
      <c r="B13" t="s">
        <v>787</v>
      </c>
      <c r="C13" t="s">
        <v>809</v>
      </c>
      <c r="D13" t="s">
        <v>810</v>
      </c>
    </row>
    <row r="14" spans="1:4">
      <c r="A14" s="1062">
        <v>13</v>
      </c>
      <c r="B14" t="s">
        <v>787</v>
      </c>
      <c r="C14" t="s">
        <v>811</v>
      </c>
      <c r="D14" t="s">
        <v>812</v>
      </c>
    </row>
    <row r="15" spans="1:4">
      <c r="A15" s="1062">
        <v>14</v>
      </c>
      <c r="B15" t="s">
        <v>787</v>
      </c>
      <c r="C15" t="s">
        <v>813</v>
      </c>
      <c r="D15" t="s">
        <v>814</v>
      </c>
    </row>
    <row r="16" spans="1:4">
      <c r="A16" s="1062">
        <v>15</v>
      </c>
      <c r="B16" t="s">
        <v>787</v>
      </c>
      <c r="C16" t="s">
        <v>815</v>
      </c>
      <c r="D16" t="s">
        <v>816</v>
      </c>
    </row>
    <row r="17" spans="1:4">
      <c r="A17" s="1062">
        <v>16</v>
      </c>
      <c r="B17" t="s">
        <v>817</v>
      </c>
      <c r="C17" t="s">
        <v>819</v>
      </c>
      <c r="D17" t="s">
        <v>820</v>
      </c>
    </row>
    <row r="18" spans="1:4">
      <c r="A18" s="1062">
        <v>17</v>
      </c>
      <c r="B18" t="s">
        <v>817</v>
      </c>
      <c r="C18" t="s">
        <v>817</v>
      </c>
      <c r="D18" t="s">
        <v>818</v>
      </c>
    </row>
    <row r="19" spans="1:4">
      <c r="A19" s="1062">
        <v>18</v>
      </c>
      <c r="B19" t="s">
        <v>817</v>
      </c>
      <c r="C19" t="s">
        <v>821</v>
      </c>
      <c r="D19" t="s">
        <v>822</v>
      </c>
    </row>
    <row r="20" spans="1:4">
      <c r="A20" s="1062">
        <v>19</v>
      </c>
      <c r="B20" t="s">
        <v>817</v>
      </c>
      <c r="C20" t="s">
        <v>823</v>
      </c>
      <c r="D20" t="s">
        <v>824</v>
      </c>
    </row>
    <row r="21" spans="1:4">
      <c r="A21" s="1062">
        <v>20</v>
      </c>
      <c r="B21" t="s">
        <v>817</v>
      </c>
      <c r="C21" t="s">
        <v>825</v>
      </c>
      <c r="D21" t="s">
        <v>826</v>
      </c>
    </row>
    <row r="22" spans="1:4">
      <c r="A22" s="1062">
        <v>21</v>
      </c>
      <c r="B22" t="s">
        <v>817</v>
      </c>
      <c r="C22" t="s">
        <v>827</v>
      </c>
      <c r="D22" t="s">
        <v>828</v>
      </c>
    </row>
    <row r="23" spans="1:4">
      <c r="A23" s="1062">
        <v>22</v>
      </c>
      <c r="B23" t="s">
        <v>817</v>
      </c>
      <c r="C23" t="s">
        <v>829</v>
      </c>
      <c r="D23" t="s">
        <v>830</v>
      </c>
    </row>
    <row r="24" spans="1:4">
      <c r="A24" s="1062">
        <v>23</v>
      </c>
      <c r="B24" t="s">
        <v>817</v>
      </c>
      <c r="C24" t="s">
        <v>831</v>
      </c>
      <c r="D24" t="s">
        <v>832</v>
      </c>
    </row>
    <row r="25" spans="1:4">
      <c r="A25" s="1062">
        <v>24</v>
      </c>
      <c r="B25" t="s">
        <v>817</v>
      </c>
      <c r="C25" t="s">
        <v>833</v>
      </c>
      <c r="D25" t="s">
        <v>834</v>
      </c>
    </row>
    <row r="26" spans="1:4">
      <c r="A26" s="1062">
        <v>25</v>
      </c>
      <c r="B26" t="s">
        <v>817</v>
      </c>
      <c r="C26" t="s">
        <v>835</v>
      </c>
      <c r="D26" t="s">
        <v>836</v>
      </c>
    </row>
    <row r="27" spans="1:4">
      <c r="A27" s="1062">
        <v>26</v>
      </c>
      <c r="B27" t="s">
        <v>817</v>
      </c>
      <c r="C27" t="s">
        <v>837</v>
      </c>
      <c r="D27" t="s">
        <v>838</v>
      </c>
    </row>
    <row r="28" spans="1:4">
      <c r="A28" s="1062">
        <v>27</v>
      </c>
      <c r="B28" t="s">
        <v>817</v>
      </c>
      <c r="C28" t="s">
        <v>839</v>
      </c>
      <c r="D28" t="s">
        <v>840</v>
      </c>
    </row>
    <row r="29" spans="1:4">
      <c r="A29" s="1062">
        <v>28</v>
      </c>
      <c r="B29" t="s">
        <v>841</v>
      </c>
      <c r="C29" t="s">
        <v>843</v>
      </c>
      <c r="D29" t="s">
        <v>844</v>
      </c>
    </row>
    <row r="30" spans="1:4">
      <c r="A30" s="1062">
        <v>29</v>
      </c>
      <c r="B30" t="s">
        <v>841</v>
      </c>
      <c r="C30" t="s">
        <v>845</v>
      </c>
      <c r="D30" t="s">
        <v>846</v>
      </c>
    </row>
    <row r="31" spans="1:4">
      <c r="A31" s="1062">
        <v>30</v>
      </c>
      <c r="B31" t="s">
        <v>841</v>
      </c>
      <c r="C31" t="s">
        <v>841</v>
      </c>
      <c r="D31" t="s">
        <v>842</v>
      </c>
    </row>
    <row r="32" spans="1:4">
      <c r="A32" s="1062">
        <v>31</v>
      </c>
      <c r="B32" t="s">
        <v>841</v>
      </c>
      <c r="C32" t="s">
        <v>847</v>
      </c>
      <c r="D32" t="s">
        <v>848</v>
      </c>
    </row>
    <row r="33" spans="1:4">
      <c r="A33" s="1062">
        <v>32</v>
      </c>
      <c r="B33" t="s">
        <v>841</v>
      </c>
      <c r="C33" t="s">
        <v>849</v>
      </c>
      <c r="D33" t="s">
        <v>850</v>
      </c>
    </row>
    <row r="34" spans="1:4">
      <c r="A34" s="1062">
        <v>33</v>
      </c>
      <c r="B34" t="s">
        <v>841</v>
      </c>
      <c r="C34" t="s">
        <v>851</v>
      </c>
      <c r="D34" t="s">
        <v>852</v>
      </c>
    </row>
    <row r="35" spans="1:4">
      <c r="A35" s="1062">
        <v>34</v>
      </c>
      <c r="B35" t="s">
        <v>841</v>
      </c>
      <c r="C35" t="s">
        <v>853</v>
      </c>
      <c r="D35" t="s">
        <v>854</v>
      </c>
    </row>
    <row r="36" spans="1:4">
      <c r="A36" s="1062">
        <v>35</v>
      </c>
      <c r="B36" t="s">
        <v>841</v>
      </c>
      <c r="C36" t="s">
        <v>855</v>
      </c>
      <c r="D36" t="s">
        <v>856</v>
      </c>
    </row>
    <row r="37" spans="1:4">
      <c r="A37" s="1062">
        <v>36</v>
      </c>
      <c r="B37" t="s">
        <v>841</v>
      </c>
      <c r="C37" t="s">
        <v>857</v>
      </c>
      <c r="D37" t="s">
        <v>858</v>
      </c>
    </row>
    <row r="38" spans="1:4">
      <c r="A38" s="1062">
        <v>37</v>
      </c>
      <c r="B38" t="s">
        <v>859</v>
      </c>
      <c r="C38" t="s">
        <v>859</v>
      </c>
      <c r="D38" t="s">
        <v>860</v>
      </c>
    </row>
    <row r="39" spans="1:4">
      <c r="A39" s="1062">
        <v>38</v>
      </c>
      <c r="B39" t="s">
        <v>861</v>
      </c>
      <c r="C39" t="s">
        <v>861</v>
      </c>
      <c r="D39" t="s">
        <v>862</v>
      </c>
    </row>
    <row r="40" spans="1:4">
      <c r="A40" s="1062">
        <v>39</v>
      </c>
      <c r="B40" t="s">
        <v>863</v>
      </c>
      <c r="C40" t="s">
        <v>863</v>
      </c>
      <c r="D40" t="s">
        <v>864</v>
      </c>
    </row>
    <row r="41" spans="1:4">
      <c r="A41" s="1062">
        <v>40</v>
      </c>
      <c r="B41" t="s">
        <v>865</v>
      </c>
      <c r="C41" t="s">
        <v>867</v>
      </c>
      <c r="D41" t="s">
        <v>868</v>
      </c>
    </row>
    <row r="42" spans="1:4">
      <c r="A42" s="1062">
        <v>41</v>
      </c>
      <c r="B42" t="s">
        <v>865</v>
      </c>
      <c r="C42" t="s">
        <v>869</v>
      </c>
      <c r="D42" t="s">
        <v>870</v>
      </c>
    </row>
    <row r="43" spans="1:4">
      <c r="A43" s="1062">
        <v>42</v>
      </c>
      <c r="B43" t="s">
        <v>865</v>
      </c>
      <c r="C43" t="s">
        <v>871</v>
      </c>
      <c r="D43" t="s">
        <v>872</v>
      </c>
    </row>
    <row r="44" spans="1:4">
      <c r="A44" s="1062">
        <v>43</v>
      </c>
      <c r="B44" t="s">
        <v>865</v>
      </c>
      <c r="C44" t="s">
        <v>873</v>
      </c>
      <c r="D44" t="s">
        <v>874</v>
      </c>
    </row>
    <row r="45" spans="1:4">
      <c r="A45" s="1062">
        <v>44</v>
      </c>
      <c r="B45" t="s">
        <v>865</v>
      </c>
      <c r="C45" t="s">
        <v>875</v>
      </c>
      <c r="D45" t="s">
        <v>876</v>
      </c>
    </row>
    <row r="46" spans="1:4">
      <c r="A46" s="1062">
        <v>45</v>
      </c>
      <c r="B46" t="s">
        <v>865</v>
      </c>
      <c r="C46" t="s">
        <v>865</v>
      </c>
      <c r="D46" t="s">
        <v>866</v>
      </c>
    </row>
    <row r="47" spans="1:4">
      <c r="A47" s="1062">
        <v>46</v>
      </c>
      <c r="B47" t="s">
        <v>865</v>
      </c>
      <c r="C47" t="s">
        <v>877</v>
      </c>
      <c r="D47" t="s">
        <v>878</v>
      </c>
    </row>
    <row r="48" spans="1:4">
      <c r="A48" s="1062">
        <v>47</v>
      </c>
      <c r="B48" t="s">
        <v>865</v>
      </c>
      <c r="C48" t="s">
        <v>879</v>
      </c>
      <c r="D48" t="s">
        <v>880</v>
      </c>
    </row>
    <row r="49" spans="1:4">
      <c r="A49" s="1062">
        <v>48</v>
      </c>
      <c r="B49" t="s">
        <v>865</v>
      </c>
      <c r="C49" t="s">
        <v>881</v>
      </c>
      <c r="D49" t="s">
        <v>882</v>
      </c>
    </row>
    <row r="50" spans="1:4">
      <c r="A50" s="1062">
        <v>49</v>
      </c>
      <c r="B50" t="s">
        <v>865</v>
      </c>
      <c r="C50" t="s">
        <v>883</v>
      </c>
      <c r="D50" t="s">
        <v>884</v>
      </c>
    </row>
    <row r="51" spans="1:4">
      <c r="A51" s="1062">
        <v>50</v>
      </c>
      <c r="B51" t="s">
        <v>865</v>
      </c>
      <c r="C51" t="s">
        <v>885</v>
      </c>
      <c r="D51" t="s">
        <v>886</v>
      </c>
    </row>
    <row r="52" spans="1:4">
      <c r="A52" s="1062">
        <v>51</v>
      </c>
      <c r="B52" t="s">
        <v>865</v>
      </c>
      <c r="C52" t="s">
        <v>887</v>
      </c>
      <c r="D52" t="s">
        <v>888</v>
      </c>
    </row>
    <row r="53" spans="1:4">
      <c r="A53" s="1062">
        <v>52</v>
      </c>
      <c r="B53" t="s">
        <v>865</v>
      </c>
      <c r="C53" t="s">
        <v>889</v>
      </c>
      <c r="D53" t="s">
        <v>890</v>
      </c>
    </row>
    <row r="54" spans="1:4">
      <c r="A54" s="1062">
        <v>53</v>
      </c>
      <c r="B54" t="s">
        <v>865</v>
      </c>
      <c r="C54" t="s">
        <v>891</v>
      </c>
      <c r="D54" t="s">
        <v>892</v>
      </c>
    </row>
    <row r="55" spans="1:4">
      <c r="A55" s="1062">
        <v>54</v>
      </c>
      <c r="B55" t="s">
        <v>893</v>
      </c>
      <c r="C55" t="s">
        <v>895</v>
      </c>
      <c r="D55" t="s">
        <v>896</v>
      </c>
    </row>
    <row r="56" spans="1:4">
      <c r="A56" s="1062">
        <v>55</v>
      </c>
      <c r="B56" t="s">
        <v>893</v>
      </c>
      <c r="C56" t="s">
        <v>897</v>
      </c>
      <c r="D56" t="s">
        <v>898</v>
      </c>
    </row>
    <row r="57" spans="1:4">
      <c r="A57" s="1062">
        <v>56</v>
      </c>
      <c r="B57" t="s">
        <v>893</v>
      </c>
      <c r="C57" t="s">
        <v>893</v>
      </c>
      <c r="D57" t="s">
        <v>894</v>
      </c>
    </row>
    <row r="58" spans="1:4">
      <c r="A58" s="1062">
        <v>57</v>
      </c>
      <c r="B58" t="s">
        <v>893</v>
      </c>
      <c r="C58" t="s">
        <v>899</v>
      </c>
      <c r="D58" t="s">
        <v>900</v>
      </c>
    </row>
    <row r="59" spans="1:4">
      <c r="A59" s="1062">
        <v>58</v>
      </c>
      <c r="B59" t="s">
        <v>893</v>
      </c>
      <c r="C59" t="s">
        <v>901</v>
      </c>
      <c r="D59" t="s">
        <v>902</v>
      </c>
    </row>
    <row r="60" spans="1:4">
      <c r="A60" s="1062">
        <v>59</v>
      </c>
      <c r="B60" t="s">
        <v>893</v>
      </c>
      <c r="C60" t="s">
        <v>903</v>
      </c>
      <c r="D60" t="s">
        <v>904</v>
      </c>
    </row>
    <row r="61" spans="1:4">
      <c r="A61" s="1062">
        <v>60</v>
      </c>
      <c r="B61" t="s">
        <v>893</v>
      </c>
      <c r="C61" t="s">
        <v>905</v>
      </c>
      <c r="D61" t="s">
        <v>906</v>
      </c>
    </row>
    <row r="62" spans="1:4">
      <c r="A62" s="1062">
        <v>61</v>
      </c>
      <c r="B62" t="s">
        <v>893</v>
      </c>
      <c r="C62" t="s">
        <v>907</v>
      </c>
      <c r="D62" t="s">
        <v>908</v>
      </c>
    </row>
    <row r="63" spans="1:4">
      <c r="A63" s="1062">
        <v>62</v>
      </c>
      <c r="B63" t="s">
        <v>893</v>
      </c>
      <c r="C63" t="s">
        <v>909</v>
      </c>
      <c r="D63" t="s">
        <v>910</v>
      </c>
    </row>
    <row r="64" spans="1:4">
      <c r="A64" s="1062">
        <v>63</v>
      </c>
      <c r="B64" t="s">
        <v>911</v>
      </c>
      <c r="C64" t="s">
        <v>913</v>
      </c>
      <c r="D64" t="s">
        <v>914</v>
      </c>
    </row>
    <row r="65" spans="1:4">
      <c r="A65" s="1062">
        <v>64</v>
      </c>
      <c r="B65" t="s">
        <v>911</v>
      </c>
      <c r="C65" t="s">
        <v>915</v>
      </c>
      <c r="D65" t="s">
        <v>916</v>
      </c>
    </row>
    <row r="66" spans="1:4">
      <c r="A66" s="1062">
        <v>65</v>
      </c>
      <c r="B66" t="s">
        <v>911</v>
      </c>
      <c r="C66" t="s">
        <v>917</v>
      </c>
      <c r="D66" t="s">
        <v>918</v>
      </c>
    </row>
    <row r="67" spans="1:4">
      <c r="A67" s="1062">
        <v>66</v>
      </c>
      <c r="B67" t="s">
        <v>911</v>
      </c>
      <c r="C67" t="s">
        <v>911</v>
      </c>
      <c r="D67" t="s">
        <v>912</v>
      </c>
    </row>
    <row r="68" spans="1:4">
      <c r="A68" s="1062">
        <v>67</v>
      </c>
      <c r="B68" t="s">
        <v>911</v>
      </c>
      <c r="C68" t="s">
        <v>919</v>
      </c>
      <c r="D68" t="s">
        <v>920</v>
      </c>
    </row>
    <row r="69" spans="1:4">
      <c r="A69" s="1062">
        <v>68</v>
      </c>
      <c r="B69" t="s">
        <v>911</v>
      </c>
      <c r="C69" t="s">
        <v>921</v>
      </c>
      <c r="D69" t="s">
        <v>922</v>
      </c>
    </row>
    <row r="70" spans="1:4">
      <c r="A70" s="1062">
        <v>69</v>
      </c>
      <c r="B70" t="s">
        <v>911</v>
      </c>
      <c r="C70" t="s">
        <v>923</v>
      </c>
      <c r="D70" t="s">
        <v>924</v>
      </c>
    </row>
    <row r="71" spans="1:4">
      <c r="A71" s="1062">
        <v>70</v>
      </c>
      <c r="B71" t="s">
        <v>911</v>
      </c>
      <c r="C71" t="s">
        <v>925</v>
      </c>
      <c r="D71" t="s">
        <v>926</v>
      </c>
    </row>
    <row r="72" spans="1:4">
      <c r="A72" s="1062">
        <v>71</v>
      </c>
      <c r="B72" t="s">
        <v>911</v>
      </c>
      <c r="C72" t="s">
        <v>927</v>
      </c>
      <c r="D72" t="s">
        <v>928</v>
      </c>
    </row>
    <row r="73" spans="1:4">
      <c r="A73" s="1062">
        <v>72</v>
      </c>
      <c r="B73" t="s">
        <v>911</v>
      </c>
      <c r="C73" t="s">
        <v>929</v>
      </c>
      <c r="D73" t="s">
        <v>930</v>
      </c>
    </row>
    <row r="74" spans="1:4">
      <c r="A74" s="1062">
        <v>73</v>
      </c>
      <c r="B74" t="s">
        <v>911</v>
      </c>
      <c r="C74" t="s">
        <v>931</v>
      </c>
      <c r="D74" t="s">
        <v>932</v>
      </c>
    </row>
    <row r="75" spans="1:4">
      <c r="A75" s="1062">
        <v>74</v>
      </c>
      <c r="B75" t="s">
        <v>911</v>
      </c>
      <c r="C75" t="s">
        <v>933</v>
      </c>
      <c r="D75" t="s">
        <v>934</v>
      </c>
    </row>
    <row r="76" spans="1:4">
      <c r="A76" s="1062">
        <v>75</v>
      </c>
      <c r="B76" t="s">
        <v>935</v>
      </c>
      <c r="C76" t="s">
        <v>937</v>
      </c>
      <c r="D76" t="s">
        <v>938</v>
      </c>
    </row>
    <row r="77" spans="1:4">
      <c r="A77" s="1062">
        <v>76</v>
      </c>
      <c r="B77" t="s">
        <v>935</v>
      </c>
      <c r="C77" t="s">
        <v>939</v>
      </c>
      <c r="D77" t="s">
        <v>940</v>
      </c>
    </row>
    <row r="78" spans="1:4">
      <c r="A78" s="1062">
        <v>77</v>
      </c>
      <c r="B78" t="s">
        <v>935</v>
      </c>
      <c r="C78" t="s">
        <v>935</v>
      </c>
      <c r="D78" t="s">
        <v>936</v>
      </c>
    </row>
    <row r="79" spans="1:4">
      <c r="A79" s="1062">
        <v>78</v>
      </c>
      <c r="B79" t="s">
        <v>935</v>
      </c>
      <c r="C79" t="s">
        <v>941</v>
      </c>
      <c r="D79" t="s">
        <v>942</v>
      </c>
    </row>
    <row r="80" spans="1:4">
      <c r="A80" s="1062">
        <v>79</v>
      </c>
      <c r="B80" t="s">
        <v>935</v>
      </c>
      <c r="C80" t="s">
        <v>943</v>
      </c>
      <c r="D80" t="s">
        <v>944</v>
      </c>
    </row>
    <row r="81" spans="1:4">
      <c r="A81" s="1062">
        <v>80</v>
      </c>
      <c r="B81" t="s">
        <v>935</v>
      </c>
      <c r="C81" t="s">
        <v>945</v>
      </c>
      <c r="D81" t="s">
        <v>946</v>
      </c>
    </row>
    <row r="82" spans="1:4">
      <c r="A82" s="1062">
        <v>81</v>
      </c>
      <c r="B82" t="s">
        <v>935</v>
      </c>
      <c r="C82" t="s">
        <v>947</v>
      </c>
      <c r="D82" t="s">
        <v>948</v>
      </c>
    </row>
    <row r="83" spans="1:4">
      <c r="A83" s="1062">
        <v>82</v>
      </c>
      <c r="B83" t="s">
        <v>935</v>
      </c>
      <c r="C83" t="s">
        <v>949</v>
      </c>
      <c r="D83" t="s">
        <v>950</v>
      </c>
    </row>
    <row r="84" spans="1:4">
      <c r="A84" s="1062">
        <v>83</v>
      </c>
      <c r="B84" t="s">
        <v>951</v>
      </c>
      <c r="C84" t="s">
        <v>953</v>
      </c>
      <c r="D84" t="s">
        <v>954</v>
      </c>
    </row>
    <row r="85" spans="1:4">
      <c r="A85" s="1062">
        <v>84</v>
      </c>
      <c r="B85" t="s">
        <v>951</v>
      </c>
      <c r="C85" t="s">
        <v>955</v>
      </c>
      <c r="D85" t="s">
        <v>956</v>
      </c>
    </row>
    <row r="86" spans="1:4">
      <c r="A86" s="1062">
        <v>85</v>
      </c>
      <c r="B86" t="s">
        <v>951</v>
      </c>
      <c r="C86" t="s">
        <v>941</v>
      </c>
      <c r="D86" t="s">
        <v>957</v>
      </c>
    </row>
    <row r="87" spans="1:4">
      <c r="A87" s="1062">
        <v>86</v>
      </c>
      <c r="B87" t="s">
        <v>951</v>
      </c>
      <c r="C87" t="s">
        <v>958</v>
      </c>
      <c r="D87" t="s">
        <v>959</v>
      </c>
    </row>
    <row r="88" spans="1:4">
      <c r="A88" s="1062">
        <v>87</v>
      </c>
      <c r="B88" t="s">
        <v>951</v>
      </c>
      <c r="C88" t="s">
        <v>960</v>
      </c>
      <c r="D88" t="s">
        <v>961</v>
      </c>
    </row>
    <row r="89" spans="1:4">
      <c r="A89" s="1062">
        <v>88</v>
      </c>
      <c r="B89" t="s">
        <v>951</v>
      </c>
      <c r="C89" t="s">
        <v>951</v>
      </c>
      <c r="D89" t="s">
        <v>952</v>
      </c>
    </row>
    <row r="90" spans="1:4">
      <c r="A90" s="1062">
        <v>89</v>
      </c>
      <c r="B90" t="s">
        <v>951</v>
      </c>
      <c r="C90" t="s">
        <v>962</v>
      </c>
      <c r="D90" t="s">
        <v>963</v>
      </c>
    </row>
    <row r="91" spans="1:4">
      <c r="A91" s="1062">
        <v>90</v>
      </c>
      <c r="B91" t="s">
        <v>951</v>
      </c>
      <c r="C91" t="s">
        <v>964</v>
      </c>
      <c r="D91" t="s">
        <v>965</v>
      </c>
    </row>
    <row r="92" spans="1:4">
      <c r="A92" s="1062">
        <v>91</v>
      </c>
      <c r="B92" t="s">
        <v>951</v>
      </c>
      <c r="C92" t="s">
        <v>966</v>
      </c>
      <c r="D92" t="s">
        <v>967</v>
      </c>
    </row>
    <row r="93" spans="1:4">
      <c r="A93" s="1062">
        <v>92</v>
      </c>
      <c r="B93" t="s">
        <v>951</v>
      </c>
      <c r="C93" t="s">
        <v>968</v>
      </c>
      <c r="D93" t="s">
        <v>969</v>
      </c>
    </row>
    <row r="94" spans="1:4">
      <c r="A94" s="1062">
        <v>93</v>
      </c>
      <c r="B94" t="s">
        <v>951</v>
      </c>
      <c r="C94" t="s">
        <v>970</v>
      </c>
      <c r="D94" t="s">
        <v>971</v>
      </c>
    </row>
    <row r="95" spans="1:4">
      <c r="A95" s="1062">
        <v>94</v>
      </c>
      <c r="B95" t="s">
        <v>972</v>
      </c>
      <c r="C95" t="s">
        <v>974</v>
      </c>
      <c r="D95" t="s">
        <v>975</v>
      </c>
    </row>
    <row r="96" spans="1:4">
      <c r="A96" s="1062">
        <v>95</v>
      </c>
      <c r="B96" t="s">
        <v>972</v>
      </c>
      <c r="C96" t="s">
        <v>972</v>
      </c>
      <c r="D96" t="s">
        <v>973</v>
      </c>
    </row>
    <row r="97" spans="1:4">
      <c r="A97" s="1062">
        <v>96</v>
      </c>
      <c r="B97" t="s">
        <v>972</v>
      </c>
      <c r="C97" t="s">
        <v>976</v>
      </c>
      <c r="D97" t="s">
        <v>977</v>
      </c>
    </row>
    <row r="98" spans="1:4">
      <c r="A98" s="1062">
        <v>97</v>
      </c>
      <c r="B98" t="s">
        <v>972</v>
      </c>
      <c r="C98" t="s">
        <v>978</v>
      </c>
      <c r="D98" t="s">
        <v>979</v>
      </c>
    </row>
    <row r="99" spans="1:4">
      <c r="A99" s="1062">
        <v>98</v>
      </c>
      <c r="B99" t="s">
        <v>972</v>
      </c>
      <c r="C99" t="s">
        <v>980</v>
      </c>
      <c r="D99" t="s">
        <v>981</v>
      </c>
    </row>
    <row r="100" spans="1:4">
      <c r="A100" s="1062">
        <v>99</v>
      </c>
      <c r="B100" t="s">
        <v>972</v>
      </c>
      <c r="C100" t="s">
        <v>982</v>
      </c>
      <c r="D100" t="s">
        <v>983</v>
      </c>
    </row>
    <row r="101" spans="1:4">
      <c r="A101" s="1062">
        <v>100</v>
      </c>
      <c r="B101" t="s">
        <v>972</v>
      </c>
      <c r="C101" t="s">
        <v>984</v>
      </c>
      <c r="D101" t="s">
        <v>985</v>
      </c>
    </row>
    <row r="102" spans="1:4">
      <c r="A102" s="1062">
        <v>101</v>
      </c>
      <c r="B102" t="s">
        <v>972</v>
      </c>
      <c r="C102" t="s">
        <v>986</v>
      </c>
      <c r="D102" t="s">
        <v>987</v>
      </c>
    </row>
    <row r="103" spans="1:4">
      <c r="A103" s="1062">
        <v>102</v>
      </c>
      <c r="B103" t="s">
        <v>988</v>
      </c>
      <c r="C103" t="s">
        <v>988</v>
      </c>
      <c r="D103" t="s">
        <v>989</v>
      </c>
    </row>
    <row r="104" spans="1:4">
      <c r="A104" s="1062">
        <v>103</v>
      </c>
      <c r="B104" t="s">
        <v>988</v>
      </c>
      <c r="C104" t="s">
        <v>990</v>
      </c>
      <c r="D104" t="s">
        <v>991</v>
      </c>
    </row>
    <row r="105" spans="1:4">
      <c r="A105" s="1062">
        <v>104</v>
      </c>
      <c r="B105" t="s">
        <v>988</v>
      </c>
      <c r="C105" t="s">
        <v>992</v>
      </c>
      <c r="D105" t="s">
        <v>993</v>
      </c>
    </row>
    <row r="106" spans="1:4">
      <c r="A106" s="1062">
        <v>105</v>
      </c>
      <c r="B106" t="s">
        <v>988</v>
      </c>
      <c r="C106" t="s">
        <v>994</v>
      </c>
      <c r="D106" t="s">
        <v>995</v>
      </c>
    </row>
    <row r="107" spans="1:4">
      <c r="A107" s="1062">
        <v>106</v>
      </c>
      <c r="B107" t="s">
        <v>988</v>
      </c>
      <c r="C107" t="s">
        <v>996</v>
      </c>
      <c r="D107" t="s">
        <v>997</v>
      </c>
    </row>
    <row r="108" spans="1:4">
      <c r="A108" s="1062">
        <v>107</v>
      </c>
      <c r="B108" t="s">
        <v>988</v>
      </c>
      <c r="C108" t="s">
        <v>909</v>
      </c>
      <c r="D108" t="s">
        <v>998</v>
      </c>
    </row>
    <row r="109" spans="1:4">
      <c r="A109" s="1062">
        <v>108</v>
      </c>
      <c r="B109" t="s">
        <v>999</v>
      </c>
      <c r="C109" t="s">
        <v>1001</v>
      </c>
      <c r="D109" t="s">
        <v>1002</v>
      </c>
    </row>
    <row r="110" spans="1:4">
      <c r="A110" s="1062">
        <v>109</v>
      </c>
      <c r="B110" t="s">
        <v>999</v>
      </c>
      <c r="C110" t="s">
        <v>1003</v>
      </c>
      <c r="D110" t="s">
        <v>1004</v>
      </c>
    </row>
    <row r="111" spans="1:4">
      <c r="A111" s="1062">
        <v>110</v>
      </c>
      <c r="B111" t="s">
        <v>999</v>
      </c>
      <c r="C111" t="s">
        <v>1005</v>
      </c>
      <c r="D111" t="s">
        <v>1006</v>
      </c>
    </row>
    <row r="112" spans="1:4">
      <c r="A112" s="1062">
        <v>111</v>
      </c>
      <c r="B112" t="s">
        <v>999</v>
      </c>
      <c r="C112" t="s">
        <v>1007</v>
      </c>
      <c r="D112" t="s">
        <v>1008</v>
      </c>
    </row>
    <row r="113" spans="1:4">
      <c r="A113" s="1062">
        <v>112</v>
      </c>
      <c r="B113" t="s">
        <v>999</v>
      </c>
      <c r="C113" t="s">
        <v>1009</v>
      </c>
      <c r="D113" t="s">
        <v>1010</v>
      </c>
    </row>
    <row r="114" spans="1:4">
      <c r="A114" s="1062">
        <v>113</v>
      </c>
      <c r="B114" t="s">
        <v>999</v>
      </c>
      <c r="C114" t="s">
        <v>1011</v>
      </c>
      <c r="D114" t="s">
        <v>1012</v>
      </c>
    </row>
    <row r="115" spans="1:4">
      <c r="A115" s="1062">
        <v>114</v>
      </c>
      <c r="B115" t="s">
        <v>999</v>
      </c>
      <c r="C115" t="s">
        <v>1013</v>
      </c>
      <c r="D115" t="s">
        <v>1014</v>
      </c>
    </row>
    <row r="116" spans="1:4">
      <c r="A116" s="1062">
        <v>115</v>
      </c>
      <c r="B116" t="s">
        <v>999</v>
      </c>
      <c r="C116" t="s">
        <v>945</v>
      </c>
      <c r="D116" t="s">
        <v>1015</v>
      </c>
    </row>
    <row r="117" spans="1:4">
      <c r="A117" s="1062">
        <v>116</v>
      </c>
      <c r="B117" t="s">
        <v>999</v>
      </c>
      <c r="C117" t="s">
        <v>1016</v>
      </c>
      <c r="D117" t="s">
        <v>1017</v>
      </c>
    </row>
    <row r="118" spans="1:4">
      <c r="A118" s="1062">
        <v>117</v>
      </c>
      <c r="B118" t="s">
        <v>999</v>
      </c>
      <c r="C118" t="s">
        <v>999</v>
      </c>
      <c r="D118" t="s">
        <v>1000</v>
      </c>
    </row>
    <row r="119" spans="1:4">
      <c r="A119" s="1062">
        <v>118</v>
      </c>
      <c r="B119" t="s">
        <v>999</v>
      </c>
      <c r="C119" t="s">
        <v>1018</v>
      </c>
      <c r="D119" t="s">
        <v>1019</v>
      </c>
    </row>
    <row r="120" spans="1:4">
      <c r="A120" s="1062">
        <v>119</v>
      </c>
      <c r="B120" t="s">
        <v>999</v>
      </c>
      <c r="C120" t="s">
        <v>1020</v>
      </c>
      <c r="D120" t="s">
        <v>1021</v>
      </c>
    </row>
    <row r="121" spans="1:4">
      <c r="A121" s="1062">
        <v>120</v>
      </c>
      <c r="B121" t="s">
        <v>999</v>
      </c>
      <c r="C121" t="s">
        <v>1022</v>
      </c>
      <c r="D121" t="s">
        <v>1023</v>
      </c>
    </row>
    <row r="122" spans="1:4">
      <c r="A122" s="1062">
        <v>121</v>
      </c>
      <c r="B122" t="s">
        <v>999</v>
      </c>
      <c r="C122" t="s">
        <v>1024</v>
      </c>
      <c r="D122" t="s">
        <v>1025</v>
      </c>
    </row>
    <row r="123" spans="1:4">
      <c r="A123" s="1062">
        <v>122</v>
      </c>
      <c r="B123" t="s">
        <v>1026</v>
      </c>
      <c r="C123" t="s">
        <v>1028</v>
      </c>
      <c r="D123" t="s">
        <v>1029</v>
      </c>
    </row>
    <row r="124" spans="1:4">
      <c r="A124" s="1062">
        <v>123</v>
      </c>
      <c r="B124" t="s">
        <v>1026</v>
      </c>
      <c r="C124" t="s">
        <v>1030</v>
      </c>
      <c r="D124" t="s">
        <v>1031</v>
      </c>
    </row>
    <row r="125" spans="1:4">
      <c r="A125" s="1062">
        <v>124</v>
      </c>
      <c r="B125" t="s">
        <v>1026</v>
      </c>
      <c r="C125" t="s">
        <v>1032</v>
      </c>
      <c r="D125" t="s">
        <v>1033</v>
      </c>
    </row>
    <row r="126" spans="1:4">
      <c r="A126" s="1062">
        <v>125</v>
      </c>
      <c r="B126" t="s">
        <v>1026</v>
      </c>
      <c r="C126" t="s">
        <v>1034</v>
      </c>
      <c r="D126" t="s">
        <v>1035</v>
      </c>
    </row>
    <row r="127" spans="1:4">
      <c r="A127" s="1062">
        <v>126</v>
      </c>
      <c r="B127" t="s">
        <v>1026</v>
      </c>
      <c r="C127" t="s">
        <v>1036</v>
      </c>
      <c r="D127" t="s">
        <v>1037</v>
      </c>
    </row>
    <row r="128" spans="1:4">
      <c r="A128" s="1062">
        <v>127</v>
      </c>
      <c r="B128" t="s">
        <v>1026</v>
      </c>
      <c r="C128" t="s">
        <v>1038</v>
      </c>
      <c r="D128" t="s">
        <v>1039</v>
      </c>
    </row>
    <row r="129" spans="1:4">
      <c r="A129" s="1062">
        <v>128</v>
      </c>
      <c r="B129" t="s">
        <v>1026</v>
      </c>
      <c r="C129" t="s">
        <v>1040</v>
      </c>
      <c r="D129" t="s">
        <v>1041</v>
      </c>
    </row>
    <row r="130" spans="1:4">
      <c r="A130" s="1062">
        <v>129</v>
      </c>
      <c r="B130" t="s">
        <v>1026</v>
      </c>
      <c r="C130" t="s">
        <v>1042</v>
      </c>
      <c r="D130" t="s">
        <v>1043</v>
      </c>
    </row>
    <row r="131" spans="1:4">
      <c r="A131" s="1062">
        <v>130</v>
      </c>
      <c r="B131" t="s">
        <v>1026</v>
      </c>
      <c r="C131" t="s">
        <v>964</v>
      </c>
      <c r="D131" t="s">
        <v>1044</v>
      </c>
    </row>
    <row r="132" spans="1:4">
      <c r="A132" s="1062">
        <v>131</v>
      </c>
      <c r="B132" t="s">
        <v>1026</v>
      </c>
      <c r="C132" t="s">
        <v>1026</v>
      </c>
      <c r="D132" t="s">
        <v>1027</v>
      </c>
    </row>
    <row r="133" spans="1:4">
      <c r="A133" s="1062">
        <v>132</v>
      </c>
      <c r="B133" t="s">
        <v>1026</v>
      </c>
      <c r="C133" t="s">
        <v>1045</v>
      </c>
      <c r="D133" t="s">
        <v>1046</v>
      </c>
    </row>
    <row r="134" spans="1:4">
      <c r="A134" s="1062">
        <v>133</v>
      </c>
      <c r="B134" t="s">
        <v>1026</v>
      </c>
      <c r="C134" t="s">
        <v>1047</v>
      </c>
      <c r="D134" t="s">
        <v>1048</v>
      </c>
    </row>
    <row r="135" spans="1:4">
      <c r="A135" s="1062">
        <v>134</v>
      </c>
      <c r="B135" t="s">
        <v>1026</v>
      </c>
      <c r="C135" t="s">
        <v>1049</v>
      </c>
      <c r="D135" t="s">
        <v>1050</v>
      </c>
    </row>
    <row r="136" spans="1:4">
      <c r="A136" s="1062">
        <v>135</v>
      </c>
      <c r="B136" t="s">
        <v>1026</v>
      </c>
      <c r="C136" t="s">
        <v>1051</v>
      </c>
      <c r="D136" t="s">
        <v>1052</v>
      </c>
    </row>
    <row r="137" spans="1:4">
      <c r="A137" s="1062">
        <v>136</v>
      </c>
      <c r="B137" t="s">
        <v>1026</v>
      </c>
      <c r="C137" t="s">
        <v>1053</v>
      </c>
      <c r="D137" t="s">
        <v>1054</v>
      </c>
    </row>
    <row r="138" spans="1:4">
      <c r="A138" s="1062">
        <v>137</v>
      </c>
      <c r="B138" t="s">
        <v>1026</v>
      </c>
      <c r="C138" t="s">
        <v>1055</v>
      </c>
      <c r="D138" t="s">
        <v>1056</v>
      </c>
    </row>
    <row r="139" spans="1:4">
      <c r="A139" s="1062">
        <v>138</v>
      </c>
      <c r="B139" t="s">
        <v>1026</v>
      </c>
      <c r="C139" t="s">
        <v>1057</v>
      </c>
      <c r="D139" t="s">
        <v>1058</v>
      </c>
    </row>
    <row r="140" spans="1:4">
      <c r="A140" s="1062">
        <v>139</v>
      </c>
      <c r="B140" t="s">
        <v>1059</v>
      </c>
      <c r="C140" t="s">
        <v>1061</v>
      </c>
      <c r="D140" t="s">
        <v>1062</v>
      </c>
    </row>
    <row r="141" spans="1:4">
      <c r="A141" s="1062">
        <v>140</v>
      </c>
      <c r="B141" t="s">
        <v>1059</v>
      </c>
      <c r="C141" t="s">
        <v>1063</v>
      </c>
      <c r="D141" t="s">
        <v>1064</v>
      </c>
    </row>
    <row r="142" spans="1:4">
      <c r="A142" s="1062">
        <v>141</v>
      </c>
      <c r="B142" t="s">
        <v>1059</v>
      </c>
      <c r="C142" t="s">
        <v>1065</v>
      </c>
      <c r="D142" t="s">
        <v>1066</v>
      </c>
    </row>
    <row r="143" spans="1:4">
      <c r="A143" s="1062">
        <v>142</v>
      </c>
      <c r="B143" t="s">
        <v>1059</v>
      </c>
      <c r="C143" t="s">
        <v>1067</v>
      </c>
      <c r="D143" t="s">
        <v>1068</v>
      </c>
    </row>
    <row r="144" spans="1:4">
      <c r="A144" s="1062">
        <v>143</v>
      </c>
      <c r="B144" t="s">
        <v>1059</v>
      </c>
      <c r="C144" t="s">
        <v>1069</v>
      </c>
      <c r="D144" t="s">
        <v>1070</v>
      </c>
    </row>
    <row r="145" spans="1:4">
      <c r="A145" s="1062">
        <v>144</v>
      </c>
      <c r="B145" t="s">
        <v>1059</v>
      </c>
      <c r="C145" t="s">
        <v>1059</v>
      </c>
      <c r="D145" t="s">
        <v>1060</v>
      </c>
    </row>
    <row r="146" spans="1:4">
      <c r="A146" s="1062">
        <v>145</v>
      </c>
      <c r="B146" t="s">
        <v>1059</v>
      </c>
      <c r="C146" t="s">
        <v>931</v>
      </c>
      <c r="D146" t="s">
        <v>1071</v>
      </c>
    </row>
    <row r="147" spans="1:4">
      <c r="A147" s="1062">
        <v>146</v>
      </c>
      <c r="B147" t="s">
        <v>1059</v>
      </c>
      <c r="C147" t="s">
        <v>1072</v>
      </c>
      <c r="D147" t="s">
        <v>1073</v>
      </c>
    </row>
    <row r="148" spans="1:4">
      <c r="A148" s="1062">
        <v>147</v>
      </c>
      <c r="B148" t="s">
        <v>1059</v>
      </c>
      <c r="C148" t="s">
        <v>1074</v>
      </c>
      <c r="D148" t="s">
        <v>1075</v>
      </c>
    </row>
    <row r="149" spans="1:4">
      <c r="A149" s="1062">
        <v>148</v>
      </c>
      <c r="B149" t="s">
        <v>1076</v>
      </c>
      <c r="C149" t="s">
        <v>1078</v>
      </c>
      <c r="D149" t="s">
        <v>1079</v>
      </c>
    </row>
    <row r="150" spans="1:4">
      <c r="A150" s="1062">
        <v>149</v>
      </c>
      <c r="B150" t="s">
        <v>1076</v>
      </c>
      <c r="C150" t="s">
        <v>1080</v>
      </c>
      <c r="D150" t="s">
        <v>1081</v>
      </c>
    </row>
    <row r="151" spans="1:4">
      <c r="A151" s="1062">
        <v>150</v>
      </c>
      <c r="B151" t="s">
        <v>1076</v>
      </c>
      <c r="C151" t="s">
        <v>1082</v>
      </c>
      <c r="D151" t="s">
        <v>1083</v>
      </c>
    </row>
    <row r="152" spans="1:4">
      <c r="A152" s="1062">
        <v>151</v>
      </c>
      <c r="B152" t="s">
        <v>1076</v>
      </c>
      <c r="C152" t="s">
        <v>1084</v>
      </c>
      <c r="D152" t="s">
        <v>1085</v>
      </c>
    </row>
    <row r="153" spans="1:4">
      <c r="A153" s="1062">
        <v>152</v>
      </c>
      <c r="B153" t="s">
        <v>1076</v>
      </c>
      <c r="C153" t="s">
        <v>1086</v>
      </c>
      <c r="D153" t="s">
        <v>1087</v>
      </c>
    </row>
    <row r="154" spans="1:4">
      <c r="A154" s="1062">
        <v>153</v>
      </c>
      <c r="B154" t="s">
        <v>1076</v>
      </c>
      <c r="C154" t="s">
        <v>1088</v>
      </c>
      <c r="D154" t="s">
        <v>1089</v>
      </c>
    </row>
    <row r="155" spans="1:4">
      <c r="A155" s="1062">
        <v>154</v>
      </c>
      <c r="B155" t="s">
        <v>1076</v>
      </c>
      <c r="C155" t="s">
        <v>1076</v>
      </c>
      <c r="D155" t="s">
        <v>1077</v>
      </c>
    </row>
    <row r="156" spans="1:4">
      <c r="A156" s="1062">
        <v>155</v>
      </c>
      <c r="B156" t="s">
        <v>1076</v>
      </c>
      <c r="C156" t="s">
        <v>1090</v>
      </c>
      <c r="D156" t="s">
        <v>1091</v>
      </c>
    </row>
    <row r="157" spans="1:4">
      <c r="A157" s="1062">
        <v>156</v>
      </c>
      <c r="B157" t="s">
        <v>1076</v>
      </c>
      <c r="C157" t="s">
        <v>1092</v>
      </c>
      <c r="D157" t="s">
        <v>1093</v>
      </c>
    </row>
    <row r="158" spans="1:4">
      <c r="A158" s="1062">
        <v>157</v>
      </c>
      <c r="B158" t="s">
        <v>1076</v>
      </c>
      <c r="C158" t="s">
        <v>1094</v>
      </c>
      <c r="D158" t="s">
        <v>1095</v>
      </c>
    </row>
    <row r="159" spans="1:4">
      <c r="A159" s="1062">
        <v>158</v>
      </c>
      <c r="B159" t="s">
        <v>1076</v>
      </c>
      <c r="C159" t="s">
        <v>1096</v>
      </c>
      <c r="D159" t="s">
        <v>1097</v>
      </c>
    </row>
    <row r="160" spans="1:4">
      <c r="A160" s="1062">
        <v>159</v>
      </c>
      <c r="B160" t="s">
        <v>1076</v>
      </c>
      <c r="C160" t="s">
        <v>1098</v>
      </c>
      <c r="D160" t="s">
        <v>1099</v>
      </c>
    </row>
    <row r="161" spans="1:4">
      <c r="A161" s="1062">
        <v>160</v>
      </c>
      <c r="B161" t="s">
        <v>1076</v>
      </c>
      <c r="C161" t="s">
        <v>1100</v>
      </c>
      <c r="D161" t="s">
        <v>1101</v>
      </c>
    </row>
    <row r="162" spans="1:4">
      <c r="A162" s="1062">
        <v>161</v>
      </c>
      <c r="B162" t="s">
        <v>1076</v>
      </c>
      <c r="C162" t="s">
        <v>1102</v>
      </c>
      <c r="D162" t="s">
        <v>1103</v>
      </c>
    </row>
    <row r="163" spans="1:4">
      <c r="A163" s="1062">
        <v>162</v>
      </c>
      <c r="B163" t="s">
        <v>1076</v>
      </c>
      <c r="C163" t="s">
        <v>1104</v>
      </c>
      <c r="D163" t="s">
        <v>1105</v>
      </c>
    </row>
    <row r="164" spans="1:4">
      <c r="A164" s="1062">
        <v>163</v>
      </c>
      <c r="B164" t="s">
        <v>1106</v>
      </c>
      <c r="C164" t="s">
        <v>1108</v>
      </c>
      <c r="D164" t="s">
        <v>1109</v>
      </c>
    </row>
    <row r="165" spans="1:4">
      <c r="A165" s="1062">
        <v>164</v>
      </c>
      <c r="B165" t="s">
        <v>1106</v>
      </c>
      <c r="C165" t="s">
        <v>1110</v>
      </c>
      <c r="D165" t="s">
        <v>1111</v>
      </c>
    </row>
    <row r="166" spans="1:4">
      <c r="A166" s="1062">
        <v>165</v>
      </c>
      <c r="B166" t="s">
        <v>1106</v>
      </c>
      <c r="C166" t="s">
        <v>1106</v>
      </c>
      <c r="D166" t="s">
        <v>1107</v>
      </c>
    </row>
    <row r="167" spans="1:4">
      <c r="A167" s="1062">
        <v>166</v>
      </c>
      <c r="B167" t="s">
        <v>1106</v>
      </c>
      <c r="C167" t="s">
        <v>1112</v>
      </c>
      <c r="D167" t="s">
        <v>1113</v>
      </c>
    </row>
    <row r="168" spans="1:4">
      <c r="A168" s="1062">
        <v>167</v>
      </c>
      <c r="B168" t="s">
        <v>1106</v>
      </c>
      <c r="C168" t="s">
        <v>1114</v>
      </c>
      <c r="D168" t="s">
        <v>1115</v>
      </c>
    </row>
    <row r="169" spans="1:4">
      <c r="A169" s="1062">
        <v>168</v>
      </c>
      <c r="B169" t="s">
        <v>1106</v>
      </c>
      <c r="C169" t="s">
        <v>1116</v>
      </c>
      <c r="D169" t="s">
        <v>1117</v>
      </c>
    </row>
    <row r="170" spans="1:4">
      <c r="A170" s="1062">
        <v>169</v>
      </c>
      <c r="B170" t="s">
        <v>1106</v>
      </c>
      <c r="C170" t="s">
        <v>1118</v>
      </c>
      <c r="D170" t="s">
        <v>1119</v>
      </c>
    </row>
    <row r="171" spans="1:4">
      <c r="A171" s="1062">
        <v>170</v>
      </c>
      <c r="B171" t="s">
        <v>1106</v>
      </c>
      <c r="C171" t="s">
        <v>1120</v>
      </c>
      <c r="D171" t="s">
        <v>1121</v>
      </c>
    </row>
    <row r="172" spans="1:4">
      <c r="A172" s="1062">
        <v>171</v>
      </c>
      <c r="B172" t="s">
        <v>1106</v>
      </c>
      <c r="C172" t="s">
        <v>1122</v>
      </c>
      <c r="D172" t="s">
        <v>1123</v>
      </c>
    </row>
    <row r="173" spans="1:4">
      <c r="A173" s="1062">
        <v>172</v>
      </c>
      <c r="B173" t="s">
        <v>1124</v>
      </c>
      <c r="C173" t="s">
        <v>1126</v>
      </c>
      <c r="D173" t="s">
        <v>1127</v>
      </c>
    </row>
    <row r="174" spans="1:4">
      <c r="A174" s="1062">
        <v>173</v>
      </c>
      <c r="B174" t="s">
        <v>1124</v>
      </c>
      <c r="C174" t="s">
        <v>1128</v>
      </c>
      <c r="D174" t="s">
        <v>1129</v>
      </c>
    </row>
    <row r="175" spans="1:4">
      <c r="A175" s="1062">
        <v>174</v>
      </c>
      <c r="B175" t="s">
        <v>1124</v>
      </c>
      <c r="C175" t="s">
        <v>1130</v>
      </c>
      <c r="D175" t="s">
        <v>1131</v>
      </c>
    </row>
    <row r="176" spans="1:4">
      <c r="A176" s="1062">
        <v>175</v>
      </c>
      <c r="B176" t="s">
        <v>1124</v>
      </c>
      <c r="C176" t="s">
        <v>1132</v>
      </c>
      <c r="D176" t="s">
        <v>1133</v>
      </c>
    </row>
    <row r="177" spans="1:4">
      <c r="A177" s="1062">
        <v>176</v>
      </c>
      <c r="B177" t="s">
        <v>1124</v>
      </c>
      <c r="C177" t="s">
        <v>1134</v>
      </c>
      <c r="D177" t="s">
        <v>1135</v>
      </c>
    </row>
    <row r="178" spans="1:4">
      <c r="A178" s="1062">
        <v>177</v>
      </c>
      <c r="B178" t="s">
        <v>1124</v>
      </c>
      <c r="C178" t="s">
        <v>1124</v>
      </c>
      <c r="D178" t="s">
        <v>1125</v>
      </c>
    </row>
    <row r="179" spans="1:4">
      <c r="A179" s="1062">
        <v>178</v>
      </c>
      <c r="B179" t="s">
        <v>1124</v>
      </c>
      <c r="C179" t="s">
        <v>1136</v>
      </c>
      <c r="D179" t="s">
        <v>1137</v>
      </c>
    </row>
    <row r="180" spans="1:4">
      <c r="A180" s="1062">
        <v>179</v>
      </c>
      <c r="B180" t="s">
        <v>1124</v>
      </c>
      <c r="C180" t="s">
        <v>1138</v>
      </c>
      <c r="D180" t="s">
        <v>1139</v>
      </c>
    </row>
    <row r="181" spans="1:4">
      <c r="A181" s="1062">
        <v>180</v>
      </c>
      <c r="B181" t="s">
        <v>1124</v>
      </c>
      <c r="C181" t="s">
        <v>1140</v>
      </c>
      <c r="D181" t="s">
        <v>1141</v>
      </c>
    </row>
    <row r="182" spans="1:4">
      <c r="A182" s="1062">
        <v>181</v>
      </c>
      <c r="B182" t="s">
        <v>1142</v>
      </c>
      <c r="C182" t="s">
        <v>1142</v>
      </c>
      <c r="D182" t="s">
        <v>1143</v>
      </c>
    </row>
    <row r="183" spans="1:4">
      <c r="A183" s="1062">
        <v>182</v>
      </c>
      <c r="B183" t="s">
        <v>1144</v>
      </c>
      <c r="C183" t="s">
        <v>1146</v>
      </c>
      <c r="D183" t="s">
        <v>1147</v>
      </c>
    </row>
    <row r="184" spans="1:4">
      <c r="A184" s="1062">
        <v>183</v>
      </c>
      <c r="B184" t="s">
        <v>1144</v>
      </c>
      <c r="C184" t="s">
        <v>1148</v>
      </c>
      <c r="D184" t="s">
        <v>1149</v>
      </c>
    </row>
    <row r="185" spans="1:4">
      <c r="A185" s="1062">
        <v>184</v>
      </c>
      <c r="B185" t="s">
        <v>1144</v>
      </c>
      <c r="C185" t="s">
        <v>1150</v>
      </c>
      <c r="D185" t="s">
        <v>1151</v>
      </c>
    </row>
    <row r="186" spans="1:4">
      <c r="A186" s="1062">
        <v>185</v>
      </c>
      <c r="B186" t="s">
        <v>1144</v>
      </c>
      <c r="C186" t="s">
        <v>1152</v>
      </c>
      <c r="D186" t="s">
        <v>1153</v>
      </c>
    </row>
    <row r="187" spans="1:4">
      <c r="A187" s="1062">
        <v>186</v>
      </c>
      <c r="B187" t="s">
        <v>1144</v>
      </c>
      <c r="C187" t="s">
        <v>1154</v>
      </c>
      <c r="D187" t="s">
        <v>1155</v>
      </c>
    </row>
    <row r="188" spans="1:4">
      <c r="A188" s="1062">
        <v>187</v>
      </c>
      <c r="B188" t="s">
        <v>1144</v>
      </c>
      <c r="C188" t="s">
        <v>1156</v>
      </c>
      <c r="D188" t="s">
        <v>1157</v>
      </c>
    </row>
    <row r="189" spans="1:4">
      <c r="A189" s="1062">
        <v>188</v>
      </c>
      <c r="B189" t="s">
        <v>1144</v>
      </c>
      <c r="C189" t="s">
        <v>1158</v>
      </c>
      <c r="D189" t="s">
        <v>1159</v>
      </c>
    </row>
    <row r="190" spans="1:4">
      <c r="A190" s="1062">
        <v>189</v>
      </c>
      <c r="B190" t="s">
        <v>1144</v>
      </c>
      <c r="C190" t="s">
        <v>1160</v>
      </c>
      <c r="D190" t="s">
        <v>1161</v>
      </c>
    </row>
    <row r="191" spans="1:4">
      <c r="A191" s="1062">
        <v>190</v>
      </c>
      <c r="B191" t="s">
        <v>1144</v>
      </c>
      <c r="C191" t="s">
        <v>1162</v>
      </c>
      <c r="D191" t="s">
        <v>1163</v>
      </c>
    </row>
    <row r="192" spans="1:4">
      <c r="A192" s="1062">
        <v>191</v>
      </c>
      <c r="B192" t="s">
        <v>1144</v>
      </c>
      <c r="C192" t="s">
        <v>1164</v>
      </c>
      <c r="D192" t="s">
        <v>1165</v>
      </c>
    </row>
    <row r="193" spans="1:4">
      <c r="A193" s="1062">
        <v>192</v>
      </c>
      <c r="B193" t="s">
        <v>1144</v>
      </c>
      <c r="C193" t="s">
        <v>1144</v>
      </c>
      <c r="D193" t="s">
        <v>1145</v>
      </c>
    </row>
    <row r="194" spans="1:4">
      <c r="A194" s="1062">
        <v>193</v>
      </c>
      <c r="B194" t="s">
        <v>1144</v>
      </c>
      <c r="C194" t="s">
        <v>1166</v>
      </c>
      <c r="D194" t="s">
        <v>1167</v>
      </c>
    </row>
    <row r="195" spans="1:4">
      <c r="A195" s="1062">
        <v>194</v>
      </c>
      <c r="B195" t="s">
        <v>1144</v>
      </c>
      <c r="C195" t="s">
        <v>1168</v>
      </c>
      <c r="D195" t="s">
        <v>1169</v>
      </c>
    </row>
    <row r="196" spans="1:4">
      <c r="A196" s="1062">
        <v>195</v>
      </c>
      <c r="B196" t="s">
        <v>1144</v>
      </c>
      <c r="C196" t="s">
        <v>1170</v>
      </c>
      <c r="D196" t="s">
        <v>1171</v>
      </c>
    </row>
    <row r="197" spans="1:4">
      <c r="A197" s="1062">
        <v>196</v>
      </c>
      <c r="B197" t="s">
        <v>1144</v>
      </c>
      <c r="C197" t="s">
        <v>1172</v>
      </c>
      <c r="D197" t="s">
        <v>1173</v>
      </c>
    </row>
    <row r="198" spans="1:4">
      <c r="A198" s="1062">
        <v>197</v>
      </c>
      <c r="B198" t="s">
        <v>1144</v>
      </c>
      <c r="C198" t="s">
        <v>1174</v>
      </c>
      <c r="D198" t="s">
        <v>1175</v>
      </c>
    </row>
    <row r="199" spans="1:4">
      <c r="A199" s="1062">
        <v>198</v>
      </c>
      <c r="B199" t="s">
        <v>1144</v>
      </c>
      <c r="C199" t="s">
        <v>1176</v>
      </c>
      <c r="D199" t="s">
        <v>1177</v>
      </c>
    </row>
    <row r="200" spans="1:4">
      <c r="A200" s="1062">
        <v>199</v>
      </c>
      <c r="B200" t="s">
        <v>1144</v>
      </c>
      <c r="C200" t="s">
        <v>1178</v>
      </c>
      <c r="D200" t="s">
        <v>1179</v>
      </c>
    </row>
    <row r="201" spans="1:4">
      <c r="A201" s="1062">
        <v>200</v>
      </c>
      <c r="B201" t="s">
        <v>1180</v>
      </c>
      <c r="C201" t="s">
        <v>869</v>
      </c>
      <c r="D201" t="s">
        <v>1182</v>
      </c>
    </row>
    <row r="202" spans="1:4">
      <c r="A202" s="1062">
        <v>201</v>
      </c>
      <c r="B202" t="s">
        <v>1180</v>
      </c>
      <c r="C202" t="s">
        <v>1183</v>
      </c>
      <c r="D202" t="s">
        <v>1184</v>
      </c>
    </row>
    <row r="203" spans="1:4">
      <c r="A203" s="1062">
        <v>202</v>
      </c>
      <c r="B203" t="s">
        <v>1180</v>
      </c>
      <c r="C203" t="s">
        <v>1185</v>
      </c>
      <c r="D203" t="s">
        <v>1186</v>
      </c>
    </row>
    <row r="204" spans="1:4">
      <c r="A204" s="1062">
        <v>203</v>
      </c>
      <c r="B204" t="s">
        <v>1180</v>
      </c>
      <c r="C204" t="s">
        <v>1187</v>
      </c>
      <c r="D204" t="s">
        <v>1188</v>
      </c>
    </row>
    <row r="205" spans="1:4">
      <c r="A205" s="1062">
        <v>204</v>
      </c>
      <c r="B205" t="s">
        <v>1180</v>
      </c>
      <c r="C205" t="s">
        <v>1189</v>
      </c>
      <c r="D205" t="s">
        <v>1190</v>
      </c>
    </row>
    <row r="206" spans="1:4">
      <c r="A206" s="1062">
        <v>205</v>
      </c>
      <c r="B206" t="s">
        <v>1180</v>
      </c>
      <c r="C206" t="s">
        <v>1191</v>
      </c>
      <c r="D206" t="s">
        <v>1192</v>
      </c>
    </row>
    <row r="207" spans="1:4">
      <c r="A207" s="1062">
        <v>206</v>
      </c>
      <c r="B207" t="s">
        <v>1180</v>
      </c>
      <c r="C207" t="s">
        <v>1193</v>
      </c>
      <c r="D207" t="s">
        <v>1194</v>
      </c>
    </row>
    <row r="208" spans="1:4">
      <c r="A208" s="1062">
        <v>207</v>
      </c>
      <c r="B208" t="s">
        <v>1180</v>
      </c>
      <c r="C208" t="s">
        <v>1195</v>
      </c>
      <c r="D208" t="s">
        <v>1196</v>
      </c>
    </row>
    <row r="209" spans="1:4">
      <c r="A209" s="1062">
        <v>208</v>
      </c>
      <c r="B209" t="s">
        <v>1180</v>
      </c>
      <c r="C209" t="s">
        <v>1197</v>
      </c>
      <c r="D209" t="s">
        <v>1198</v>
      </c>
    </row>
    <row r="210" spans="1:4">
      <c r="A210" s="1062">
        <v>209</v>
      </c>
      <c r="B210" t="s">
        <v>1180</v>
      </c>
      <c r="C210" t="s">
        <v>927</v>
      </c>
      <c r="D210" t="s">
        <v>1199</v>
      </c>
    </row>
    <row r="211" spans="1:4">
      <c r="A211" s="1062">
        <v>210</v>
      </c>
      <c r="B211" t="s">
        <v>1180</v>
      </c>
      <c r="C211" t="s">
        <v>1180</v>
      </c>
      <c r="D211" t="s">
        <v>1181</v>
      </c>
    </row>
    <row r="212" spans="1:4">
      <c r="A212" s="1062">
        <v>211</v>
      </c>
      <c r="B212" t="s">
        <v>1180</v>
      </c>
      <c r="C212" t="s">
        <v>1200</v>
      </c>
      <c r="D212" t="s">
        <v>1201</v>
      </c>
    </row>
    <row r="213" spans="1:4">
      <c r="A213" s="1062">
        <v>212</v>
      </c>
      <c r="B213" t="s">
        <v>1180</v>
      </c>
      <c r="C213" t="s">
        <v>1202</v>
      </c>
      <c r="D213" t="s">
        <v>1203</v>
      </c>
    </row>
    <row r="214" spans="1:4">
      <c r="A214" s="1062">
        <v>213</v>
      </c>
      <c r="B214" t="s">
        <v>1180</v>
      </c>
      <c r="C214" t="s">
        <v>1204</v>
      </c>
      <c r="D214" t="s">
        <v>1205</v>
      </c>
    </row>
    <row r="215" spans="1:4">
      <c r="A215" s="1062">
        <v>214</v>
      </c>
      <c r="B215" t="s">
        <v>1180</v>
      </c>
      <c r="C215" t="s">
        <v>1206</v>
      </c>
      <c r="D215" t="s">
        <v>1207</v>
      </c>
    </row>
    <row r="216" spans="1:4">
      <c r="A216" s="1062">
        <v>215</v>
      </c>
      <c r="B216" t="s">
        <v>1208</v>
      </c>
      <c r="C216" t="s">
        <v>1210</v>
      </c>
      <c r="D216" t="s">
        <v>1211</v>
      </c>
    </row>
    <row r="217" spans="1:4">
      <c r="A217" s="1062">
        <v>216</v>
      </c>
      <c r="B217" t="s">
        <v>1208</v>
      </c>
      <c r="C217" t="s">
        <v>1212</v>
      </c>
      <c r="D217" t="s">
        <v>1213</v>
      </c>
    </row>
    <row r="218" spans="1:4">
      <c r="A218" s="1062">
        <v>217</v>
      </c>
      <c r="B218" t="s">
        <v>1208</v>
      </c>
      <c r="C218" t="s">
        <v>1214</v>
      </c>
      <c r="D218" t="s">
        <v>1215</v>
      </c>
    </row>
    <row r="219" spans="1:4">
      <c r="A219" s="1062">
        <v>218</v>
      </c>
      <c r="B219" t="s">
        <v>1208</v>
      </c>
      <c r="C219" t="s">
        <v>1216</v>
      </c>
      <c r="D219" t="s">
        <v>1217</v>
      </c>
    </row>
    <row r="220" spans="1:4">
      <c r="A220" s="1062">
        <v>219</v>
      </c>
      <c r="B220" t="s">
        <v>1208</v>
      </c>
      <c r="C220" t="s">
        <v>1218</v>
      </c>
      <c r="D220" t="s">
        <v>1219</v>
      </c>
    </row>
    <row r="221" spans="1:4">
      <c r="A221" s="1062">
        <v>220</v>
      </c>
      <c r="B221" t="s">
        <v>1208</v>
      </c>
      <c r="C221" t="s">
        <v>1049</v>
      </c>
      <c r="D221" t="s">
        <v>1220</v>
      </c>
    </row>
    <row r="222" spans="1:4">
      <c r="A222" s="1062">
        <v>221</v>
      </c>
      <c r="B222" t="s">
        <v>1208</v>
      </c>
      <c r="C222" t="s">
        <v>1221</v>
      </c>
      <c r="D222" t="s">
        <v>1222</v>
      </c>
    </row>
    <row r="223" spans="1:4">
      <c r="A223" s="1062">
        <v>222</v>
      </c>
      <c r="B223" t="s">
        <v>1208</v>
      </c>
      <c r="C223" t="s">
        <v>1208</v>
      </c>
      <c r="D223" t="s">
        <v>1209</v>
      </c>
    </row>
    <row r="224" spans="1:4">
      <c r="A224" s="1062">
        <v>223</v>
      </c>
      <c r="B224" t="s">
        <v>1208</v>
      </c>
      <c r="C224" t="s">
        <v>1223</v>
      </c>
      <c r="D224" t="s">
        <v>1224</v>
      </c>
    </row>
    <row r="225" spans="1:4">
      <c r="A225" s="1062">
        <v>224</v>
      </c>
      <c r="B225" t="s">
        <v>1225</v>
      </c>
      <c r="C225" t="s">
        <v>1227</v>
      </c>
      <c r="D225" t="s">
        <v>1228</v>
      </c>
    </row>
    <row r="226" spans="1:4">
      <c r="A226" s="1062">
        <v>225</v>
      </c>
      <c r="B226" t="s">
        <v>1225</v>
      </c>
      <c r="C226" t="s">
        <v>1229</v>
      </c>
      <c r="D226" t="s">
        <v>1230</v>
      </c>
    </row>
    <row r="227" spans="1:4">
      <c r="A227" s="1062">
        <v>226</v>
      </c>
      <c r="B227" t="s">
        <v>1225</v>
      </c>
      <c r="C227" t="s">
        <v>1231</v>
      </c>
      <c r="D227" t="s">
        <v>1232</v>
      </c>
    </row>
    <row r="228" spans="1:4">
      <c r="A228" s="1062">
        <v>227</v>
      </c>
      <c r="B228" t="s">
        <v>1225</v>
      </c>
      <c r="C228" t="s">
        <v>1233</v>
      </c>
      <c r="D228" t="s">
        <v>1234</v>
      </c>
    </row>
    <row r="229" spans="1:4">
      <c r="A229" s="1062">
        <v>228</v>
      </c>
      <c r="B229" t="s">
        <v>1225</v>
      </c>
      <c r="C229" t="s">
        <v>1235</v>
      </c>
      <c r="D229" t="s">
        <v>1236</v>
      </c>
    </row>
    <row r="230" spans="1:4">
      <c r="A230" s="1062">
        <v>229</v>
      </c>
      <c r="B230" t="s">
        <v>1225</v>
      </c>
      <c r="C230" t="s">
        <v>1237</v>
      </c>
      <c r="D230" t="s">
        <v>1238</v>
      </c>
    </row>
    <row r="231" spans="1:4">
      <c r="A231" s="1062">
        <v>230</v>
      </c>
      <c r="B231" t="s">
        <v>1225</v>
      </c>
      <c r="C231" t="s">
        <v>1225</v>
      </c>
      <c r="D231" t="s">
        <v>1226</v>
      </c>
    </row>
    <row r="232" spans="1:4">
      <c r="A232" s="1062">
        <v>231</v>
      </c>
      <c r="B232" t="s">
        <v>1225</v>
      </c>
      <c r="C232" t="s">
        <v>1239</v>
      </c>
      <c r="D232" t="s">
        <v>1240</v>
      </c>
    </row>
    <row r="233" spans="1:4">
      <c r="A233" s="1062">
        <v>232</v>
      </c>
      <c r="B233" t="s">
        <v>1241</v>
      </c>
      <c r="C233" t="s">
        <v>1243</v>
      </c>
      <c r="D233" t="s">
        <v>1244</v>
      </c>
    </row>
    <row r="234" spans="1:4">
      <c r="A234" s="1062">
        <v>233</v>
      </c>
      <c r="B234" t="s">
        <v>1241</v>
      </c>
      <c r="C234" t="s">
        <v>1245</v>
      </c>
      <c r="D234" t="s">
        <v>1246</v>
      </c>
    </row>
    <row r="235" spans="1:4">
      <c r="A235" s="1062">
        <v>234</v>
      </c>
      <c r="B235" t="s">
        <v>1241</v>
      </c>
      <c r="C235" t="s">
        <v>1247</v>
      </c>
      <c r="D235" t="s">
        <v>1248</v>
      </c>
    </row>
    <row r="236" spans="1:4">
      <c r="A236" s="1062">
        <v>235</v>
      </c>
      <c r="B236" t="s">
        <v>1241</v>
      </c>
      <c r="C236" t="s">
        <v>1249</v>
      </c>
      <c r="D236" t="s">
        <v>1250</v>
      </c>
    </row>
    <row r="237" spans="1:4">
      <c r="A237" s="1062">
        <v>236</v>
      </c>
      <c r="B237" t="s">
        <v>1241</v>
      </c>
      <c r="C237" t="s">
        <v>1251</v>
      </c>
      <c r="D237" t="s">
        <v>1252</v>
      </c>
    </row>
    <row r="238" spans="1:4">
      <c r="A238" s="1062">
        <v>237</v>
      </c>
      <c r="B238" t="s">
        <v>1241</v>
      </c>
      <c r="C238" t="s">
        <v>1049</v>
      </c>
      <c r="D238" t="s">
        <v>1253</v>
      </c>
    </row>
    <row r="239" spans="1:4">
      <c r="A239" s="1062">
        <v>238</v>
      </c>
      <c r="B239" t="s">
        <v>1241</v>
      </c>
      <c r="C239" t="s">
        <v>1254</v>
      </c>
      <c r="D239" t="s">
        <v>1255</v>
      </c>
    </row>
    <row r="240" spans="1:4">
      <c r="A240" s="1062">
        <v>239</v>
      </c>
      <c r="B240" t="s">
        <v>1241</v>
      </c>
      <c r="C240" t="s">
        <v>1241</v>
      </c>
      <c r="D240" t="s">
        <v>1242</v>
      </c>
    </row>
    <row r="241" spans="1:4">
      <c r="A241" s="1062">
        <v>240</v>
      </c>
      <c r="B241" t="s">
        <v>1241</v>
      </c>
      <c r="C241" t="s">
        <v>1256</v>
      </c>
      <c r="D241" t="s">
        <v>1257</v>
      </c>
    </row>
    <row r="242" spans="1:4">
      <c r="A242" s="1062">
        <v>241</v>
      </c>
      <c r="B242" t="s">
        <v>1258</v>
      </c>
      <c r="C242" t="s">
        <v>1260</v>
      </c>
      <c r="D242" t="s">
        <v>1261</v>
      </c>
    </row>
    <row r="243" spans="1:4">
      <c r="A243" s="1062">
        <v>242</v>
      </c>
      <c r="B243" t="s">
        <v>1258</v>
      </c>
      <c r="C243" t="s">
        <v>1262</v>
      </c>
      <c r="D243" t="s">
        <v>1263</v>
      </c>
    </row>
    <row r="244" spans="1:4">
      <c r="A244" s="1062">
        <v>243</v>
      </c>
      <c r="B244" t="s">
        <v>1258</v>
      </c>
      <c r="C244" t="s">
        <v>1264</v>
      </c>
      <c r="D244" t="s">
        <v>1265</v>
      </c>
    </row>
    <row r="245" spans="1:4">
      <c r="A245" s="1062">
        <v>244</v>
      </c>
      <c r="B245" t="s">
        <v>1258</v>
      </c>
      <c r="C245" t="s">
        <v>1266</v>
      </c>
      <c r="D245" t="s">
        <v>1267</v>
      </c>
    </row>
    <row r="246" spans="1:4">
      <c r="A246" s="1062">
        <v>245</v>
      </c>
      <c r="B246" t="s">
        <v>1258</v>
      </c>
      <c r="C246" t="s">
        <v>1214</v>
      </c>
      <c r="D246" t="s">
        <v>1268</v>
      </c>
    </row>
    <row r="247" spans="1:4">
      <c r="A247" s="1062">
        <v>246</v>
      </c>
      <c r="B247" t="s">
        <v>1258</v>
      </c>
      <c r="C247" t="s">
        <v>1269</v>
      </c>
      <c r="D247" t="s">
        <v>1270</v>
      </c>
    </row>
    <row r="248" spans="1:4">
      <c r="A248" s="1062">
        <v>247</v>
      </c>
      <c r="B248" t="s">
        <v>1258</v>
      </c>
      <c r="C248" t="s">
        <v>1271</v>
      </c>
      <c r="D248" t="s">
        <v>1272</v>
      </c>
    </row>
    <row r="249" spans="1:4">
      <c r="A249" s="1062">
        <v>248</v>
      </c>
      <c r="B249" t="s">
        <v>1258</v>
      </c>
      <c r="C249" t="s">
        <v>1273</v>
      </c>
      <c r="D249" t="s">
        <v>1274</v>
      </c>
    </row>
    <row r="250" spans="1:4">
      <c r="A250" s="1062">
        <v>249</v>
      </c>
      <c r="B250" t="s">
        <v>1258</v>
      </c>
      <c r="C250" t="s">
        <v>1258</v>
      </c>
      <c r="D250" t="s">
        <v>1259</v>
      </c>
    </row>
    <row r="251" spans="1:4">
      <c r="A251" s="1062">
        <v>250</v>
      </c>
      <c r="B251" t="s">
        <v>1275</v>
      </c>
      <c r="C251" t="s">
        <v>1277</v>
      </c>
      <c r="D251" t="s">
        <v>1278</v>
      </c>
    </row>
    <row r="252" spans="1:4">
      <c r="A252" s="1062">
        <v>251</v>
      </c>
      <c r="B252" t="s">
        <v>1275</v>
      </c>
      <c r="C252" t="s">
        <v>1279</v>
      </c>
      <c r="D252" t="s">
        <v>1280</v>
      </c>
    </row>
    <row r="253" spans="1:4">
      <c r="A253" s="1062">
        <v>252</v>
      </c>
      <c r="B253" t="s">
        <v>1275</v>
      </c>
      <c r="C253" t="s">
        <v>1281</v>
      </c>
      <c r="D253" t="s">
        <v>1282</v>
      </c>
    </row>
    <row r="254" spans="1:4">
      <c r="A254" s="1062">
        <v>253</v>
      </c>
      <c r="B254" t="s">
        <v>1275</v>
      </c>
      <c r="C254" t="s">
        <v>1283</v>
      </c>
      <c r="D254" t="s">
        <v>1284</v>
      </c>
    </row>
    <row r="255" spans="1:4">
      <c r="A255" s="1062">
        <v>254</v>
      </c>
      <c r="B255" t="s">
        <v>1275</v>
      </c>
      <c r="C255" t="s">
        <v>1285</v>
      </c>
      <c r="D255" t="s">
        <v>1286</v>
      </c>
    </row>
    <row r="256" spans="1:4">
      <c r="A256" s="1062">
        <v>255</v>
      </c>
      <c r="B256" t="s">
        <v>1275</v>
      </c>
      <c r="C256" t="s">
        <v>1287</v>
      </c>
      <c r="D256" t="s">
        <v>1288</v>
      </c>
    </row>
    <row r="257" spans="1:4">
      <c r="A257" s="1062">
        <v>256</v>
      </c>
      <c r="B257" t="s">
        <v>1275</v>
      </c>
      <c r="C257" t="s">
        <v>1289</v>
      </c>
      <c r="D257" t="s">
        <v>1290</v>
      </c>
    </row>
    <row r="258" spans="1:4">
      <c r="A258" s="1062">
        <v>257</v>
      </c>
      <c r="B258" t="s">
        <v>1275</v>
      </c>
      <c r="C258" t="s">
        <v>1291</v>
      </c>
      <c r="D258" t="s">
        <v>1292</v>
      </c>
    </row>
    <row r="259" spans="1:4">
      <c r="A259" s="1062">
        <v>258</v>
      </c>
      <c r="B259" t="s">
        <v>1275</v>
      </c>
      <c r="C259" t="s">
        <v>1293</v>
      </c>
      <c r="D259" t="s">
        <v>1294</v>
      </c>
    </row>
    <row r="260" spans="1:4">
      <c r="A260" s="1062">
        <v>259</v>
      </c>
      <c r="B260" t="s">
        <v>1275</v>
      </c>
      <c r="C260" t="s">
        <v>1275</v>
      </c>
      <c r="D260" t="s">
        <v>1276</v>
      </c>
    </row>
    <row r="261" spans="1:4">
      <c r="A261" s="1062">
        <v>260</v>
      </c>
      <c r="B261" t="s">
        <v>1295</v>
      </c>
      <c r="C261" t="s">
        <v>797</v>
      </c>
      <c r="D261" t="s">
        <v>1297</v>
      </c>
    </row>
    <row r="262" spans="1:4">
      <c r="A262" s="1062">
        <v>261</v>
      </c>
      <c r="B262" t="s">
        <v>1295</v>
      </c>
      <c r="C262" t="s">
        <v>1298</v>
      </c>
      <c r="D262" t="s">
        <v>1299</v>
      </c>
    </row>
    <row r="263" spans="1:4">
      <c r="A263" s="1062">
        <v>262</v>
      </c>
      <c r="B263" t="s">
        <v>1295</v>
      </c>
      <c r="C263" t="s">
        <v>1300</v>
      </c>
      <c r="D263" t="s">
        <v>1301</v>
      </c>
    </row>
    <row r="264" spans="1:4">
      <c r="A264" s="1062">
        <v>263</v>
      </c>
      <c r="B264" t="s">
        <v>1295</v>
      </c>
      <c r="C264" t="s">
        <v>1302</v>
      </c>
      <c r="D264" t="s">
        <v>1303</v>
      </c>
    </row>
    <row r="265" spans="1:4">
      <c r="A265" s="1062">
        <v>264</v>
      </c>
      <c r="B265" t="s">
        <v>1295</v>
      </c>
      <c r="C265" t="s">
        <v>1304</v>
      </c>
      <c r="D265" t="s">
        <v>1305</v>
      </c>
    </row>
    <row r="266" spans="1:4">
      <c r="A266" s="1062">
        <v>265</v>
      </c>
      <c r="B266" t="s">
        <v>1295</v>
      </c>
      <c r="C266" t="s">
        <v>1306</v>
      </c>
      <c r="D266" t="s">
        <v>1307</v>
      </c>
    </row>
    <row r="267" spans="1:4">
      <c r="A267" s="1062">
        <v>266</v>
      </c>
      <c r="B267" t="s">
        <v>1295</v>
      </c>
      <c r="C267" t="s">
        <v>1308</v>
      </c>
      <c r="D267" t="s">
        <v>1309</v>
      </c>
    </row>
    <row r="268" spans="1:4">
      <c r="A268" s="1062">
        <v>267</v>
      </c>
      <c r="B268" t="s">
        <v>1295</v>
      </c>
      <c r="C268" t="s">
        <v>1310</v>
      </c>
      <c r="D268" t="s">
        <v>1311</v>
      </c>
    </row>
    <row r="269" spans="1:4">
      <c r="A269" s="1062">
        <v>268</v>
      </c>
      <c r="B269" t="s">
        <v>1295</v>
      </c>
      <c r="C269" t="s">
        <v>1295</v>
      </c>
      <c r="D269" t="s">
        <v>1296</v>
      </c>
    </row>
  </sheetData>
  <phoneticPr fontId="13"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modInfo">
    <tabColor indexed="47"/>
  </sheetPr>
  <dimension ref="A1:D36"/>
  <sheetViews>
    <sheetView showGridLines="0" zoomScaleNormal="100" workbookViewId="0"/>
  </sheetViews>
  <sheetFormatPr defaultRowHeight="11.25"/>
  <cols>
    <col min="1" max="1" width="3.7109375" style="43" customWidth="1"/>
    <col min="2" max="2" width="90.7109375" style="43" customWidth="1"/>
    <col min="3" max="16384" width="9.140625" style="43"/>
  </cols>
  <sheetData>
    <row r="1" spans="2:4">
      <c r="B1" s="51" t="s">
        <v>60</v>
      </c>
    </row>
    <row r="2" spans="2:4" ht="90">
      <c r="B2" s="53" t="s">
        <v>503</v>
      </c>
    </row>
    <row r="3" spans="2:4" ht="67.5">
      <c r="B3" s="53" t="s">
        <v>391</v>
      </c>
    </row>
    <row r="4" spans="2:4" ht="33.75">
      <c r="B4" s="53" t="s">
        <v>604</v>
      </c>
    </row>
    <row r="5" spans="2:4">
      <c r="B5" s="53" t="s">
        <v>223</v>
      </c>
    </row>
    <row r="6" spans="2:4" ht="22.5">
      <c r="B6" s="53" t="s">
        <v>267</v>
      </c>
    </row>
    <row r="7" spans="2:4" ht="22.5">
      <c r="B7" s="53" t="s">
        <v>268</v>
      </c>
    </row>
    <row r="8" spans="2:4" ht="22.5">
      <c r="B8" s="53" t="s">
        <v>269</v>
      </c>
    </row>
    <row r="9" spans="2:4" ht="22.5">
      <c r="B9" s="53" t="s">
        <v>504</v>
      </c>
    </row>
    <row r="10" spans="2:4" ht="56.25">
      <c r="B10" s="53" t="s">
        <v>767</v>
      </c>
    </row>
    <row r="11" spans="2:4" ht="12.75">
      <c r="B11" s="222" t="s">
        <v>389</v>
      </c>
    </row>
    <row r="12" spans="2:4">
      <c r="B12" s="51" t="s">
        <v>182</v>
      </c>
    </row>
    <row r="13" spans="2:4" ht="22.5">
      <c r="B13" s="53" t="s">
        <v>198</v>
      </c>
    </row>
    <row r="14" spans="2:4" ht="67.5">
      <c r="B14" s="53" t="s">
        <v>251</v>
      </c>
    </row>
    <row r="15" spans="2:4" ht="22.5">
      <c r="B15" s="53" t="s">
        <v>231</v>
      </c>
    </row>
    <row r="16" spans="2:4">
      <c r="B16" s="51" t="s">
        <v>207</v>
      </c>
      <c r="D16" s="93"/>
    </row>
    <row r="17" spans="1:2" ht="33.75">
      <c r="B17" s="53" t="s">
        <v>265</v>
      </c>
    </row>
    <row r="18" spans="1:2" ht="33.75">
      <c r="B18" s="53" t="s">
        <v>266</v>
      </c>
    </row>
    <row r="19" spans="1:2">
      <c r="B19" s="53" t="s">
        <v>252</v>
      </c>
    </row>
    <row r="20" spans="1:2" ht="33.75">
      <c r="B20" s="53" t="s">
        <v>293</v>
      </c>
    </row>
    <row r="21" spans="1:2">
      <c r="B21" s="51" t="s">
        <v>220</v>
      </c>
    </row>
    <row r="22" spans="1:2">
      <c r="B22" s="53" t="s">
        <v>222</v>
      </c>
    </row>
    <row r="24" spans="1:2" ht="22.5">
      <c r="B24" s="224" t="s">
        <v>372</v>
      </c>
    </row>
    <row r="26" spans="1:2">
      <c r="B26" s="51" t="s">
        <v>333</v>
      </c>
    </row>
    <row r="27" spans="1:2" ht="22.5">
      <c r="B27" s="223" t="s">
        <v>476</v>
      </c>
    </row>
    <row r="28" spans="1:2" ht="56.25">
      <c r="B28" s="223" t="s">
        <v>475</v>
      </c>
    </row>
    <row r="29" spans="1:2">
      <c r="B29" s="311" t="s">
        <v>390</v>
      </c>
    </row>
    <row r="30" spans="1:2" ht="22.5">
      <c r="B30" s="223" t="s">
        <v>603</v>
      </c>
    </row>
    <row r="32" spans="1:2">
      <c r="A32" s="281"/>
      <c r="B32" s="282" t="s">
        <v>434</v>
      </c>
    </row>
    <row r="33" spans="1:2" ht="14.25">
      <c r="A33" s="283">
        <v>1</v>
      </c>
      <c r="B33" s="284" t="s">
        <v>435</v>
      </c>
    </row>
    <row r="34" spans="1:2" ht="14.25">
      <c r="A34" s="283">
        <v>2</v>
      </c>
      <c r="B34" s="284" t="s">
        <v>436</v>
      </c>
    </row>
    <row r="35" spans="1:2">
      <c r="B35" s="282" t="s">
        <v>437</v>
      </c>
    </row>
    <row r="36" spans="1:2">
      <c r="B36" s="284" t="s">
        <v>438</v>
      </c>
    </row>
  </sheetData>
  <phoneticPr fontId="13" type="noConversion"/>
  <pageMargins left="0.75" right="0.75" top="1" bottom="1" header="0.5" footer="0.5"/>
  <pageSetup paperSize="9" orientation="portrait" horizontalDpi="200" verticalDpi="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2">
    <tabColor rgb="FFCCCCFF"/>
  </sheetPr>
  <dimension ref="A1:X40"/>
  <sheetViews>
    <sheetView showGridLines="0" topLeftCell="C4" zoomScaleNormal="100" workbookViewId="0">
      <selection activeCell="N21" sqref="N21:N23"/>
    </sheetView>
  </sheetViews>
  <sheetFormatPr defaultRowHeight="11.25"/>
  <cols>
    <col min="1" max="2" width="3.7109375" style="210" hidden="1" customWidth="1"/>
    <col min="3" max="3" width="3.7109375" style="102" bestFit="1" customWidth="1"/>
    <col min="4" max="4" width="6.140625" style="102" customWidth="1"/>
    <col min="5" max="5" width="50.7109375" style="102" customWidth="1"/>
    <col min="6" max="6" width="33.85546875" style="102" customWidth="1"/>
    <col min="7" max="7" width="8.5703125" style="102" customWidth="1"/>
    <col min="8" max="8" width="3.7109375" style="102" customWidth="1"/>
    <col min="9" max="9" width="5.42578125" style="102" customWidth="1"/>
    <col min="10" max="10" width="47.85546875" style="102" customWidth="1"/>
    <col min="11" max="12" width="3.7109375" style="102" customWidth="1"/>
    <col min="13" max="13" width="5.7109375" style="102" customWidth="1"/>
    <col min="14" max="14" width="28.140625" style="102" customWidth="1"/>
    <col min="15" max="16" width="3.7109375" style="102" customWidth="1"/>
    <col min="17" max="17" width="5.7109375" style="102" customWidth="1"/>
    <col min="18" max="18" width="34.42578125" style="102" customWidth="1"/>
    <col min="19" max="20" width="3.7109375" style="535" customWidth="1"/>
    <col min="21" max="21" width="5.7109375" style="535" customWidth="1"/>
    <col min="22" max="22" width="34.42578125" style="535" customWidth="1"/>
    <col min="23" max="23" width="30.7109375" style="102" customWidth="1"/>
    <col min="24" max="24" width="3.7109375" style="102" customWidth="1"/>
    <col min="25" max="16384" width="9.140625" style="102"/>
  </cols>
  <sheetData>
    <row r="1" spans="1:24" ht="11.25" hidden="1" customHeight="1">
      <c r="A1" s="216"/>
    </row>
    <row r="2" spans="1:24" ht="11.25" hidden="1" customHeight="1"/>
    <row r="3" spans="1:24" ht="11.25" hidden="1" customHeight="1"/>
    <row r="4" spans="1:24" ht="3" customHeight="1"/>
    <row r="5" spans="1:24" s="120" customFormat="1" ht="29.1" customHeight="1">
      <c r="A5" s="211"/>
      <c r="B5" s="211"/>
      <c r="D5" s="1154" t="s">
        <v>712</v>
      </c>
      <c r="E5" s="1155"/>
      <c r="F5" s="1155"/>
      <c r="G5" s="1155"/>
      <c r="H5" s="1155"/>
      <c r="I5" s="1155"/>
      <c r="J5" s="1156"/>
      <c r="K5" s="437"/>
      <c r="L5" s="176"/>
      <c r="M5" s="176"/>
      <c r="N5" s="176"/>
      <c r="O5" s="176"/>
      <c r="P5" s="176"/>
      <c r="Q5" s="176"/>
      <c r="R5" s="176"/>
      <c r="S5" s="569"/>
      <c r="T5" s="569"/>
      <c r="U5" s="569"/>
      <c r="V5" s="569"/>
      <c r="W5" s="176"/>
    </row>
    <row r="6" spans="1:24" s="470" customFormat="1" ht="3" customHeight="1">
      <c r="A6" s="312"/>
      <c r="B6" s="312"/>
      <c r="D6" s="1180"/>
      <c r="E6" s="1181"/>
      <c r="F6" s="1181"/>
      <c r="G6" s="1181"/>
      <c r="H6" s="1181"/>
      <c r="I6" s="1181"/>
      <c r="J6" s="1182"/>
      <c r="S6" s="647"/>
      <c r="T6" s="647"/>
      <c r="U6" s="647"/>
      <c r="V6" s="647"/>
    </row>
    <row r="7" spans="1:24" s="470" customFormat="1" ht="5.25" hidden="1" customHeight="1">
      <c r="A7" s="312"/>
      <c r="B7" s="312"/>
      <c r="E7" s="1183"/>
      <c r="F7" s="1183"/>
      <c r="G7" s="1170"/>
      <c r="H7" s="1170"/>
      <c r="I7" s="1170"/>
      <c r="J7" s="1170"/>
      <c r="S7" s="647"/>
      <c r="T7" s="647"/>
      <c r="U7" s="647"/>
      <c r="V7" s="647"/>
    </row>
    <row r="8" spans="1:24" s="470" customFormat="1" ht="5.25" hidden="1" customHeight="1">
      <c r="A8" s="312"/>
      <c r="B8" s="312"/>
      <c r="E8" s="1183"/>
      <c r="F8" s="1183"/>
      <c r="G8" s="1170"/>
      <c r="H8" s="1170"/>
      <c r="I8" s="1170"/>
      <c r="J8" s="1170"/>
      <c r="S8" s="647"/>
      <c r="T8" s="647"/>
      <c r="U8" s="647"/>
      <c r="V8" s="647"/>
    </row>
    <row r="9" spans="1:24" s="470" customFormat="1" ht="5.25" hidden="1" customHeight="1">
      <c r="A9" s="312"/>
      <c r="B9" s="312"/>
      <c r="E9" s="1183"/>
      <c r="F9" s="1183"/>
      <c r="G9" s="1170"/>
      <c r="H9" s="1170"/>
      <c r="I9" s="1170"/>
      <c r="J9" s="1170"/>
      <c r="S9" s="647"/>
      <c r="T9" s="647"/>
      <c r="U9" s="647"/>
      <c r="V9" s="647"/>
    </row>
    <row r="10" spans="1:24" s="647" customFormat="1" ht="5.25" hidden="1">
      <c r="A10" s="312"/>
      <c r="B10" s="312"/>
      <c r="E10" s="1184"/>
      <c r="F10" s="1184"/>
      <c r="G10" s="842"/>
      <c r="H10" s="466"/>
      <c r="I10" s="795"/>
      <c r="J10" s="795"/>
    </row>
    <row r="11" spans="1:24" s="159" customFormat="1" ht="18.75" hidden="1" customHeight="1">
      <c r="A11" s="312"/>
      <c r="B11" s="312"/>
      <c r="D11" s="152"/>
      <c r="E11" s="1185" t="s">
        <v>719</v>
      </c>
      <c r="F11" s="1185"/>
      <c r="G11" s="1123" t="s">
        <v>85</v>
      </c>
      <c r="H11" s="468"/>
      <c r="I11" s="166"/>
      <c r="J11" s="152"/>
      <c r="K11" s="153"/>
      <c r="L11" s="152"/>
      <c r="M11" s="152"/>
      <c r="N11" s="153"/>
      <c r="O11" s="153"/>
      <c r="P11" s="152"/>
      <c r="Q11" s="152"/>
      <c r="R11" s="153"/>
      <c r="S11" s="555"/>
      <c r="T11" s="554"/>
      <c r="U11" s="554"/>
      <c r="V11" s="555"/>
    </row>
    <row r="12" spans="1:24" s="470" customFormat="1" ht="18.75" hidden="1">
      <c r="A12" s="312"/>
      <c r="B12" s="312"/>
      <c r="E12" s="1185" t="s">
        <v>720</v>
      </c>
      <c r="F12" s="1185"/>
      <c r="G12" s="1123" t="s">
        <v>85</v>
      </c>
      <c r="H12" s="468"/>
      <c r="I12" s="466"/>
      <c r="J12" s="469"/>
      <c r="K12" s="465"/>
      <c r="L12" s="465"/>
      <c r="M12" s="465"/>
      <c r="N12" s="464"/>
      <c r="O12" s="465"/>
      <c r="P12" s="465"/>
      <c r="Q12" s="465"/>
      <c r="R12" s="464"/>
      <c r="S12" s="646"/>
      <c r="T12" s="646"/>
      <c r="U12" s="646"/>
      <c r="V12" s="645"/>
    </row>
    <row r="13" spans="1:24" s="470" customFormat="1" ht="5.25" hidden="1" customHeight="1">
      <c r="A13" s="312"/>
      <c r="B13" s="312"/>
      <c r="E13" s="1179"/>
      <c r="F13" s="1179"/>
      <c r="G13" s="467"/>
      <c r="H13" s="466"/>
      <c r="I13" s="465"/>
      <c r="J13" s="465"/>
      <c r="K13" s="465"/>
      <c r="L13" s="465"/>
      <c r="M13" s="465"/>
      <c r="N13" s="464"/>
      <c r="O13" s="465"/>
      <c r="P13" s="465"/>
      <c r="Q13" s="465"/>
      <c r="R13" s="464"/>
      <c r="S13" s="646"/>
      <c r="T13" s="646"/>
      <c r="U13" s="646"/>
      <c r="V13" s="645"/>
    </row>
    <row r="14" spans="1:24" s="470" customFormat="1" ht="5.25" hidden="1" customHeight="1">
      <c r="A14" s="312"/>
      <c r="B14" s="312"/>
      <c r="S14" s="647"/>
      <c r="T14" s="647"/>
      <c r="U14" s="647"/>
      <c r="V14" s="647"/>
    </row>
    <row r="15" spans="1:24" s="463" customFormat="1" ht="5.25" hidden="1" customHeight="1">
      <c r="A15" s="472"/>
      <c r="B15" s="472"/>
      <c r="S15" s="644"/>
      <c r="T15" s="644"/>
      <c r="U15" s="644"/>
      <c r="V15" s="644"/>
    </row>
    <row r="16" spans="1:24" s="120" customFormat="1" ht="3" customHeight="1">
      <c r="A16" s="211"/>
      <c r="B16" s="211"/>
      <c r="D16" s="313"/>
      <c r="E16" s="313"/>
      <c r="F16" s="313"/>
      <c r="G16" s="313"/>
      <c r="H16" s="313"/>
      <c r="I16" s="313"/>
      <c r="J16" s="313"/>
      <c r="K16" s="313"/>
      <c r="L16" s="313"/>
      <c r="M16" s="313"/>
      <c r="N16" s="313"/>
      <c r="O16" s="313"/>
      <c r="P16" s="313"/>
      <c r="Q16" s="313"/>
      <c r="R16" s="313"/>
      <c r="S16" s="313"/>
      <c r="T16" s="313"/>
      <c r="U16" s="313"/>
      <c r="V16" s="313"/>
      <c r="W16" s="313"/>
      <c r="X16" s="154"/>
    </row>
    <row r="17" spans="1:24" ht="27" customHeight="1">
      <c r="D17" s="1171" t="s">
        <v>92</v>
      </c>
      <c r="E17" s="1171" t="s">
        <v>297</v>
      </c>
      <c r="F17" s="1171" t="s">
        <v>80</v>
      </c>
      <c r="G17" s="1171" t="s">
        <v>439</v>
      </c>
      <c r="H17" s="1171" t="s">
        <v>92</v>
      </c>
      <c r="I17" s="1171"/>
      <c r="J17" s="1171" t="s">
        <v>20</v>
      </c>
      <c r="K17" s="1173" t="s">
        <v>479</v>
      </c>
      <c r="L17" s="1173"/>
      <c r="M17" s="1173"/>
      <c r="N17" s="1173"/>
      <c r="O17" s="1173" t="s">
        <v>710</v>
      </c>
      <c r="P17" s="1173"/>
      <c r="Q17" s="1173"/>
      <c r="R17" s="1173"/>
      <c r="S17" s="1173" t="s">
        <v>711</v>
      </c>
      <c r="T17" s="1173"/>
      <c r="U17" s="1173"/>
      <c r="V17" s="1173"/>
      <c r="W17" s="1171" t="s">
        <v>244</v>
      </c>
    </row>
    <row r="18" spans="1:24" ht="30.75" customHeight="1">
      <c r="D18" s="1171"/>
      <c r="E18" s="1171"/>
      <c r="F18" s="1171"/>
      <c r="G18" s="1171"/>
      <c r="H18" s="1171"/>
      <c r="I18" s="1171"/>
      <c r="J18" s="1171"/>
      <c r="K18" s="115" t="s">
        <v>300</v>
      </c>
      <c r="L18" s="1171" t="s">
        <v>92</v>
      </c>
      <c r="M18" s="1171"/>
      <c r="N18" s="115" t="s">
        <v>230</v>
      </c>
      <c r="O18" s="115" t="s">
        <v>300</v>
      </c>
      <c r="P18" s="1171" t="s">
        <v>92</v>
      </c>
      <c r="Q18" s="1171"/>
      <c r="R18" s="115" t="s">
        <v>230</v>
      </c>
      <c r="S18" s="542" t="s">
        <v>300</v>
      </c>
      <c r="T18" s="1171" t="s">
        <v>92</v>
      </c>
      <c r="U18" s="1171"/>
      <c r="V18" s="542" t="s">
        <v>400</v>
      </c>
      <c r="W18" s="1171"/>
    </row>
    <row r="19" spans="1:24" s="406" customFormat="1" ht="12" customHeight="1">
      <c r="A19" s="405"/>
      <c r="B19" s="405"/>
      <c r="D19" s="42" t="s">
        <v>93</v>
      </c>
      <c r="E19" s="42" t="s">
        <v>49</v>
      </c>
      <c r="F19" s="42" t="s">
        <v>50</v>
      </c>
      <c r="G19" s="42" t="s">
        <v>51</v>
      </c>
      <c r="H19" s="1172" t="s">
        <v>68</v>
      </c>
      <c r="I19" s="1172"/>
      <c r="J19" s="42" t="s">
        <v>69</v>
      </c>
      <c r="K19" s="42" t="s">
        <v>183</v>
      </c>
      <c r="L19" s="1172" t="s">
        <v>184</v>
      </c>
      <c r="M19" s="1172"/>
      <c r="N19" s="42" t="s">
        <v>208</v>
      </c>
      <c r="O19" s="42" t="s">
        <v>209</v>
      </c>
      <c r="P19" s="1172" t="s">
        <v>210</v>
      </c>
      <c r="Q19" s="1172"/>
      <c r="R19" s="42" t="s">
        <v>211</v>
      </c>
      <c r="S19" s="527" t="s">
        <v>210</v>
      </c>
      <c r="T19" s="1172" t="s">
        <v>211</v>
      </c>
      <c r="U19" s="1172"/>
      <c r="V19" s="527" t="s">
        <v>212</v>
      </c>
      <c r="W19" s="42" t="s">
        <v>213</v>
      </c>
    </row>
    <row r="20" spans="1:24" ht="14.25" hidden="1" customHeight="1">
      <c r="C20" s="310"/>
      <c r="D20" s="350">
        <v>0</v>
      </c>
      <c r="E20" s="401"/>
      <c r="F20" s="401"/>
      <c r="G20" s="121"/>
      <c r="H20" s="402"/>
      <c r="I20" s="402"/>
      <c r="J20" s="221"/>
      <c r="K20" s="121"/>
      <c r="L20" s="221"/>
      <c r="M20" s="221"/>
      <c r="N20" s="403"/>
      <c r="O20" s="121"/>
      <c r="P20" s="221"/>
      <c r="Q20" s="221"/>
      <c r="R20" s="404"/>
      <c r="S20" s="544"/>
      <c r="T20" s="594"/>
      <c r="U20" s="594"/>
      <c r="V20" s="631"/>
      <c r="W20" s="121"/>
      <c r="X20" s="175"/>
    </row>
    <row r="21" spans="1:24" s="1104" customFormat="1" ht="17.100000000000001" customHeight="1">
      <c r="A21" s="750">
        <v>13</v>
      </c>
      <c r="C21" s="310"/>
      <c r="D21" s="1174">
        <v>1</v>
      </c>
      <c r="E21" s="1186" t="s">
        <v>771</v>
      </c>
      <c r="F21" s="1188" t="s">
        <v>1314</v>
      </c>
      <c r="G21" s="1191" t="s">
        <v>85</v>
      </c>
      <c r="H21" s="1174"/>
      <c r="I21" s="1174">
        <v>1</v>
      </c>
      <c r="J21" s="1176" t="s">
        <v>1626</v>
      </c>
      <c r="K21" s="1195" t="s">
        <v>84</v>
      </c>
      <c r="L21" s="1193"/>
      <c r="M21" s="1193" t="s">
        <v>93</v>
      </c>
      <c r="N21" s="1196" t="s">
        <v>1625</v>
      </c>
      <c r="O21" s="1195" t="s">
        <v>85</v>
      </c>
      <c r="P21" s="1193"/>
      <c r="Q21" s="1193" t="s">
        <v>93</v>
      </c>
      <c r="R21" s="1194"/>
      <c r="S21" s="1195" t="s">
        <v>85</v>
      </c>
      <c r="T21" s="1089"/>
      <c r="U21" s="1089" t="s">
        <v>93</v>
      </c>
      <c r="V21" s="1124"/>
      <c r="W21" s="308"/>
    </row>
    <row r="22" spans="1:24" s="1104" customFormat="1" ht="17.100000000000001" customHeight="1">
      <c r="A22" s="750"/>
      <c r="C22" s="749"/>
      <c r="D22" s="1174"/>
      <c r="E22" s="1186"/>
      <c r="F22" s="1189"/>
      <c r="G22" s="1191"/>
      <c r="H22" s="1174"/>
      <c r="I22" s="1174"/>
      <c r="J22" s="1177"/>
      <c r="K22" s="1195"/>
      <c r="L22" s="1193"/>
      <c r="M22" s="1193"/>
      <c r="N22" s="1196"/>
      <c r="O22" s="1195"/>
      <c r="P22" s="1193"/>
      <c r="Q22" s="1193"/>
      <c r="R22" s="1194"/>
      <c r="S22" s="1195"/>
      <c r="T22" s="1091"/>
      <c r="U22" s="746"/>
      <c r="V22" s="747"/>
      <c r="W22" s="748"/>
    </row>
    <row r="23" spans="1:24" s="1104" customFormat="1" ht="17.100000000000001" customHeight="1">
      <c r="A23" s="750"/>
      <c r="C23" s="749"/>
      <c r="D23" s="1175"/>
      <c r="E23" s="1187"/>
      <c r="F23" s="1189"/>
      <c r="G23" s="1192"/>
      <c r="H23" s="1175"/>
      <c r="I23" s="1175"/>
      <c r="J23" s="1177"/>
      <c r="K23" s="1192"/>
      <c r="L23" s="1175"/>
      <c r="M23" s="1175"/>
      <c r="N23" s="1194"/>
      <c r="O23" s="1192"/>
      <c r="P23" s="1112"/>
      <c r="Q23" s="746"/>
      <c r="R23" s="747"/>
      <c r="S23" s="743"/>
      <c r="T23" s="743"/>
      <c r="U23" s="743"/>
      <c r="V23" s="743"/>
      <c r="W23" s="748"/>
    </row>
    <row r="24" spans="1:24" s="1104" customFormat="1" ht="15" customHeight="1">
      <c r="A24" s="750"/>
      <c r="C24" s="749"/>
      <c r="D24" s="1175"/>
      <c r="E24" s="1187"/>
      <c r="F24" s="1189"/>
      <c r="G24" s="1192"/>
      <c r="H24" s="1175"/>
      <c r="I24" s="1175"/>
      <c r="J24" s="1178"/>
      <c r="K24" s="1192"/>
      <c r="L24" s="746"/>
      <c r="M24" s="747"/>
      <c r="N24" s="747"/>
      <c r="O24" s="747"/>
      <c r="P24" s="747"/>
      <c r="Q24" s="747"/>
      <c r="R24" s="747"/>
      <c r="S24" s="743"/>
      <c r="T24" s="743"/>
      <c r="U24" s="743"/>
      <c r="V24" s="743"/>
      <c r="W24" s="748"/>
    </row>
    <row r="25" spans="1:24" s="1104" customFormat="1" ht="15" customHeight="1">
      <c r="A25" s="750"/>
      <c r="C25" s="749"/>
      <c r="D25" s="1175"/>
      <c r="E25" s="1187"/>
      <c r="F25" s="1190"/>
      <c r="G25" s="1192"/>
      <c r="H25" s="746"/>
      <c r="I25" s="747"/>
      <c r="J25" s="747"/>
      <c r="K25" s="747"/>
      <c r="L25" s="747"/>
      <c r="M25" s="747"/>
      <c r="N25" s="747"/>
      <c r="O25" s="747"/>
      <c r="P25" s="747"/>
      <c r="Q25" s="747"/>
      <c r="R25" s="747"/>
      <c r="S25" s="743"/>
      <c r="T25" s="743"/>
      <c r="U25" s="743"/>
      <c r="V25" s="743"/>
      <c r="W25" s="748"/>
    </row>
    <row r="26" spans="1:24" ht="17.100000000000001" customHeight="1">
      <c r="D26" s="117"/>
      <c r="E26" s="118"/>
      <c r="F26" s="118"/>
      <c r="G26" s="118"/>
      <c r="H26" s="118"/>
      <c r="I26" s="118"/>
      <c r="J26" s="118"/>
      <c r="K26" s="118"/>
      <c r="L26" s="118"/>
      <c r="M26" s="118"/>
      <c r="N26" s="118"/>
      <c r="O26" s="118"/>
      <c r="P26" s="118"/>
      <c r="Q26" s="118"/>
      <c r="R26" s="118"/>
      <c r="S26" s="543"/>
      <c r="T26" s="543"/>
      <c r="U26" s="543"/>
      <c r="V26" s="543"/>
      <c r="W26" s="119"/>
    </row>
    <row r="27" spans="1:24" ht="3" customHeight="1"/>
    <row r="28" spans="1:24" ht="11.25" hidden="1" customHeight="1"/>
    <row r="29" spans="1:24" ht="0.95" customHeight="1"/>
    <row r="30" spans="1:24" ht="23.25" customHeight="1"/>
    <row r="31" spans="1:24" ht="3" customHeight="1"/>
    <row r="32" spans="1:24" ht="17.100000000000001" customHeight="1">
      <c r="E32" s="1167" t="s">
        <v>736</v>
      </c>
      <c r="F32" s="1167"/>
      <c r="G32" s="1167"/>
      <c r="H32" s="1167"/>
      <c r="I32" s="1167"/>
      <c r="J32" s="1167"/>
      <c r="K32" s="1167"/>
      <c r="L32" s="1167"/>
      <c r="M32" s="1167"/>
      <c r="N32" s="1167"/>
      <c r="O32" s="1167"/>
      <c r="P32" s="1167"/>
      <c r="Q32" s="1167"/>
      <c r="R32" s="1167"/>
      <c r="S32" s="1167"/>
      <c r="T32" s="1167"/>
      <c r="U32" s="1167"/>
      <c r="V32" s="1167"/>
      <c r="W32" s="1167"/>
    </row>
    <row r="33" spans="5:23" ht="36.950000000000003" customHeight="1">
      <c r="E33" s="1168" t="s">
        <v>738</v>
      </c>
      <c r="F33" s="1169"/>
      <c r="G33" s="1169"/>
      <c r="H33" s="1169"/>
      <c r="I33" s="1169"/>
      <c r="J33" s="1169"/>
      <c r="K33" s="1169"/>
      <c r="L33" s="1169"/>
      <c r="M33" s="1169"/>
      <c r="N33" s="1169"/>
      <c r="O33" s="1169"/>
      <c r="P33" s="1169"/>
      <c r="Q33" s="1169"/>
      <c r="R33" s="1169"/>
      <c r="S33" s="1169"/>
      <c r="T33" s="1169"/>
      <c r="U33" s="1169"/>
      <c r="V33" s="1169"/>
      <c r="W33" s="1169"/>
    </row>
    <row r="34" spans="5:23" ht="17.100000000000001" customHeight="1">
      <c r="E34" s="1168" t="s">
        <v>739</v>
      </c>
      <c r="F34" s="1169"/>
      <c r="G34" s="1169"/>
      <c r="H34" s="1169"/>
      <c r="I34" s="1169"/>
      <c r="J34" s="1169"/>
      <c r="K34" s="1169"/>
      <c r="L34" s="1169"/>
      <c r="M34" s="1169"/>
      <c r="N34" s="1169"/>
      <c r="O34" s="1169"/>
      <c r="P34" s="1169"/>
      <c r="Q34" s="1169"/>
      <c r="R34" s="1169"/>
      <c r="S34" s="1169"/>
      <c r="T34" s="1169"/>
      <c r="U34" s="1169"/>
      <c r="V34" s="1169"/>
      <c r="W34" s="1169"/>
    </row>
    <row r="35" spans="5:23" ht="27" customHeight="1">
      <c r="E35" s="1168" t="s">
        <v>740</v>
      </c>
      <c r="F35" s="1169"/>
      <c r="G35" s="1169"/>
      <c r="H35" s="1169"/>
      <c r="I35" s="1169"/>
      <c r="J35" s="1169"/>
      <c r="K35" s="1169"/>
      <c r="L35" s="1169"/>
      <c r="M35" s="1169"/>
      <c r="N35" s="1169"/>
      <c r="O35" s="1169"/>
      <c r="P35" s="1169"/>
      <c r="Q35" s="1169"/>
      <c r="R35" s="1169"/>
      <c r="S35" s="1169"/>
      <c r="T35" s="1169"/>
      <c r="U35" s="1169"/>
      <c r="V35" s="1169"/>
      <c r="W35" s="1169"/>
    </row>
    <row r="36" spans="5:23" ht="17.100000000000001" customHeight="1">
      <c r="E36" s="1168" t="s">
        <v>741</v>
      </c>
      <c r="F36" s="1169"/>
      <c r="G36" s="1169"/>
      <c r="H36" s="1169"/>
      <c r="I36" s="1169"/>
      <c r="J36" s="1169"/>
      <c r="K36" s="1169"/>
      <c r="L36" s="1169"/>
      <c r="M36" s="1169"/>
      <c r="N36" s="1169"/>
      <c r="O36" s="1169"/>
      <c r="P36" s="1169"/>
      <c r="Q36" s="1169"/>
      <c r="R36" s="1169"/>
      <c r="S36" s="1169"/>
      <c r="T36" s="1169"/>
      <c r="U36" s="1169"/>
      <c r="V36" s="1169"/>
      <c r="W36" s="1169"/>
    </row>
    <row r="37" spans="5:23" ht="15" customHeight="1">
      <c r="E37" s="794"/>
      <c r="F37" s="218"/>
      <c r="G37" s="218"/>
      <c r="H37" s="218"/>
      <c r="I37" s="218"/>
      <c r="J37" s="218"/>
      <c r="K37" s="218"/>
      <c r="L37" s="218"/>
      <c r="M37" s="218"/>
      <c r="N37" s="218"/>
      <c r="O37" s="218"/>
      <c r="P37" s="218"/>
      <c r="Q37" s="218"/>
      <c r="R37" s="218"/>
      <c r="S37" s="218"/>
      <c r="T37" s="218"/>
      <c r="U37" s="218"/>
      <c r="V37" s="218"/>
      <c r="W37" s="218"/>
    </row>
    <row r="38" spans="5:23" ht="15" customHeight="1">
      <c r="E38" s="1167" t="s">
        <v>737</v>
      </c>
      <c r="F38" s="1167"/>
      <c r="G38" s="1167"/>
      <c r="H38" s="1167"/>
      <c r="I38" s="1167"/>
      <c r="J38" s="1167"/>
      <c r="K38" s="1167"/>
      <c r="L38" s="1167"/>
      <c r="M38" s="1167"/>
      <c r="N38" s="1167"/>
      <c r="O38" s="1167"/>
      <c r="P38" s="1167"/>
      <c r="Q38" s="1167"/>
      <c r="R38" s="1167"/>
      <c r="S38" s="1167"/>
      <c r="T38" s="1167"/>
      <c r="U38" s="1167"/>
      <c r="V38" s="1167"/>
      <c r="W38" s="1167"/>
    </row>
    <row r="39" spans="5:23" ht="17.100000000000001" customHeight="1">
      <c r="E39" s="1168" t="s">
        <v>742</v>
      </c>
      <c r="F39" s="1169"/>
      <c r="G39" s="1169"/>
      <c r="H39" s="1169"/>
      <c r="I39" s="1169"/>
      <c r="J39" s="1169"/>
      <c r="K39" s="1169"/>
      <c r="L39" s="1169"/>
      <c r="M39" s="1169"/>
      <c r="N39" s="1169"/>
      <c r="O39" s="1169"/>
      <c r="P39" s="1169"/>
      <c r="Q39" s="1169"/>
      <c r="R39" s="1169"/>
      <c r="S39" s="1169"/>
      <c r="T39" s="1169"/>
      <c r="U39" s="1169"/>
      <c r="V39" s="1169"/>
      <c r="W39" s="1169"/>
    </row>
    <row r="40" spans="5:23" ht="17.100000000000001" customHeight="1">
      <c r="E40" s="1168" t="s">
        <v>743</v>
      </c>
      <c r="F40" s="1169"/>
      <c r="G40" s="1169"/>
      <c r="H40" s="1169"/>
      <c r="I40" s="1169"/>
      <c r="J40" s="1169"/>
      <c r="K40" s="1169"/>
      <c r="L40" s="1169"/>
      <c r="M40" s="1169"/>
      <c r="N40" s="1169"/>
      <c r="O40" s="1169"/>
      <c r="P40" s="1169"/>
      <c r="Q40" s="1169"/>
      <c r="R40" s="1169"/>
      <c r="S40" s="1169"/>
      <c r="T40" s="1169"/>
      <c r="U40" s="1169"/>
      <c r="V40" s="1169"/>
      <c r="W40" s="1169"/>
    </row>
  </sheetData>
  <sheetProtection algorithmName="SHA-512" hashValue="siGfEl22dIL7p+yWpvwCBC639voLpCEdeWkCx0K8nUo3tDM74W1LrK09o/+S10l91hfpyfyqXNWLAbcXEvylAQ==" saltValue="OYJyY3MDiZpiABBHjMobgQ==" spinCount="100000" sheet="1" objects="1" scenarios="1" formatColumns="0" formatRows="0"/>
  <dataConsolidate leftLabels="1" link="1"/>
  <mergeCells count="53">
    <mergeCell ref="P21:P22"/>
    <mergeCell ref="Q21:Q22"/>
    <mergeCell ref="R21:R22"/>
    <mergeCell ref="S21:S22"/>
    <mergeCell ref="K21:K24"/>
    <mergeCell ref="L21:L23"/>
    <mergeCell ref="M21:M23"/>
    <mergeCell ref="N21:N23"/>
    <mergeCell ref="O21:O23"/>
    <mergeCell ref="D21:D25"/>
    <mergeCell ref="E21:E25"/>
    <mergeCell ref="F21:F25"/>
    <mergeCell ref="G21:G25"/>
    <mergeCell ref="H21:H24"/>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s>
  <phoneticPr fontId="13"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6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53046D07-AA85-48CE-90F7-1DB1BF1320A8}">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E33B2F4B-1F14-4E36-BFCD-BD7FA9752794}"/>
    <dataValidation type="textLength" operator="lessThanOrEqual" allowBlank="1" showInputMessage="1" showErrorMessage="1" errorTitle="Ошибка" error="Допускается ввод не более 900 символов!" sqref="V21:W21 R21:R22 J21" xr:uid="{E30667AA-BCF6-40A4-9A06-006DD909F666}">
      <formula1>900</formula1>
    </dataValidation>
  </dataValidations>
  <pageMargins left="0.7" right="0.7" top="0.75" bottom="0.75" header="0.3" footer="0.3"/>
  <pageSetup paperSize="9" orientation="portrait" verticalDpi="1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List06">
    <tabColor indexed="47"/>
  </sheetPr>
  <dimension ref="A1"/>
  <sheetViews>
    <sheetView showGridLines="0" zoomScaleNormal="100" workbookViewId="0"/>
  </sheetViews>
  <sheetFormatPr defaultRowHeight="11.25"/>
  <sheetData>
    <row r="1" spans="1:1">
      <c r="A1" s="3"/>
    </row>
  </sheetData>
  <phoneticPr fontId="13"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7">
    <tabColor indexed="47"/>
  </sheetPr>
  <dimension ref="A1"/>
  <sheetViews>
    <sheetView showGridLines="0" zoomScaleNormal="100" workbookViewId="0"/>
  </sheetViews>
  <sheetFormatPr defaultRowHeight="11.25"/>
  <cols>
    <col min="1" max="16384" width="9.140625" style="174"/>
  </cols>
  <sheetData>
    <row r="1" spans="1:1">
      <c r="A1" s="192"/>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3"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frmDateChoose">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Comm">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ThisWorkbook">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frmReestrMR">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frmCheckUpdates">
    <tabColor indexed="47"/>
  </sheetPr>
  <dimension ref="A1"/>
  <sheetViews>
    <sheetView showGridLines="0" zoomScaleNormal="100" workbookViewId="0"/>
  </sheetViews>
  <sheetFormatPr defaultRowHeight="11.25"/>
  <sheetData>
    <row r="1" spans="1:1">
      <c r="A1" s="3"/>
    </row>
  </sheetData>
  <phoneticPr fontId="1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14" width="10.5703125" style="587"/>
    <col min="15" max="16384" width="10.5703125" style="525"/>
  </cols>
  <sheetData>
    <row r="1" spans="1:14" ht="3" customHeight="1">
      <c r="A1" s="593" t="s">
        <v>93</v>
      </c>
    </row>
    <row r="2" spans="1:14" ht="22.5">
      <c r="F2" s="1198" t="s">
        <v>491</v>
      </c>
      <c r="G2" s="1199"/>
      <c r="H2" s="1200"/>
      <c r="I2" s="642"/>
    </row>
    <row r="3" spans="1:14" ht="3" customHeight="1"/>
    <row r="4" spans="1:14" s="572" customFormat="1" ht="11.25">
      <c r="A4" s="592"/>
      <c r="B4" s="592"/>
      <c r="C4" s="592"/>
      <c r="D4" s="592"/>
      <c r="F4" s="1159" t="s">
        <v>454</v>
      </c>
      <c r="G4" s="1159"/>
      <c r="H4" s="1159"/>
      <c r="I4" s="1201" t="s">
        <v>455</v>
      </c>
      <c r="J4" s="592"/>
      <c r="K4" s="592"/>
      <c r="L4" s="592"/>
      <c r="M4" s="592"/>
      <c r="N4" s="592"/>
    </row>
    <row r="5" spans="1:14" s="572" customFormat="1" ht="11.25" customHeight="1">
      <c r="A5" s="592"/>
      <c r="B5" s="592"/>
      <c r="C5" s="592"/>
      <c r="D5" s="592"/>
      <c r="F5" s="608" t="s">
        <v>92</v>
      </c>
      <c r="G5" s="620" t="s">
        <v>457</v>
      </c>
      <c r="H5" s="607" t="s">
        <v>442</v>
      </c>
      <c r="I5" s="1201"/>
      <c r="J5" s="592"/>
      <c r="K5" s="592"/>
      <c r="L5" s="592"/>
      <c r="M5" s="592"/>
      <c r="N5" s="592"/>
    </row>
    <row r="6" spans="1:14" s="572" customFormat="1" ht="12" customHeight="1">
      <c r="A6" s="592"/>
      <c r="B6" s="592"/>
      <c r="C6" s="592"/>
      <c r="D6" s="592"/>
      <c r="F6" s="609" t="s">
        <v>93</v>
      </c>
      <c r="G6" s="611">
        <v>2</v>
      </c>
      <c r="H6" s="612">
        <v>3</v>
      </c>
      <c r="I6" s="610">
        <v>4</v>
      </c>
      <c r="J6" s="592">
        <v>4</v>
      </c>
      <c r="K6" s="592"/>
      <c r="L6" s="592"/>
      <c r="M6" s="592"/>
      <c r="N6" s="592"/>
    </row>
    <row r="7" spans="1:14" s="572" customFormat="1" ht="18.75">
      <c r="A7" s="592"/>
      <c r="B7" s="592"/>
      <c r="C7" s="592"/>
      <c r="D7" s="592"/>
      <c r="F7" s="618">
        <v>1</v>
      </c>
      <c r="G7" s="634" t="s">
        <v>492</v>
      </c>
      <c r="H7" s="606" t="str">
        <f>IF(dateCh="","",dateCh)</f>
        <v>29.11.2022</v>
      </c>
      <c r="I7" s="583" t="s">
        <v>493</v>
      </c>
      <c r="J7" s="617"/>
      <c r="K7" s="592"/>
      <c r="L7" s="592"/>
      <c r="M7" s="592"/>
      <c r="N7" s="592"/>
    </row>
    <row r="8" spans="1:14" s="572" customFormat="1" ht="45">
      <c r="A8" s="1202">
        <v>1</v>
      </c>
      <c r="B8" s="592"/>
      <c r="C8" s="592"/>
      <c r="D8" s="592"/>
      <c r="F8" s="618" t="str">
        <f>"2." &amp;mergeValue(A8)</f>
        <v>2.1</v>
      </c>
      <c r="G8" s="634" t="s">
        <v>494</v>
      </c>
      <c r="H8" s="606"/>
      <c r="I8" s="583" t="s">
        <v>590</v>
      </c>
      <c r="J8" s="617"/>
      <c r="K8" s="592"/>
      <c r="L8" s="592"/>
      <c r="M8" s="592"/>
      <c r="N8" s="592"/>
    </row>
    <row r="9" spans="1:14" s="572" customFormat="1" ht="22.5">
      <c r="A9" s="1202"/>
      <c r="B9" s="592"/>
      <c r="C9" s="592"/>
      <c r="D9" s="592"/>
      <c r="F9" s="618" t="str">
        <f>"3." &amp;mergeValue(A9)</f>
        <v>3.1</v>
      </c>
      <c r="G9" s="634" t="s">
        <v>495</v>
      </c>
      <c r="H9" s="606"/>
      <c r="I9" s="583" t="s">
        <v>588</v>
      </c>
      <c r="J9" s="617"/>
      <c r="K9" s="592"/>
      <c r="L9" s="592"/>
      <c r="M9" s="592"/>
      <c r="N9" s="592"/>
    </row>
    <row r="10" spans="1:14" s="572" customFormat="1" ht="22.5">
      <c r="A10" s="1202"/>
      <c r="B10" s="592"/>
      <c r="C10" s="592"/>
      <c r="D10" s="592"/>
      <c r="F10" s="618" t="str">
        <f>"4."&amp;mergeValue(A10)</f>
        <v>4.1</v>
      </c>
      <c r="G10" s="634" t="s">
        <v>496</v>
      </c>
      <c r="H10" s="607" t="s">
        <v>458</v>
      </c>
      <c r="I10" s="583"/>
      <c r="J10" s="617"/>
      <c r="K10" s="592"/>
      <c r="L10" s="592"/>
      <c r="M10" s="592"/>
      <c r="N10" s="592"/>
    </row>
    <row r="11" spans="1:14" s="572" customFormat="1" ht="18.75">
      <c r="A11" s="1202"/>
      <c r="B11" s="1202">
        <v>1</v>
      </c>
      <c r="C11" s="625"/>
      <c r="D11" s="625"/>
      <c r="F11" s="618" t="str">
        <f>"4."&amp;mergeValue(A11) &amp;"."&amp;mergeValue(B11)</f>
        <v>4.1.1</v>
      </c>
      <c r="G11" s="613" t="s">
        <v>592</v>
      </c>
      <c r="H11" s="606" t="str">
        <f>IF(region_name="","",region_name)</f>
        <v>Орловская область</v>
      </c>
      <c r="I11" s="583" t="s">
        <v>499</v>
      </c>
      <c r="J11" s="617"/>
      <c r="K11" s="592"/>
      <c r="L11" s="592"/>
      <c r="M11" s="592"/>
      <c r="N11" s="592"/>
    </row>
    <row r="12" spans="1:14" s="572" customFormat="1" ht="22.5">
      <c r="A12" s="1202"/>
      <c r="B12" s="1202"/>
      <c r="C12" s="1202">
        <v>1</v>
      </c>
      <c r="D12" s="625"/>
      <c r="F12" s="618" t="str">
        <f>"4."&amp;mergeValue(A12) &amp;"."&amp;mergeValue(B12)&amp;"."&amp;mergeValue(C12)</f>
        <v>4.1.1.1</v>
      </c>
      <c r="G12" s="624" t="s">
        <v>497</v>
      </c>
      <c r="H12" s="606"/>
      <c r="I12" s="583" t="s">
        <v>500</v>
      </c>
      <c r="J12" s="617"/>
      <c r="K12" s="592"/>
      <c r="L12" s="592"/>
      <c r="M12" s="592"/>
      <c r="N12" s="592"/>
    </row>
    <row r="13" spans="1:14" s="572" customFormat="1" ht="39" customHeight="1">
      <c r="A13" s="1202"/>
      <c r="B13" s="1202"/>
      <c r="C13" s="1202"/>
      <c r="D13" s="625">
        <v>1</v>
      </c>
      <c r="F13" s="618" t="str">
        <f>"4."&amp;mergeValue(A13) &amp;"."&amp;mergeValue(B13)&amp;"."&amp;mergeValue(C13)&amp;"."&amp;mergeValue(D13)</f>
        <v>4.1.1.1.1</v>
      </c>
      <c r="G13" s="635" t="s">
        <v>498</v>
      </c>
      <c r="H13" s="606"/>
      <c r="I13" s="1203" t="s">
        <v>591</v>
      </c>
      <c r="J13" s="617"/>
      <c r="K13" s="592"/>
      <c r="L13" s="592"/>
      <c r="M13" s="592"/>
      <c r="N13" s="592"/>
    </row>
    <row r="14" spans="1:14" s="572" customFormat="1" ht="18.75">
      <c r="A14" s="1202"/>
      <c r="B14" s="1202"/>
      <c r="C14" s="1202"/>
      <c r="D14" s="625"/>
      <c r="F14" s="621"/>
      <c r="G14" s="552" t="s">
        <v>4</v>
      </c>
      <c r="H14" s="626"/>
      <c r="I14" s="1203"/>
      <c r="J14" s="617"/>
      <c r="K14" s="592"/>
      <c r="L14" s="592"/>
      <c r="M14" s="592"/>
      <c r="N14" s="592"/>
    </row>
    <row r="15" spans="1:14" s="572" customFormat="1" ht="18.75">
      <c r="A15" s="1202"/>
      <c r="B15" s="1202"/>
      <c r="C15" s="625"/>
      <c r="D15" s="625"/>
      <c r="F15" s="636"/>
      <c r="G15" s="579" t="s">
        <v>403</v>
      </c>
      <c r="H15" s="637"/>
      <c r="I15" s="638"/>
      <c r="J15" s="617"/>
      <c r="K15" s="592"/>
      <c r="L15" s="592"/>
      <c r="M15" s="592"/>
      <c r="N15" s="592"/>
    </row>
    <row r="16" spans="1:14" s="572" customFormat="1" ht="18.75">
      <c r="A16" s="1202"/>
      <c r="B16" s="592"/>
      <c r="C16" s="592"/>
      <c r="D16" s="592"/>
      <c r="F16" s="621"/>
      <c r="G16" s="560" t="s">
        <v>506</v>
      </c>
      <c r="H16" s="622"/>
      <c r="I16" s="623"/>
      <c r="J16" s="617"/>
      <c r="K16" s="592"/>
      <c r="L16" s="592"/>
      <c r="M16" s="592"/>
      <c r="N16" s="592"/>
    </row>
    <row r="17" spans="1:14" s="572" customFormat="1" ht="18.75">
      <c r="A17" s="592"/>
      <c r="B17" s="592"/>
      <c r="C17" s="592"/>
      <c r="D17" s="592"/>
      <c r="F17" s="621"/>
      <c r="G17" s="567" t="s">
        <v>505</v>
      </c>
      <c r="H17" s="622"/>
      <c r="I17" s="623"/>
      <c r="J17" s="617"/>
      <c r="K17" s="592"/>
      <c r="L17" s="592"/>
      <c r="M17" s="592"/>
      <c r="N17" s="592"/>
    </row>
    <row r="18" spans="1:14" s="615" customFormat="1" ht="3" customHeight="1">
      <c r="A18" s="616"/>
      <c r="B18" s="616"/>
      <c r="C18" s="616"/>
      <c r="D18" s="616"/>
      <c r="F18" s="627"/>
      <c r="G18" s="628"/>
      <c r="H18" s="629"/>
      <c r="I18" s="630"/>
      <c r="J18" s="616"/>
      <c r="K18" s="616"/>
      <c r="L18" s="616"/>
      <c r="M18" s="616"/>
      <c r="N18" s="616"/>
    </row>
    <row r="19" spans="1:14" s="615" customFormat="1" ht="15" customHeight="1">
      <c r="A19" s="616"/>
      <c r="B19" s="616"/>
      <c r="C19" s="616"/>
      <c r="D19" s="616"/>
      <c r="F19" s="614"/>
      <c r="G19" s="1197" t="s">
        <v>593</v>
      </c>
      <c r="H19" s="1197"/>
      <c r="I19" s="596"/>
      <c r="J19" s="616"/>
      <c r="K19" s="616"/>
      <c r="L19" s="616"/>
      <c r="M19" s="616"/>
      <c r="N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700-000000000000}">
      <formula1>900</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8" width="10.5703125" style="587"/>
    <col min="29" max="16384" width="10.5703125" style="525"/>
  </cols>
  <sheetData>
    <row r="1" spans="1:28" hidden="1">
      <c r="Q1" s="585"/>
      <c r="R1" s="585"/>
    </row>
    <row r="2" spans="1:28" hidden="1">
      <c r="U2" s="585"/>
    </row>
    <row r="3" spans="1:28" hidden="1"/>
    <row r="4" spans="1:28" ht="3" customHeight="1">
      <c r="J4" s="531"/>
      <c r="K4" s="531"/>
      <c r="L4" s="526"/>
      <c r="M4" s="526"/>
      <c r="N4" s="526"/>
      <c r="O4" s="534"/>
      <c r="P4" s="534"/>
      <c r="Q4" s="534"/>
      <c r="R4" s="534"/>
      <c r="S4" s="534"/>
      <c r="T4" s="534"/>
      <c r="U4" s="534"/>
    </row>
    <row r="5" spans="1:28" ht="22.5" customHeight="1">
      <c r="J5" s="531"/>
      <c r="K5" s="531"/>
      <c r="L5" s="1230" t="s">
        <v>631</v>
      </c>
      <c r="M5" s="1230"/>
      <c r="N5" s="1230"/>
      <c r="O5" s="1230"/>
      <c r="P5" s="1230"/>
      <c r="Q5" s="1230"/>
      <c r="R5" s="1230"/>
      <c r="S5" s="1230"/>
      <c r="T5" s="1230"/>
      <c r="U5" s="666"/>
    </row>
    <row r="6" spans="1:28" ht="3" customHeight="1">
      <c r="J6" s="531"/>
      <c r="K6" s="531"/>
      <c r="L6" s="526"/>
      <c r="M6" s="526"/>
      <c r="N6" s="526"/>
      <c r="O6" s="530"/>
      <c r="P6" s="530"/>
      <c r="Q6" s="530"/>
      <c r="R6" s="530"/>
      <c r="S6" s="530"/>
      <c r="T6" s="530"/>
      <c r="U6" s="530"/>
      <c r="V6" s="534"/>
    </row>
    <row r="7" spans="1:28" s="572" customFormat="1" ht="22.5">
      <c r="A7" s="592"/>
      <c r="B7" s="592"/>
      <c r="C7" s="592"/>
      <c r="D7" s="592"/>
      <c r="E7" s="592"/>
      <c r="F7" s="592"/>
      <c r="G7" s="592"/>
      <c r="H7" s="592"/>
      <c r="L7" s="501"/>
      <c r="M7" s="619" t="s">
        <v>502</v>
      </c>
      <c r="N7" s="668"/>
      <c r="O7" s="1207" t="str">
        <f>IF(NameOrPr_ch="",IF(NameOrPr="","",NameOrPr),NameOrPr_ch)</f>
        <v>Управление по тарифам и ценовой политике Орловской области</v>
      </c>
      <c r="P7" s="1207"/>
      <c r="Q7" s="1207"/>
      <c r="R7" s="1207"/>
      <c r="S7" s="1207"/>
      <c r="T7" s="1207"/>
      <c r="U7" s="584"/>
      <c r="V7" s="584"/>
      <c r="W7" s="521"/>
      <c r="X7" s="592"/>
      <c r="Y7" s="592"/>
      <c r="Z7" s="592"/>
      <c r="AA7" s="592"/>
      <c r="AB7" s="592"/>
    </row>
    <row r="8" spans="1:28" s="572" customFormat="1" ht="18.75">
      <c r="A8" s="592"/>
      <c r="B8" s="592"/>
      <c r="C8" s="592"/>
      <c r="D8" s="592"/>
      <c r="E8" s="592"/>
      <c r="F8" s="592"/>
      <c r="G8" s="592"/>
      <c r="H8" s="592"/>
      <c r="L8" s="501"/>
      <c r="M8" s="619" t="s">
        <v>596</v>
      </c>
      <c r="N8" s="668"/>
      <c r="O8" s="1207" t="str">
        <f>IF(datePr_ch="",IF(datePr="","",datePr),datePr_ch)</f>
        <v>23.11.2022</v>
      </c>
      <c r="P8" s="1207"/>
      <c r="Q8" s="1207"/>
      <c r="R8" s="1207"/>
      <c r="S8" s="1207"/>
      <c r="T8" s="1207"/>
      <c r="U8" s="584"/>
      <c r="V8" s="584"/>
      <c r="W8" s="521"/>
      <c r="X8" s="592"/>
      <c r="Y8" s="592"/>
      <c r="Z8" s="592"/>
      <c r="AA8" s="592"/>
      <c r="AB8" s="592"/>
    </row>
    <row r="9" spans="1:28" s="572" customFormat="1" ht="18.75">
      <c r="A9" s="592"/>
      <c r="B9" s="592"/>
      <c r="C9" s="592"/>
      <c r="D9" s="592"/>
      <c r="E9" s="592"/>
      <c r="F9" s="592"/>
      <c r="G9" s="592"/>
      <c r="H9" s="592"/>
      <c r="L9" s="554"/>
      <c r="M9" s="619" t="s">
        <v>595</v>
      </c>
      <c r="N9" s="668"/>
      <c r="O9" s="1207" t="str">
        <f>IF(numberPr_ch="",IF(numberPr="","",numberPr),numberPr_ch)</f>
        <v>№ 485-т</v>
      </c>
      <c r="P9" s="1207"/>
      <c r="Q9" s="1207"/>
      <c r="R9" s="1207"/>
      <c r="S9" s="1207"/>
      <c r="T9" s="1207"/>
      <c r="U9" s="584"/>
      <c r="V9" s="584"/>
      <c r="W9" s="521"/>
      <c r="X9" s="592"/>
      <c r="Y9" s="592"/>
      <c r="Z9" s="592"/>
      <c r="AA9" s="592"/>
      <c r="AB9" s="592"/>
    </row>
    <row r="10" spans="1:28" s="572" customFormat="1" ht="18.75">
      <c r="A10" s="592"/>
      <c r="B10" s="592"/>
      <c r="C10" s="592"/>
      <c r="D10" s="592"/>
      <c r="E10" s="592"/>
      <c r="F10" s="592"/>
      <c r="G10" s="592"/>
      <c r="H10" s="592"/>
      <c r="L10" s="554"/>
      <c r="M10" s="619" t="s">
        <v>501</v>
      </c>
      <c r="N10" s="668"/>
      <c r="O10" s="1207" t="str">
        <f>IF(IstPub_ch="",IF(IstPub="","",IstPub),IstPub_ch)</f>
        <v>https://orel-region.ru/</v>
      </c>
      <c r="P10" s="1207"/>
      <c r="Q10" s="1207"/>
      <c r="R10" s="1207"/>
      <c r="S10" s="1207"/>
      <c r="T10" s="1207"/>
      <c r="U10" s="584"/>
      <c r="V10" s="584"/>
      <c r="W10" s="521"/>
      <c r="X10" s="592"/>
      <c r="Y10" s="592"/>
      <c r="Z10" s="592"/>
      <c r="AA10" s="592"/>
      <c r="AB10" s="592"/>
    </row>
    <row r="11" spans="1:28" s="572" customFormat="1" ht="11.25" hidden="1">
      <c r="A11" s="592"/>
      <c r="B11" s="592"/>
      <c r="C11" s="592"/>
      <c r="D11" s="592"/>
      <c r="E11" s="592"/>
      <c r="F11" s="592"/>
      <c r="G11" s="592"/>
      <c r="H11" s="592"/>
      <c r="L11" s="1231"/>
      <c r="M11" s="1231"/>
      <c r="N11" s="568"/>
      <c r="O11" s="584"/>
      <c r="P11" s="584"/>
      <c r="Q11" s="584"/>
      <c r="R11" s="584"/>
      <c r="S11" s="584"/>
      <c r="T11" s="584"/>
      <c r="U11" s="590" t="s">
        <v>373</v>
      </c>
      <c r="X11" s="592"/>
      <c r="Y11" s="592"/>
      <c r="Z11" s="592"/>
      <c r="AA11" s="592"/>
      <c r="AB11" s="592"/>
    </row>
    <row r="12" spans="1:28">
      <c r="J12" s="531"/>
      <c r="K12" s="531"/>
      <c r="L12" s="526"/>
      <c r="M12" s="526"/>
      <c r="N12" s="504"/>
      <c r="O12" s="1208"/>
      <c r="P12" s="1208"/>
      <c r="Q12" s="1208"/>
      <c r="R12" s="1208"/>
      <c r="S12" s="1208"/>
      <c r="T12" s="1208"/>
      <c r="U12" s="1208"/>
    </row>
    <row r="13" spans="1:28">
      <c r="J13" s="531"/>
      <c r="K13" s="531"/>
      <c r="L13" s="1159" t="s">
        <v>454</v>
      </c>
      <c r="M13" s="1159"/>
      <c r="N13" s="1159"/>
      <c r="O13" s="1159"/>
      <c r="P13" s="1159"/>
      <c r="Q13" s="1159"/>
      <c r="R13" s="1159"/>
      <c r="S13" s="1159"/>
      <c r="T13" s="1159"/>
      <c r="U13" s="1159"/>
      <c r="V13" s="1159"/>
      <c r="W13" s="1159" t="s">
        <v>455</v>
      </c>
    </row>
    <row r="14" spans="1:28" ht="14.25" customHeight="1">
      <c r="J14" s="531"/>
      <c r="K14" s="531"/>
      <c r="L14" s="1214" t="s">
        <v>92</v>
      </c>
      <c r="M14" s="1214" t="s">
        <v>639</v>
      </c>
      <c r="N14" s="663"/>
      <c r="O14" s="1215" t="s">
        <v>641</v>
      </c>
      <c r="P14" s="1216"/>
      <c r="Q14" s="1216"/>
      <c r="R14" s="1216"/>
      <c r="S14" s="1216"/>
      <c r="T14" s="1217"/>
      <c r="U14" s="1225" t="s">
        <v>341</v>
      </c>
      <c r="V14" s="1211" t="s">
        <v>275</v>
      </c>
      <c r="W14" s="1159"/>
    </row>
    <row r="15" spans="1:28" ht="14.25" customHeight="1">
      <c r="J15" s="531"/>
      <c r="K15" s="531"/>
      <c r="L15" s="1214"/>
      <c r="M15" s="1214"/>
      <c r="N15" s="664"/>
      <c r="O15" s="1220" t="s">
        <v>605</v>
      </c>
      <c r="P15" s="1218" t="s">
        <v>271</v>
      </c>
      <c r="Q15" s="1219"/>
      <c r="R15" s="1222" t="s">
        <v>654</v>
      </c>
      <c r="S15" s="1223"/>
      <c r="T15" s="1224"/>
      <c r="U15" s="1226"/>
      <c r="V15" s="1212"/>
      <c r="W15" s="1159"/>
    </row>
    <row r="16" spans="1:28" ht="33.75" customHeight="1">
      <c r="J16" s="531"/>
      <c r="K16" s="531"/>
      <c r="L16" s="1214"/>
      <c r="M16" s="1214"/>
      <c r="N16" s="665"/>
      <c r="O16" s="1221"/>
      <c r="P16" s="537" t="s">
        <v>606</v>
      </c>
      <c r="Q16" s="537" t="s">
        <v>6</v>
      </c>
      <c r="R16" s="538" t="s">
        <v>274</v>
      </c>
      <c r="S16" s="1209" t="s">
        <v>273</v>
      </c>
      <c r="T16" s="1210"/>
      <c r="U16" s="1227"/>
      <c r="V16" s="1213"/>
      <c r="W16" s="1159"/>
    </row>
    <row r="17" spans="1:28">
      <c r="J17" s="531"/>
      <c r="K17" s="571">
        <v>1</v>
      </c>
      <c r="L17" s="649" t="s">
        <v>93</v>
      </c>
      <c r="M17" s="649" t="s">
        <v>49</v>
      </c>
      <c r="N17" s="651" t="str">
        <f ca="1">OFFSET(N17,0,-1)</f>
        <v>2</v>
      </c>
      <c r="O17" s="650">
        <f ca="1">OFFSET(O17,0,-1)+1</f>
        <v>3</v>
      </c>
      <c r="P17" s="650">
        <f ca="1">OFFSET(P17,0,-1)+1</f>
        <v>4</v>
      </c>
      <c r="Q17" s="650">
        <f ca="1">OFFSET(Q17,0,-1)+1</f>
        <v>5</v>
      </c>
      <c r="R17" s="650">
        <f ca="1">OFFSET(R17,0,-1)+1</f>
        <v>6</v>
      </c>
      <c r="S17" s="1232">
        <f ca="1">OFFSET(S17,0,-1)+1</f>
        <v>7</v>
      </c>
      <c r="T17" s="1232"/>
      <c r="U17" s="650">
        <f ca="1">OFFSET(U17,0,-2)+1</f>
        <v>8</v>
      </c>
      <c r="V17" s="651">
        <f ca="1">OFFSET(V17,0,-1)</f>
        <v>8</v>
      </c>
      <c r="W17" s="650">
        <f ca="1">OFFSET(W17,0,-1)+1</f>
        <v>9</v>
      </c>
    </row>
    <row r="18" spans="1:28" ht="22.5">
      <c r="A18" s="1233">
        <v>1</v>
      </c>
      <c r="B18" s="849"/>
      <c r="C18" s="849"/>
      <c r="D18" s="849"/>
      <c r="E18" s="850"/>
      <c r="F18" s="851"/>
      <c r="G18" s="851"/>
      <c r="H18" s="851"/>
      <c r="I18" s="852"/>
      <c r="J18" s="847"/>
      <c r="K18" s="854"/>
      <c r="L18" s="595">
        <f>mergeValue(A18)</f>
        <v>1</v>
      </c>
      <c r="M18" s="643" t="s">
        <v>20</v>
      </c>
      <c r="N18" s="648"/>
      <c r="O18" s="1234"/>
      <c r="P18" s="1234"/>
      <c r="Q18" s="1234"/>
      <c r="R18" s="1234"/>
      <c r="S18" s="1234"/>
      <c r="T18" s="1234"/>
      <c r="U18" s="1234"/>
      <c r="V18" s="1234"/>
      <c r="W18" s="632" t="s">
        <v>476</v>
      </c>
      <c r="Y18" s="591"/>
      <c r="Z18" s="591" t="str">
        <f t="shared" ref="Z18:Z31" si="0">IF(M18="","",M18 )</f>
        <v>Наименование тарифа</v>
      </c>
      <c r="AA18" s="591"/>
      <c r="AB18" s="591"/>
    </row>
    <row r="19" spans="1:28" ht="22.5">
      <c r="A19" s="1233"/>
      <c r="B19" s="1233">
        <v>1</v>
      </c>
      <c r="C19" s="849"/>
      <c r="D19" s="849"/>
      <c r="E19" s="851"/>
      <c r="F19" s="851"/>
      <c r="G19" s="851"/>
      <c r="H19" s="851"/>
      <c r="I19" s="846"/>
      <c r="J19" s="845"/>
      <c r="K19" s="848"/>
      <c r="L19" s="595" t="str">
        <f>mergeValue(A19) &amp;"."&amp; mergeValue(B19)</f>
        <v>1.1</v>
      </c>
      <c r="M19" s="548" t="s">
        <v>16</v>
      </c>
      <c r="N19" s="648"/>
      <c r="O19" s="1234"/>
      <c r="P19" s="1234"/>
      <c r="Q19" s="1234"/>
      <c r="R19" s="1234"/>
      <c r="S19" s="1234"/>
      <c r="T19" s="1234"/>
      <c r="U19" s="1234"/>
      <c r="V19" s="1234"/>
      <c r="W19" s="632" t="s">
        <v>477</v>
      </c>
      <c r="Y19" s="591"/>
      <c r="Z19" s="591" t="str">
        <f t="shared" si="0"/>
        <v>Территория действия тарифа</v>
      </c>
      <c r="AA19" s="591"/>
      <c r="AB19" s="591"/>
    </row>
    <row r="20" spans="1:28" ht="22.5">
      <c r="A20" s="1233"/>
      <c r="B20" s="1233"/>
      <c r="C20" s="1233">
        <v>1</v>
      </c>
      <c r="D20" s="849"/>
      <c r="E20" s="851"/>
      <c r="F20" s="851"/>
      <c r="G20" s="851"/>
      <c r="H20" s="851"/>
      <c r="I20" s="853"/>
      <c r="J20" s="845"/>
      <c r="K20" s="848"/>
      <c r="L20" s="595" t="str">
        <f>mergeValue(A20) &amp;"."&amp; mergeValue(B20)&amp;"."&amp; mergeValue(C20)</f>
        <v>1.1.1</v>
      </c>
      <c r="M20" s="549" t="s">
        <v>7</v>
      </c>
      <c r="N20" s="648"/>
      <c r="O20" s="1234"/>
      <c r="P20" s="1234"/>
      <c r="Q20" s="1234"/>
      <c r="R20" s="1234"/>
      <c r="S20" s="1234"/>
      <c r="T20" s="1234"/>
      <c r="U20" s="1234"/>
      <c r="V20" s="1234"/>
      <c r="W20" s="632" t="s">
        <v>633</v>
      </c>
      <c r="Y20" s="591"/>
      <c r="Z20" s="591" t="str">
        <f t="shared" si="0"/>
        <v xml:space="preserve">Наименование системы теплоснабжения </v>
      </c>
      <c r="AA20" s="591"/>
      <c r="AB20" s="591"/>
    </row>
    <row r="21" spans="1:28" ht="22.5">
      <c r="A21" s="1233"/>
      <c r="B21" s="1233"/>
      <c r="C21" s="1233"/>
      <c r="D21" s="1233">
        <v>1</v>
      </c>
      <c r="E21" s="851"/>
      <c r="F21" s="851"/>
      <c r="G21" s="851"/>
      <c r="H21" s="851"/>
      <c r="I21" s="853"/>
      <c r="J21" s="845"/>
      <c r="K21" s="848"/>
      <c r="L21" s="595" t="str">
        <f>mergeValue(A21) &amp;"."&amp; mergeValue(B21)&amp;"."&amp; mergeValue(C21)&amp;"."&amp; mergeValue(D21)</f>
        <v>1.1.1.1</v>
      </c>
      <c r="M21" s="550" t="s">
        <v>22</v>
      </c>
      <c r="N21" s="648"/>
      <c r="O21" s="1234"/>
      <c r="P21" s="1234"/>
      <c r="Q21" s="1234"/>
      <c r="R21" s="1234"/>
      <c r="S21" s="1234"/>
      <c r="T21" s="1234"/>
      <c r="U21" s="1234"/>
      <c r="V21" s="1234"/>
      <c r="W21" s="632" t="s">
        <v>634</v>
      </c>
      <c r="Y21" s="591"/>
      <c r="Z21" s="591" t="str">
        <f t="shared" si="0"/>
        <v xml:space="preserve">Источник тепловой энергии  </v>
      </c>
      <c r="AA21" s="591"/>
      <c r="AB21" s="591"/>
    </row>
    <row r="22" spans="1:28" ht="101.25">
      <c r="A22" s="1233"/>
      <c r="B22" s="1233"/>
      <c r="C22" s="1233"/>
      <c r="D22" s="1233"/>
      <c r="E22" s="1233">
        <v>1</v>
      </c>
      <c r="F22" s="851"/>
      <c r="G22" s="851"/>
      <c r="H22" s="849">
        <v>1</v>
      </c>
      <c r="I22" s="1233">
        <v>1</v>
      </c>
      <c r="J22" s="851"/>
      <c r="K22" s="856"/>
      <c r="L22" s="595" t="str">
        <f>mergeValue(A22) &amp;"."&amp; mergeValue(B22)&amp;"."&amp; mergeValue(C22)&amp;"."&amp; mergeValue(D22)&amp;"."&amp; mergeValue(E22)</f>
        <v>1.1.1.1.1</v>
      </c>
      <c r="M22" s="556" t="s">
        <v>9</v>
      </c>
      <c r="N22" s="648"/>
      <c r="O22" s="1235"/>
      <c r="P22" s="1235"/>
      <c r="Q22" s="1235"/>
      <c r="R22" s="1235"/>
      <c r="S22" s="1235"/>
      <c r="T22" s="1235"/>
      <c r="U22" s="1235"/>
      <c r="V22" s="1235"/>
      <c r="W22" s="632" t="s">
        <v>638</v>
      </c>
      <c r="Y22" s="591"/>
      <c r="Z22" s="591" t="str">
        <f t="shared" si="0"/>
        <v>Схема подключения теплопотребляющей установки к коллектору источника тепловой энергии</v>
      </c>
      <c r="AA22" s="591"/>
      <c r="AB22" s="591"/>
    </row>
    <row r="23" spans="1:28" ht="90">
      <c r="A23" s="1233"/>
      <c r="B23" s="1233"/>
      <c r="C23" s="1233"/>
      <c r="D23" s="1233"/>
      <c r="E23" s="1233"/>
      <c r="F23" s="1233">
        <v>1</v>
      </c>
      <c r="G23" s="849"/>
      <c r="H23" s="849"/>
      <c r="I23" s="1233"/>
      <c r="J23" s="1233">
        <v>1</v>
      </c>
      <c r="K23" s="857"/>
      <c r="L23" s="595" t="str">
        <f>mergeValue(A23) &amp;"."&amp; mergeValue(B23)&amp;"."&amp; mergeValue(C23)&amp;"."&amp; mergeValue(D23)&amp;"."&amp; mergeValue(E23)&amp;"."&amp; mergeValue(F23)</f>
        <v>1.1.1.1.1.1</v>
      </c>
      <c r="M23" s="557" t="s">
        <v>10</v>
      </c>
      <c r="N23" s="648"/>
      <c r="O23" s="1236"/>
      <c r="P23" s="1237"/>
      <c r="Q23" s="1237"/>
      <c r="R23" s="1237"/>
      <c r="S23" s="1237"/>
      <c r="T23" s="1237"/>
      <c r="U23" s="1237"/>
      <c r="V23" s="1238"/>
      <c r="W23" s="632" t="s">
        <v>636</v>
      </c>
      <c r="Y23" s="591"/>
      <c r="Z23" s="591" t="str">
        <f t="shared" si="0"/>
        <v>Группа потребителей</v>
      </c>
      <c r="AA23" s="591"/>
      <c r="AB23" s="591"/>
    </row>
    <row r="24" spans="1:28" ht="189" customHeight="1">
      <c r="A24" s="1233"/>
      <c r="B24" s="1233"/>
      <c r="C24" s="1233"/>
      <c r="D24" s="1233"/>
      <c r="E24" s="1233"/>
      <c r="F24" s="1233"/>
      <c r="G24" s="849">
        <v>1</v>
      </c>
      <c r="H24" s="849"/>
      <c r="I24" s="1233"/>
      <c r="J24" s="1233"/>
      <c r="K24" s="857">
        <v>1</v>
      </c>
      <c r="L24" s="595" t="str">
        <f>mergeValue(A24) &amp;"."&amp; mergeValue(B24)&amp;"."&amp; mergeValue(C24)&amp;"."&amp; mergeValue(D24)&amp;"."&amp; mergeValue(E24)&amp;"."&amp; mergeValue(F24)&amp;"."&amp; mergeValue(G24)</f>
        <v>1.1.1.1.1.1.1</v>
      </c>
      <c r="M24" s="1071"/>
      <c r="N24" s="648"/>
      <c r="O24" s="564"/>
      <c r="P24" s="564"/>
      <c r="Q24" s="1096"/>
      <c r="R24" s="1228"/>
      <c r="S24" s="1229" t="s">
        <v>84</v>
      </c>
      <c r="T24" s="1228"/>
      <c r="U24" s="1229" t="s">
        <v>85</v>
      </c>
      <c r="V24" s="564"/>
      <c r="W24" s="1204" t="s">
        <v>655</v>
      </c>
      <c r="X24" s="587" t="str">
        <f>strCheckDate(O25:V25)</f>
        <v/>
      </c>
      <c r="Y24" s="591"/>
      <c r="Z24" s="591" t="str">
        <f t="shared" si="0"/>
        <v/>
      </c>
      <c r="AA24" s="591"/>
      <c r="AB24" s="591"/>
    </row>
    <row r="25" spans="1:28" ht="11.25" hidden="1" customHeight="1">
      <c r="A25" s="1233"/>
      <c r="B25" s="1233"/>
      <c r="C25" s="1233"/>
      <c r="D25" s="1233"/>
      <c r="E25" s="1233"/>
      <c r="F25" s="1233"/>
      <c r="G25" s="849"/>
      <c r="H25" s="849"/>
      <c r="I25" s="1233"/>
      <c r="J25" s="1233"/>
      <c r="K25" s="857"/>
      <c r="L25" s="602"/>
      <c r="M25" s="648"/>
      <c r="N25" s="648"/>
      <c r="O25" s="564"/>
      <c r="P25" s="564"/>
      <c r="Q25" s="586" t="str">
        <f>R24 &amp; "-" &amp; T24</f>
        <v>-</v>
      </c>
      <c r="R25" s="1228"/>
      <c r="S25" s="1229"/>
      <c r="T25" s="1228"/>
      <c r="U25" s="1229"/>
      <c r="V25" s="564"/>
      <c r="W25" s="1205"/>
      <c r="Y25" s="591"/>
      <c r="Z25" s="591" t="str">
        <f t="shared" si="0"/>
        <v/>
      </c>
      <c r="AA25" s="591"/>
      <c r="AB25" s="591"/>
    </row>
    <row r="26" spans="1:28" ht="15" customHeight="1">
      <c r="A26" s="1233"/>
      <c r="B26" s="1233"/>
      <c r="C26" s="1233"/>
      <c r="D26" s="1233"/>
      <c r="E26" s="1233"/>
      <c r="F26" s="1233"/>
      <c r="G26" s="851"/>
      <c r="H26" s="849"/>
      <c r="I26" s="1233"/>
      <c r="J26" s="1233"/>
      <c r="K26" s="856"/>
      <c r="L26" s="540"/>
      <c r="M26" s="559" t="s">
        <v>25</v>
      </c>
      <c r="N26" s="566"/>
      <c r="O26" s="566"/>
      <c r="P26" s="566"/>
      <c r="Q26" s="566"/>
      <c r="R26" s="566"/>
      <c r="S26" s="566"/>
      <c r="T26" s="566"/>
      <c r="U26" s="566"/>
      <c r="V26" s="562"/>
      <c r="W26" s="1206"/>
      <c r="Y26" s="591"/>
      <c r="Z26" s="591" t="str">
        <f t="shared" si="0"/>
        <v>Добавить вид теплоносителя (параметры теплоносителя)</v>
      </c>
      <c r="AA26" s="591"/>
      <c r="AB26" s="591"/>
    </row>
    <row r="27" spans="1:28" ht="15" customHeight="1">
      <c r="A27" s="1233"/>
      <c r="B27" s="1233"/>
      <c r="C27" s="1233"/>
      <c r="D27" s="1233"/>
      <c r="E27" s="1233"/>
      <c r="F27" s="851"/>
      <c r="G27" s="851"/>
      <c r="H27" s="849"/>
      <c r="I27" s="1233"/>
      <c r="J27" s="851"/>
      <c r="K27" s="856"/>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row>
    <row r="28" spans="1:28" ht="15" customHeight="1">
      <c r="A28" s="1233"/>
      <c r="B28" s="1233"/>
      <c r="C28" s="1233"/>
      <c r="D28" s="1233"/>
      <c r="E28" s="855"/>
      <c r="F28" s="851"/>
      <c r="G28" s="851"/>
      <c r="H28" s="851"/>
      <c r="I28" s="847"/>
      <c r="J28" s="844"/>
      <c r="K28" s="854"/>
      <c r="L28" s="540"/>
      <c r="M28" s="553" t="s">
        <v>12</v>
      </c>
      <c r="N28" s="566"/>
      <c r="O28" s="566"/>
      <c r="P28" s="566"/>
      <c r="Q28" s="566"/>
      <c r="R28" s="566"/>
      <c r="S28" s="566"/>
      <c r="T28" s="566"/>
      <c r="U28" s="565"/>
      <c r="V28" s="566"/>
      <c r="W28" s="667"/>
      <c r="Y28" s="591"/>
      <c r="Z28" s="591" t="str">
        <f t="shared" si="0"/>
        <v>Добавить схему подключения</v>
      </c>
      <c r="AA28" s="591"/>
      <c r="AB28" s="591"/>
    </row>
    <row r="29" spans="1:28" ht="15" customHeight="1">
      <c r="A29" s="1233"/>
      <c r="B29" s="1233"/>
      <c r="C29" s="1233"/>
      <c r="D29" s="855"/>
      <c r="E29" s="855"/>
      <c r="F29" s="851"/>
      <c r="G29" s="851"/>
      <c r="H29" s="851"/>
      <c r="I29" s="847"/>
      <c r="J29" s="844"/>
      <c r="K29" s="854"/>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row>
    <row r="30" spans="1:28" ht="15" customHeight="1">
      <c r="A30" s="1233"/>
      <c r="B30" s="1233"/>
      <c r="C30" s="855"/>
      <c r="D30" s="855"/>
      <c r="E30" s="855"/>
      <c r="F30" s="855"/>
      <c r="G30" s="860"/>
      <c r="H30" s="847"/>
      <c r="I30" s="858"/>
      <c r="J30" s="844"/>
      <c r="K30" s="859"/>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row>
    <row r="31" spans="1:28" ht="15" customHeight="1">
      <c r="A31" s="1233"/>
      <c r="B31" s="855"/>
      <c r="C31" s="855"/>
      <c r="D31" s="855"/>
      <c r="E31" s="855"/>
      <c r="F31" s="855"/>
      <c r="G31" s="860"/>
      <c r="H31" s="847"/>
      <c r="I31" s="847"/>
      <c r="J31" s="844"/>
      <c r="K31" s="854"/>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row>
    <row r="32" spans="1:28" s="524" customFormat="1" ht="15" customHeight="1">
      <c r="A32" s="843"/>
      <c r="B32" s="843"/>
      <c r="C32" s="843"/>
      <c r="D32" s="843"/>
      <c r="E32" s="843"/>
      <c r="F32" s="843"/>
      <c r="G32" s="843"/>
      <c r="H32" s="843"/>
      <c r="I32" s="843"/>
      <c r="J32" s="843"/>
      <c r="K32" s="843"/>
      <c r="L32" s="494"/>
      <c r="M32" s="567" t="s">
        <v>309</v>
      </c>
      <c r="N32" s="566"/>
      <c r="O32" s="566"/>
      <c r="P32" s="566"/>
      <c r="Q32" s="566"/>
      <c r="R32" s="566"/>
      <c r="S32" s="566"/>
      <c r="T32" s="566"/>
      <c r="U32" s="565"/>
      <c r="V32" s="566"/>
      <c r="W32" s="667"/>
      <c r="X32" s="589"/>
      <c r="Y32" s="589"/>
      <c r="Z32" s="589"/>
      <c r="AA32" s="589"/>
      <c r="AB32" s="589"/>
    </row>
    <row r="33" spans="1:28" ht="11.25">
      <c r="A33" s="525"/>
      <c r="B33" s="525"/>
      <c r="C33" s="525"/>
      <c r="D33" s="525"/>
      <c r="E33" s="525"/>
      <c r="F33" s="525"/>
      <c r="G33" s="525"/>
      <c r="H33" s="525"/>
      <c r="I33" s="525"/>
      <c r="J33" s="525"/>
      <c r="K33" s="525"/>
      <c r="X33" s="525"/>
      <c r="Y33" s="525"/>
      <c r="Z33" s="525"/>
      <c r="AA33" s="525"/>
      <c r="AB33" s="525"/>
    </row>
    <row r="34" spans="1:28" ht="89.25" customHeight="1">
      <c r="L34" s="1">
        <v>1</v>
      </c>
      <c r="M34" s="1197" t="s">
        <v>632</v>
      </c>
      <c r="N34" s="1197"/>
      <c r="O34" s="1197"/>
      <c r="P34" s="1197"/>
      <c r="Q34" s="1197"/>
      <c r="R34" s="1197"/>
      <c r="S34" s="1197"/>
      <c r="T34" s="1197"/>
      <c r="U34" s="1197"/>
      <c r="V34" s="1197"/>
      <c r="W34" s="1197"/>
    </row>
  </sheetData>
  <sheetProtection password="FA9C" sheet="1" objects="1" scenarios="1" formatColumns="0" formatRows="0"/>
  <dataConsolidate leftLabels="1"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8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800-000001000000}">
      <formula1>kind_of_cons</formula1>
    </dataValidation>
    <dataValidation allowBlank="1" promptTitle="checkPeriodRange" sqref="Q25 Q65561 Q131097 Q196633 Q262169 Q327705 Q393241 Q458777 Q524313 Q589849 Q655385 Q720921 Q786457 Q851993 Q917529 Q983065" xr:uid="{00000000-0002-0000-08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8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8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8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8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S24 U524312" xr:uid="{00000000-0002-0000-0800-000007000000}"/>
    <dataValidation type="list" allowBlank="1" showInputMessage="1" showErrorMessage="1" errorTitle="Ошибка" error="Выберите значение из списка" prompt="Выберите значение из списка" sqref="O23:V23" xr:uid="{00000000-0002-0000-08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828</vt:i4>
      </vt:variant>
    </vt:vector>
  </HeadingPairs>
  <TitlesOfParts>
    <vt:vector size="840" baseType="lpstr">
      <vt:lpstr>Инструкция</vt:lpstr>
      <vt:lpstr>Титульный</vt:lpstr>
      <vt:lpstr>Территории</vt:lpstr>
      <vt:lpstr>Перечень тарифов</vt:lpstr>
      <vt:lpstr>Форма 1.0.1 | Т-ТЭ | потр</vt:lpstr>
      <vt:lpstr>Форма 4.2.1 | Т-ТЭ | потр</vt:lpstr>
      <vt:lpstr>Форма 1.0.1 | Форма 4.7</vt:lpstr>
      <vt:lpstr>Форма 4.7</vt:lpstr>
      <vt:lpstr>Форма 1.0.1 | Форма 4.8</vt:lpstr>
      <vt:lpstr>Форма 4.8</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checkCell_List11</vt:lpstr>
      <vt:lpstr>checkCells_List05_1</vt:lpstr>
      <vt:lpstr>checkCells_List05_10</vt:lpstr>
      <vt:lpstr>'Форма 1.0.1 | Форма 4.8'!checkCells_List05_11</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data_List11</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'Форма 1.0.1 | Форма 4.8'!et_List05_11_FormulaVD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'Форма 1.0.1 | Форма 4.8'!IDtariff_List05_11</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List11_GroundMaterials_1</vt:lpstr>
      <vt:lpstr>List11_note</vt:lpstr>
      <vt:lpstr>List12_Date</vt:lpstr>
      <vt:lpstr>List12_GroundMaterials_1</vt:lpstr>
      <vt:lpstr>List12_note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pCng_List11_1</vt:lpstr>
      <vt:lpstr>pCng_List11_2</vt:lpstr>
      <vt:lpstr>pCng_List11_3</vt:lpstr>
      <vt:lpstr>pCng_List12_1</vt:lpstr>
      <vt:lpstr>pCng_List12_2</vt:lpstr>
      <vt:lpstr>pCng_List12_6</vt:lpstr>
      <vt:lpstr>pDbl_List12_5</vt:lpstr>
      <vt:lpstr>pDbl_List12_5_copy</vt:lpstr>
      <vt:lpstr>pDbl_List12_5_copy2</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pDel_List11_1</vt:lpstr>
      <vt:lpstr>pDel_List11_2</vt:lpstr>
      <vt:lpstr>pDel_List11_3</vt:lpstr>
      <vt:lpstr>pDel_List12_1</vt:lpstr>
      <vt:lpstr>pDel_List12_2</vt:lpstr>
      <vt:lpstr>pDel_List12_3</vt:lpstr>
      <vt:lpstr>pDel_List12_4</vt:lpstr>
      <vt:lpstr>pDel_List12_5</vt:lpstr>
      <vt:lpstr>pDel_List12_6</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pIns_List11_1</vt:lpstr>
      <vt:lpstr>pIns_List11_2</vt:lpstr>
      <vt:lpstr>pIns_List11_3</vt:lpstr>
      <vt:lpstr>pIns_List12_1</vt:lpstr>
      <vt:lpstr>pIns_List12_2</vt:lpstr>
      <vt:lpstr>pIns_List12_3</vt:lpstr>
      <vt:lpstr>pIns_List12_4</vt:lpstr>
      <vt:lpstr>pIns_List12_5</vt:lpstr>
      <vt:lpstr>pIns_List12_6</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подлежащая раскрытию организациями сферы теплоснабжения (цены и тарифы)</dc:title>
  <dc:subject>Информация, подлежащая раскрытию организациями сферы теплоснабжения (цены и тарифы)</dc:subject>
  <dc:creator>--</dc:creator>
  <cp:lastModifiedBy>Admin</cp:lastModifiedBy>
  <cp:lastPrinted>2013-08-29T08:11:20Z</cp:lastPrinted>
  <dcterms:created xsi:type="dcterms:W3CDTF">2004-05-21T07:18:45Z</dcterms:created>
  <dcterms:modified xsi:type="dcterms:W3CDTF">2022-11-30T14:13:34Z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FAS.JKH.OPEN.INFO.PRICE.WARM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