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xlsBook"/>
  <mc:AlternateContent xmlns:mc="http://schemas.openxmlformats.org/markup-compatibility/2006">
    <mc:Choice Requires="x15">
      <x15ac:absPath xmlns:x15ac="http://schemas.microsoft.com/office/spreadsheetml/2010/11/ac" url="D:\NetSpeakerphone\Received Files\Кошелева Елена ПЭО к_ 409\"/>
    </mc:Choice>
  </mc:AlternateContent>
  <xr:revisionPtr revIDLastSave="0" documentId="8_{6216B009-6F3C-4A0C-8E2E-AE2590BDF638}" xr6:coauthVersionLast="47" xr6:coauthVersionMax="47" xr10:uidLastSave="{00000000-0000-0000-0000-000000000000}"/>
  <bookViews>
    <workbookView xWindow="-120" yWindow="-120" windowWidth="29040" windowHeight="15840" tabRatio="887" firstSheet="4" activeTab="4" xr2:uid="{00000000-000D-0000-FFFF-FFFF00000000}"/>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r:id="rId32"/>
    <sheet name="Форма 4.7" sheetId="608" r:id="rId33"/>
    <sheet name="Форма 1.0.1 | Форма 4.8" sheetId="646" r:id="rId34"/>
    <sheet name="Форма 4.8" sheetId="610" r:id="rId35"/>
    <sheet name="Форма 1.0.2" sheetId="550" state="veryHidden" r:id="rId36"/>
    <sheet name="Сведения об изменении" sheetId="568" state="veryHidden"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потр'!$M$18:$AK$28</definedName>
    <definedName name="checkCell_List06_13_double_date">'Форма 4.2.1 | Т-ТЭ | потр'!$AL$18:$AL$28</definedName>
    <definedName name="checkCell_List06_13_unique_t">'Форма 4.2.1 | Т-ТЭ | потр'!$M$18:$M$28</definedName>
    <definedName name="checkCell_List06_13_unique_t1">'Форма 4.2.1 | Т-ТЭ | потр'!$AM$18:$AM$28</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4.7'!$D$10:$G$20</definedName>
    <definedName name="checkCells_List05_1">'Форма 1.0.1 | Т-ТЭ | &gt;=25МВт'!$F$7:$I$17</definedName>
    <definedName name="checkCells_List05_10">'Форма 1.0.1 | Т-подкл'!$F$7:$I$17</definedName>
    <definedName name="checkCells_List05_11" localSheetId="33">'Форма 1.0.1 | Форма 4.8'!$F$7:$I$13</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4.7'!$F$12:$G$20</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 localSheetId="33">'Форма 1.0.1 | Форма 4.8'!$H$9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et_union_hor!$O$238:$AJ$243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et_union_hor!$AJ$238:$AJ$251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 localSheetId="33">'Форма 1.0.1 | Форма 4.8'!$A$1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REESTR_MO!$A$2:$D$269</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потр'!$O$18:$O$28</definedName>
    <definedName name="List06_13_MC2">'Форма 4.2.1 | Т-ТЭ | потр'!$AJ$18:$AJ$28</definedName>
    <definedName name="List06_13_note">'Форма 4.2.1 | Т-ТЭ | потр'!$AK$18:$AK$28</definedName>
    <definedName name="List06_13_Period">'Форма 4.2.1 | Т-ТЭ | потр'!$O$18:$U$28</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4.7'!$F$12:$F$20</definedName>
    <definedName name="List11_note">'Форма 4.7'!$G$10:$G$20</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4.7'!$E$12:$E$14</definedName>
    <definedName name="pCng_List11_2">'Форма 4.7'!$E$16:$E$17</definedName>
    <definedName name="pCng_List11_3">'Форма 4.7'!$E$19:$E$20</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потр'!$K$18:$K$28</definedName>
    <definedName name="pDel_List06_13_2">'Форма 4.2.1 | Т-ТЭ | потр'!$J$18:$J$28</definedName>
    <definedName name="pDel_List06_13_3">'Форма 4.2.1 | Т-ТЭ | потр'!$I$18:$I$28</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4.7'!$C$12:$C$14</definedName>
    <definedName name="pDel_List11_2">'Форма 4.7'!$C$16:$C$17</definedName>
    <definedName name="pDel_List11_3">'Форма 4.7'!$C$19:$C$20</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потр'!$AJ$13:$AJ$28</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4.7'!$E$14</definedName>
    <definedName name="pIns_List11_2">'Форма 4.7'!$E$17</definedName>
    <definedName name="pIns_List11_3">'Форма 4.7'!$E$20</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REESTR_ORG!$A$2:$J$78</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9" i="612" l="1"/>
  <c r="A130" i="612"/>
  <c r="O7" i="642"/>
  <c r="O8" i="642"/>
  <c r="O9" i="642"/>
  <c r="O10"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O18" i="642"/>
  <c r="AN18" i="642"/>
  <c r="O19" i="642"/>
  <c r="AN19" i="642"/>
  <c r="AN20" i="642"/>
  <c r="AN21" i="642"/>
  <c r="AN22" i="642"/>
  <c r="AN23" i="642"/>
  <c r="Q25" i="642"/>
  <c r="X25" i="642"/>
  <c r="AE25" i="642"/>
  <c r="AN24" i="642"/>
  <c r="AN25" i="642"/>
  <c r="AN26" i="642"/>
  <c r="AN27" i="642"/>
  <c r="AN28"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E245" i="471"/>
  <c r="X245" i="471"/>
  <c r="L22" i="642"/>
  <c r="L23" i="642"/>
  <c r="L24" i="642"/>
  <c r="AL24" i="642"/>
  <c r="L19" i="642"/>
  <c r="L20" i="642"/>
  <c r="L18" i="642"/>
  <c r="L21" i="642"/>
  <c r="H12" i="646" l="1"/>
  <c r="H11" i="646"/>
  <c r="H9" i="646"/>
  <c r="H8" i="646"/>
  <c r="H7" i="646"/>
  <c r="H12" i="622"/>
  <c r="H9" i="622"/>
  <c r="H8" i="622"/>
  <c r="H12" i="643"/>
  <c r="H9" i="643"/>
  <c r="H8" i="643"/>
  <c r="R14" i="601"/>
  <c r="H13" i="646" s="1"/>
  <c r="R13" i="601"/>
  <c r="R12" i="601"/>
  <c r="P12" i="601"/>
  <c r="F13" i="646"/>
  <c r="B3" i="525"/>
  <c r="F8" i="646"/>
  <c r="B2" i="525"/>
  <c r="F12" i="646"/>
  <c r="E3" i="437"/>
  <c r="F11" i="646"/>
  <c r="F10" i="646"/>
  <c r="M13" i="601"/>
  <c r="F9" i="646"/>
  <c r="M12" i="601"/>
  <c r="M14" i="601"/>
  <c r="H13" i="622" l="1"/>
  <c r="H13" i="643"/>
  <c r="O7" i="627"/>
  <c r="O8" i="627"/>
  <c r="O9" i="627"/>
  <c r="O10" i="627"/>
  <c r="O17" i="627"/>
  <c r="P17" i="627" s="1"/>
  <c r="Q17" i="627" s="1"/>
  <c r="R17" i="627" s="1"/>
  <c r="S17" i="627" s="1"/>
  <c r="U17" i="627" s="1"/>
  <c r="V17" i="627" s="1"/>
  <c r="W17" i="627" s="1"/>
  <c r="Z24" i="627"/>
  <c r="Q25" i="627"/>
  <c r="L23" i="627"/>
  <c r="L21" i="627"/>
  <c r="L20" i="627"/>
  <c r="L18" i="627"/>
  <c r="L24" i="627"/>
  <c r="L19" i="627"/>
  <c r="Y23" i="627"/>
  <c r="X24" i="627"/>
  <c r="O7" i="632" l="1"/>
  <c r="O8" i="632"/>
  <c r="O9" i="632"/>
  <c r="O10" i="632"/>
  <c r="O18" i="632"/>
  <c r="P18" i="632" s="1"/>
  <c r="Q18" i="632" s="1"/>
  <c r="R18" i="632" s="1"/>
  <c r="S18" i="632" s="1"/>
  <c r="T18" i="632" s="1"/>
  <c r="V18" i="632" s="1"/>
  <c r="X18" i="632" s="1"/>
  <c r="R24" i="632"/>
  <c r="L22" i="632"/>
  <c r="L19" i="632"/>
  <c r="L21" i="632"/>
  <c r="Y23" i="632"/>
  <c r="L23" i="632"/>
  <c r="L20" i="632"/>
  <c r="M12" i="550" l="1"/>
  <c r="AN251" i="471" l="1"/>
  <c r="AN250" i="471"/>
  <c r="AN249" i="471"/>
  <c r="AN248" i="471"/>
  <c r="AN247" i="471"/>
  <c r="AN246" i="471"/>
  <c r="AN245" i="471"/>
  <c r="Q245" i="471"/>
  <c r="AN244" i="471"/>
  <c r="AN243" i="471"/>
  <c r="AN242" i="471"/>
  <c r="AN241" i="471"/>
  <c r="AN240" i="471"/>
  <c r="AN239" i="471"/>
  <c r="AN238" i="471"/>
  <c r="H11" i="643"/>
  <c r="H7" i="643"/>
  <c r="L240" i="471"/>
  <c r="L244" i="471"/>
  <c r="L241" i="471"/>
  <c r="L242" i="471"/>
  <c r="L243" i="471"/>
  <c r="F8" i="643"/>
  <c r="F11" i="643"/>
  <c r="F10" i="643"/>
  <c r="F12" i="643"/>
  <c r="F13" i="643"/>
  <c r="F9" i="643"/>
  <c r="L239" i="471"/>
  <c r="L238" i="471"/>
  <c r="AL244" i="47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F8" i="641"/>
  <c r="L21" i="640"/>
  <c r="L221" i="471"/>
  <c r="X226" i="471"/>
  <c r="F13" i="641"/>
  <c r="F11" i="641"/>
  <c r="F9" i="641"/>
  <c r="L224" i="471"/>
  <c r="F10" i="641"/>
  <c r="L24" i="640"/>
  <c r="L226" i="471"/>
  <c r="L23" i="640"/>
  <c r="X26" i="640"/>
  <c r="L222" i="471"/>
  <c r="L20" i="640"/>
  <c r="L220" i="471"/>
  <c r="L26" i="640"/>
  <c r="F12" i="641"/>
  <c r="L223" i="471"/>
  <c r="L22" i="640"/>
  <c r="L225" i="471"/>
  <c r="L25"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F8" i="637"/>
  <c r="F12" i="638"/>
  <c r="F10" i="636"/>
  <c r="F12" i="639"/>
  <c r="L70" i="471"/>
  <c r="L88" i="471"/>
  <c r="L87" i="471"/>
  <c r="X167" i="471"/>
  <c r="L72" i="471"/>
  <c r="L37" i="471"/>
  <c r="Y148" i="471"/>
  <c r="AC109" i="471"/>
  <c r="L110" i="471"/>
  <c r="L86" i="471"/>
  <c r="L167" i="471"/>
  <c r="L55" i="471"/>
  <c r="L73" i="471"/>
  <c r="F9" i="638"/>
  <c r="F12" i="635"/>
  <c r="L193" i="471"/>
  <c r="L131" i="471"/>
  <c r="L31" i="471"/>
  <c r="L104" i="471"/>
  <c r="F9" i="634"/>
  <c r="F13" i="635"/>
  <c r="F8" i="639"/>
  <c r="L34" i="471"/>
  <c r="Y166" i="471"/>
  <c r="L196" i="471"/>
  <c r="L149" i="471"/>
  <c r="F11" i="636"/>
  <c r="F8" i="638"/>
  <c r="L125" i="471"/>
  <c r="L180" i="471"/>
  <c r="L148" i="471"/>
  <c r="F11" i="635"/>
  <c r="L50" i="471"/>
  <c r="X131" i="471"/>
  <c r="L108" i="471"/>
  <c r="L120" i="471"/>
  <c r="F9" i="636"/>
  <c r="F10" i="635"/>
  <c r="X55" i="471"/>
  <c r="L161" i="471"/>
  <c r="L127" i="471"/>
  <c r="F11" i="639"/>
  <c r="F8" i="634"/>
  <c r="F12" i="634"/>
  <c r="F13" i="637"/>
  <c r="X37" i="471"/>
  <c r="L105" i="471"/>
  <c r="L182" i="471"/>
  <c r="L181" i="471"/>
  <c r="L49" i="471"/>
  <c r="AH197" i="471"/>
  <c r="X73" i="471"/>
  <c r="L179" i="471"/>
  <c r="L165" i="471"/>
  <c r="Y130" i="471"/>
  <c r="L130" i="471"/>
  <c r="L54" i="471"/>
  <c r="L71" i="471"/>
  <c r="F9" i="639"/>
  <c r="L163" i="471"/>
  <c r="Y183" i="471"/>
  <c r="L164" i="471"/>
  <c r="L69" i="471"/>
  <c r="F9" i="637"/>
  <c r="L162" i="471"/>
  <c r="L32" i="471"/>
  <c r="X149" i="471"/>
  <c r="F8" i="636"/>
  <c r="L91" i="471"/>
  <c r="X91" i="471"/>
  <c r="L85" i="471"/>
  <c r="F9" i="635"/>
  <c r="F13" i="639"/>
  <c r="AD108" i="471"/>
  <c r="L36" i="471"/>
  <c r="L109" i="471"/>
  <c r="F13" i="634"/>
  <c r="L183" i="471"/>
  <c r="L90" i="471"/>
  <c r="L166" i="471"/>
  <c r="L52" i="471"/>
  <c r="F10" i="638"/>
  <c r="F11" i="634"/>
  <c r="F11" i="638"/>
  <c r="F10" i="637"/>
  <c r="L67" i="471"/>
  <c r="L195" i="471"/>
  <c r="L143" i="471"/>
  <c r="L197" i="471"/>
  <c r="F11" i="637"/>
  <c r="F13" i="638"/>
  <c r="L146" i="471"/>
  <c r="L51" i="471"/>
  <c r="F13" i="636"/>
  <c r="AC120" i="471"/>
  <c r="L53" i="471"/>
  <c r="L103" i="471"/>
  <c r="F12" i="637"/>
  <c r="F12" i="636"/>
  <c r="L145" i="471"/>
  <c r="L106" i="471"/>
  <c r="AC110" i="471"/>
  <c r="L35" i="471"/>
  <c r="F10" i="634"/>
  <c r="F8" i="635"/>
  <c r="L128" i="471"/>
  <c r="Y90" i="471"/>
  <c r="L33" i="471"/>
  <c r="F10" i="639"/>
  <c r="L126" i="471"/>
  <c r="L68" i="471"/>
  <c r="L194" i="471"/>
  <c r="L144"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1" i="624"/>
  <c r="L23" i="626"/>
  <c r="L19" i="624"/>
  <c r="X26" i="626"/>
  <c r="L24" i="624"/>
  <c r="L18" i="625"/>
  <c r="L18" i="624"/>
  <c r="L23" i="624"/>
  <c r="L21" i="626"/>
  <c r="L21" i="625"/>
  <c r="L24" i="625"/>
  <c r="L22" i="626"/>
  <c r="X24" i="624"/>
  <c r="L20" i="625"/>
  <c r="L22" i="624"/>
  <c r="L20" i="626"/>
  <c r="L19" i="625"/>
  <c r="L24" i="626"/>
  <c r="L22" i="625"/>
  <c r="L25" i="626"/>
  <c r="L23" i="625"/>
  <c r="L20" i="624"/>
  <c r="X24" i="625"/>
  <c r="L26" i="626"/>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18" i="630"/>
  <c r="Y23" i="630"/>
  <c r="L24" i="631"/>
  <c r="L24" i="630"/>
  <c r="L18" i="631"/>
  <c r="L21" i="630"/>
  <c r="L22" i="631"/>
  <c r="L19" i="633"/>
  <c r="X24" i="631"/>
  <c r="L22" i="633"/>
  <c r="L19" i="631"/>
  <c r="L19" i="630"/>
  <c r="L20" i="631"/>
  <c r="L21" i="633"/>
  <c r="L20" i="630"/>
  <c r="L21" i="631"/>
  <c r="L23" i="630"/>
  <c r="Y23" i="631"/>
  <c r="L23" i="633"/>
  <c r="AH23" i="633"/>
  <c r="L20" i="633"/>
  <c r="X24" i="630"/>
  <c r="L23" i="631"/>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3" i="629"/>
  <c r="Y23" i="629"/>
  <c r="AC25" i="628"/>
  <c r="X24" i="629"/>
  <c r="L19" i="628"/>
  <c r="E2" i="437"/>
  <c r="L18" i="628"/>
  <c r="L24" i="628"/>
  <c r="AC24" i="628"/>
  <c r="L18" i="629"/>
  <c r="AD23" i="628"/>
  <c r="L21" i="629"/>
  <c r="L20" i="628"/>
  <c r="L23" i="628"/>
  <c r="L19" i="629"/>
  <c r="L24" i="629"/>
  <c r="L25" i="628"/>
  <c r="L21" i="628"/>
  <c r="L20" i="629"/>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9" i="622"/>
  <c r="F8" i="614"/>
  <c r="F8" i="618"/>
  <c r="F12" i="616"/>
  <c r="M302" i="471"/>
  <c r="F13" i="616"/>
  <c r="F11" i="616"/>
  <c r="F13" i="622"/>
  <c r="F9" i="618"/>
  <c r="F8" i="617"/>
  <c r="F10" i="616"/>
  <c r="M297" i="471"/>
  <c r="F9" i="616"/>
  <c r="F11" i="617"/>
  <c r="F9" i="614"/>
  <c r="F12" i="622"/>
  <c r="M307" i="471"/>
  <c r="F339" i="471"/>
  <c r="F13" i="618"/>
  <c r="F13" i="617"/>
  <c r="F9" i="617"/>
  <c r="F12" i="614"/>
  <c r="F13" i="614"/>
  <c r="F11" i="614"/>
  <c r="F341" i="471"/>
  <c r="F11" i="622"/>
  <c r="F12" i="618"/>
  <c r="F8" i="616"/>
  <c r="F8" i="622"/>
  <c r="F338" i="471"/>
  <c r="F12" i="617"/>
  <c r="F10" i="614"/>
  <c r="F10" i="618"/>
  <c r="F337" i="471"/>
  <c r="F340" i="471"/>
  <c r="F10" i="617"/>
  <c r="F11" i="618"/>
  <c r="F10" i="622"/>
  <c r="F342" i="471"/>
</calcChain>
</file>

<file path=xl/sharedStrings.xml><?xml version="1.0" encoding="utf-8"?>
<sst xmlns="http://schemas.openxmlformats.org/spreadsheetml/2006/main" count="3656" uniqueCount="1652">
  <si>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</si>
  <si>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</si>
  <si>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</si>
  <si>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</si>
  <si>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</si>
  <si>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</si>
  <si>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</si>
  <si>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</si>
  <si>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</si>
  <si>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</si>
  <si>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</si>
  <si>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</si>
  <si>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</si>
  <si>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</si>
  <si>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</si>
  <si>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</si>
  <si>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</si>
  <si>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</si>
  <si>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</si>
  <si>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</si>
  <si>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</si>
  <si>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</si>
  <si>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</si>
  <si>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</si>
  <si>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</si>
  <si>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</si>
  <si>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</si>
  <si>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</si>
  <si>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</si>
  <si>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</si>
  <si>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</si>
  <si>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</si>
  <si>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</si>
  <si>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</si>
  <si>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</si>
  <si>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</si>
  <si>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</si>
  <si>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</si>
  <si>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</si>
  <si>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</si>
  <si>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</si>
  <si>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</si>
  <si>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</si>
  <si>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</si>
  <si>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</si>
  <si>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</si>
  <si>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</si>
  <si>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</si>
  <si>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</si>
  <si>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</si>
  <si>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</si>
  <si>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</si>
  <si>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</si>
  <si>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</si>
  <si>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</si>
  <si>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</si>
  <si>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</si>
  <si>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</si>
  <si>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</si>
  <si>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</si>
  <si>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</si>
  <si>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</si>
  <si>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</si>
  <si>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</si>
  <si>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</si>
  <si>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</si>
  <si>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</si>
  <si>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</si>
  <si>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</si>
  <si>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</si>
  <si>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</si>
  <si>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</si>
  <si>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</si>
  <si>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</si>
  <si>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</si>
  <si>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</si>
  <si>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</si>
  <si>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</si>
  <si>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</si>
  <si>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</si>
  <si>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</si>
  <si>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</si>
  <si>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</si>
  <si>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</si>
  <si>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</si>
  <si>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</si>
  <si>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</si>
  <si>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</si>
  <si>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</si>
  <si>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</si>
  <si>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</si>
  <si>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</si>
  <si>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</si>
  <si>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</si>
  <si>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</si>
  <si>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</si>
  <si>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</si>
  <si>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</si>
  <si>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</si>
  <si>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</si>
  <si>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</si>
  <si>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</si>
  <si>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</si>
  <si>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</si>
  <si>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</si>
  <si>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</si>
  <si>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</si>
  <si>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</si>
  <si>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</si>
  <si>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</si>
  <si>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</si>
  <si>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</si>
  <si>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</si>
  <si>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</si>
  <si>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</si>
  <si>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</si>
  <si>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</si>
  <si>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</si>
  <si>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</si>
  <si>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</si>
  <si>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</si>
  <si>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</si>
  <si>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</si>
  <si>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</si>
  <si>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</si>
  <si>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</si>
  <si>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</si>
  <si>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</si>
  <si>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</si>
  <si>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</si>
  <si>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</si>
  <si>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</si>
  <si>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</si>
  <si>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</si>
  <si>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</si>
  <si>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</si>
  <si>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</si>
  <si>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</si>
  <si>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</si>
  <si>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</si>
  <si>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</si>
  <si>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</si>
  <si>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</si>
  <si>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</si>
  <si>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</si>
  <si>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</si>
  <si>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</si>
  <si>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</si>
  <si>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</si>
  <si>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</si>
  <si>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</si>
  <si>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</si>
  <si>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</si>
  <si>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</si>
  <si>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</si>
  <si>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</si>
  <si>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</si>
  <si>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</si>
  <si>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</si>
  <si>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</si>
  <si>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</si>
  <si>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</si>
  <si>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</si>
  <si>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</si>
  <si>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</si>
  <si>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</si>
  <si>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</si>
  <si>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</si>
  <si>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</si>
  <si>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</si>
  <si>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</si>
  <si>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</si>
  <si>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</si>
  <si>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</si>
  <si>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</si>
  <si>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</si>
  <si>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</si>
  <si>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</si>
  <si>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</si>
  <si>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</si>
  <si>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</si>
  <si>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</si>
  <si>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</si>
  <si>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</si>
  <si>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</si>
  <si>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</si>
  <si>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</si>
  <si>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</si>
  <si>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</si>
  <si>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</si>
  <si>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</si>
  <si>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</si>
  <si>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</si>
  <si>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</si>
  <si>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</si>
  <si>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</si>
  <si>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</si>
  <si>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</si>
  <si>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</si>
  <si>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</si>
  <si>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</si>
  <si>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</si>
  <si>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</si>
  <si>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</si>
  <si>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</si>
  <si>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</si>
  <si>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</si>
  <si>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</si>
  <si>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</si>
  <si>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</si>
  <si>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</si>
  <si>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</si>
  <si>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</si>
  <si>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</si>
  <si>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</si>
  <si>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</si>
  <si>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</si>
  <si>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</si>
  <si>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</si>
  <si>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</si>
  <si>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</si>
  <si>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</si>
  <si>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</si>
  <si>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</si>
  <si>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</si>
  <si>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</si>
  <si>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</si>
  <si>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</si>
  <si>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</si>
  <si>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</si>
  <si>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</si>
  <si>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</si>
  <si>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</si>
  <si>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</si>
  <si>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</si>
  <si>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</si>
  <si>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</si>
  <si>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</si>
  <si>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</si>
  <si>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</si>
  <si>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</si>
  <si>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</si>
  <si>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</si>
  <si>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</si>
  <si>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</si>
  <si>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</si>
  <si>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</si>
  <si>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</si>
  <si>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</si>
  <si>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</si>
  <si>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</si>
  <si>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</si>
  <si>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</si>
  <si>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</si>
  <si>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</si>
  <si>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</si>
  <si>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</si>
  <si>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</si>
  <si>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</si>
  <si>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</si>
  <si>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</si>
  <si>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</si>
  <si>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</si>
  <si>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</si>
  <si>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</si>
  <si>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</si>
  <si>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</si>
  <si>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</si>
  <si>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</si>
  <si>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</si>
  <si>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</si>
  <si>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</si>
  <si>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</si>
  <si>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</si>
  <si>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</si>
  <si>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</si>
  <si>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</si>
  <si>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</si>
  <si>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</si>
  <si>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</si>
  <si>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</si>
  <si>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</si>
  <si>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</si>
  <si>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</si>
  <si>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</si>
  <si>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</si>
  <si>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</si>
  <si>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</si>
  <si>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</si>
  <si>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</si>
  <si>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</si>
  <si>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</si>
  <si>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</si>
  <si>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</si>
  <si>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</si>
  <si>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</si>
  <si>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</si>
  <si>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</si>
  <si>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</si>
  <si>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</si>
  <si>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</si>
  <si>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</si>
  <si>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</si>
  <si>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</si>
  <si>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</si>
  <si>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</si>
  <si>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</si>
  <si>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</si>
  <si>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</si>
  <si>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</si>
  <si>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</si>
  <si>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</si>
  <si>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</si>
  <si>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</si>
  <si>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</si>
  <si>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</si>
  <si>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</si>
  <si>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</si>
  <si>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</si>
  <si>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</si>
  <si>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</si>
  <si>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</si>
  <si>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</si>
  <si>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</si>
  <si>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</si>
  <si>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</si>
  <si>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</si>
  <si>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</si>
  <si>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</si>
  <si>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</si>
  <si>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</si>
  <si>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</si>
  <si>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</si>
  <si>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</si>
  <si>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</si>
  <si>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</si>
  <si>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</si>
  <si>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</si>
  <si>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</si>
  <si>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</si>
  <si>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</si>
  <si>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</si>
  <si>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</si>
  <si>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</si>
  <si>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</si>
  <si>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</si>
  <si>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</si>
  <si>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</si>
  <si>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</si>
  <si>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</si>
  <si>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</si>
  <si>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</si>
  <si>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</si>
  <si>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</si>
  <si>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</si>
  <si>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</si>
  <si>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</si>
  <si>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</si>
  <si>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</si>
  <si>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</si>
  <si>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</si>
  <si>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</si>
  <si>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</si>
  <si>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</si>
  <si>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</si>
  <si>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</si>
  <si>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</si>
  <si>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</si>
  <si>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</si>
  <si>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</si>
  <si>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</si>
  <si>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</si>
  <si>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</si>
  <si>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</si>
  <si>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</si>
  <si>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</si>
  <si>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</si>
  <si>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</si>
  <si>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</si>
  <si>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</si>
  <si>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</si>
  <si>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</si>
  <si>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</si>
  <si>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</si>
  <si>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</si>
  <si>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</si>
  <si>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</si>
  <si>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</si>
  <si>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</si>
  <si>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</si>
  <si>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</si>
  <si>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</si>
  <si>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</si>
  <si>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</si>
  <si>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</si>
  <si>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</si>
  <si>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</si>
  <si>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</si>
  <si>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</si>
  <si>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</si>
  <si>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</si>
  <si>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</si>
  <si>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</si>
  <si>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</si>
  <si>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</si>
  <si>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</si>
  <si>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</si>
  <si>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</si>
  <si>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</si>
  <si>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</si>
  <si>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</si>
  <si>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</si>
  <si>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</si>
  <si>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</si>
  <si>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</si>
  <si>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</si>
  <si>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</si>
  <si>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</si>
  <si>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</si>
  <si>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</si>
  <si>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</si>
  <si>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</si>
  <si>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</si>
  <si>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</si>
  <si>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</si>
  <si>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</si>
  <si>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</si>
  <si>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</si>
  <si>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</si>
  <si>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</si>
  <si>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</si>
  <si>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</si>
  <si>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</si>
  <si>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</si>
  <si>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</si>
  <si>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</si>
  <si>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</si>
  <si>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</si>
  <si>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</si>
  <si>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</si>
  <si>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</si>
  <si>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</si>
  <si>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</si>
  <si>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</si>
  <si>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</si>
  <si>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</si>
  <si>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</si>
  <si>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</si>
  <si>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</si>
  <si>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</si>
  <si>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</si>
  <si>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</si>
  <si>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</si>
  <si>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</si>
  <si>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</si>
  <si>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</si>
  <si>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</si>
  <si>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</si>
  <si>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</si>
  <si>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</si>
  <si>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</si>
  <si>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</si>
  <si>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</si>
  <si>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</si>
  <si>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</si>
  <si>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</si>
  <si>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</si>
  <si>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</si>
  <si>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</si>
  <si>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</si>
  <si>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</si>
  <si>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</si>
  <si>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</si>
  <si>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</si>
  <si>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</si>
  <si>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</si>
  <si>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</si>
  <si>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</si>
  <si>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</si>
  <si>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</si>
  <si>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</si>
  <si>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</si>
  <si>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</si>
  <si>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</si>
  <si>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</si>
  <si>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</si>
  <si>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</si>
  <si>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</si>
  <si>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</si>
  <si>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</si>
  <si>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</si>
  <si>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</si>
  <si>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</si>
  <si>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</si>
  <si>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</si>
  <si>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</si>
  <si>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</si>
  <si>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</si>
  <si>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</si>
  <si>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</si>
  <si>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</si>
  <si>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</si>
  <si>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</si>
  <si>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</si>
  <si>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</si>
  <si>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</si>
  <si>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</si>
  <si>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</si>
  <si>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</si>
  <si>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</si>
  <si>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</si>
  <si>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</si>
  <si>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</si>
  <si>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</si>
  <si>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</si>
  <si>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</si>
  <si>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</si>
  <si>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</si>
  <si>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</si>
  <si>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</si>
  <si>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</si>
  <si>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</si>
  <si>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</si>
  <si>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</si>
  <si>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</si>
  <si>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</si>
  <si>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</si>
  <si>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</si>
  <si>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</si>
  <si>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</si>
  <si>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</si>
  <si>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</si>
  <si>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</si>
  <si>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</si>
  <si>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</si>
  <si>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</si>
  <si>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</si>
  <si>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</si>
  <si>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</si>
  <si>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</si>
  <si>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</si>
  <si>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</si>
  <si>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</si>
  <si>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</si>
  <si>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</si>
  <si>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</si>
  <si>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</si>
  <si>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</si>
  <si>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</si>
  <si>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</si>
  <si>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</si>
  <si>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</si>
  <si>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</si>
  <si>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</si>
  <si>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</si>
  <si>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</si>
  <si>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</si>
  <si>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</si>
  <si>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</si>
  <si>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</si>
  <si>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</si>
  <si>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</si>
  <si>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</si>
  <si>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</si>
  <si>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</si>
  <si>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</si>
  <si>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</si>
  <si>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</si>
  <si>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</si>
  <si>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</si>
  <si>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</si>
  <si>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</si>
  <si>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</si>
  <si>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</si>
  <si>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</si>
  <si>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</si>
  <si>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</si>
  <si>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</si>
  <si>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</si>
  <si>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</si>
  <si>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</si>
  <si>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</si>
  <si>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</si>
  <si>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</si>
  <si>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</si>
  <si>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</si>
  <si>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</si>
  <si>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</si>
  <si>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</si>
  <si>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</si>
  <si>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</si>
  <si>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</si>
  <si>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</si>
  <si>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</si>
  <si>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</si>
  <si>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</si>
  <si>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</si>
  <si>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</si>
  <si>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</si>
  <si>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</si>
  <si>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</si>
  <si>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</si>
  <si>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</si>
  <si>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</si>
  <si>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</si>
  <si>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</si>
  <si>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</si>
  <si>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</si>
  <si>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</si>
  <si>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</si>
  <si>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</si>
  <si>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</si>
  <si>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</si>
  <si>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</si>
  <si>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</si>
  <si>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</si>
  <si>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</si>
  <si>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</si>
  <si>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</si>
  <si>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</si>
  <si>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</si>
  <si>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</si>
  <si>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</si>
  <si>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</si>
  <si>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</si>
  <si>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</si>
  <si>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</si>
  <si>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</si>
  <si>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</si>
  <si>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</si>
  <si>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</si>
  <si>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</si>
  <si>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</si>
  <si>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</si>
  <si>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</si>
  <si>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</si>
  <si>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</si>
  <si>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</si>
  <si>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</si>
  <si>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</si>
  <si>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</si>
  <si>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</si>
  <si>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</si>
  <si>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</si>
  <si>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</si>
  <si>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</si>
  <si>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</si>
  <si>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</si>
  <si>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</si>
  <si>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</si>
  <si>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</si>
  <si>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</si>
  <si>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</si>
  <si>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</si>
  <si>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</si>
  <si>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</si>
  <si>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</si>
  <si>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</si>
  <si>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</si>
  <si>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</si>
  <si>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</si>
  <si>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</si>
  <si>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</si>
  <si>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</si>
  <si>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</si>
  <si>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</si>
  <si>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</si>
  <si>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</si>
  <si>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</si>
  <si>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</si>
  <si>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</si>
  <si>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</si>
  <si>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</si>
  <si>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</si>
  <si>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</si>
  <si>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</si>
  <si>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</si>
  <si>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</si>
  <si>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</si>
  <si>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</si>
  <si>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</si>
  <si>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</si>
  <si>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</si>
  <si>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</si>
  <si>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</si>
  <si>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</si>
  <si>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</si>
  <si>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</si>
  <si>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</si>
  <si>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</si>
  <si>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</si>
  <si>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</si>
  <si>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</si>
  <si>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</si>
  <si>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</si>
  <si>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</si>
  <si>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</si>
  <si>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</si>
  <si>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</si>
  <si>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</si>
  <si>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</si>
  <si>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</si>
  <si>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</si>
  <si>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</si>
  <si>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</si>
  <si>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</si>
  <si>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</si>
  <si>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</si>
  <si>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</si>
  <si>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</si>
  <si>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</si>
  <si>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</si>
  <si>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</si>
  <si>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</si>
  <si>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</si>
  <si>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</si>
  <si>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</si>
  <si>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</si>
  <si>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</si>
  <si>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</si>
  <si>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</si>
  <si>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</si>
  <si>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</si>
  <si>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</si>
  <si>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</si>
  <si>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</si>
  <si>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</si>
  <si>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</si>
  <si>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</si>
  <si>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</si>
  <si>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</si>
  <si>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</si>
  <si>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</si>
  <si>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</si>
  <si>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</si>
  <si>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</si>
  <si>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</si>
  <si>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</si>
  <si>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</si>
  <si>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</si>
  <si>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</si>
  <si>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</si>
  <si>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</si>
  <si>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</si>
  <si>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</si>
  <si>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</si>
  <si>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</si>
  <si>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</si>
  <si>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</si>
  <si>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</si>
  <si>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</si>
  <si>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</si>
  <si>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</si>
  <si>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</si>
  <si>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</si>
  <si>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</si>
  <si>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</si>
  <si>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</si>
  <si>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</si>
  <si>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</si>
  <si>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</si>
  <si>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</si>
  <si>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</si>
  <si>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</si>
  <si>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</si>
  <si>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</si>
  <si>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</si>
  <si>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</si>
  <si>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</si>
  <si>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</si>
  <si>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</si>
  <si>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</si>
  <si>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</si>
  <si>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</si>
  <si>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</si>
  <si>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</si>
  <si>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Размер файла обновления: 386560 байт</t>
  </si>
  <si>
    <t>Подготовка к обновлению...</t>
  </si>
  <si>
    <t>Сохранение файла резервной копии: C:\Users\user\Desktop\FAS.JKH.OPEN.INFO.PRICE.WARM.BKP..xlsb</t>
  </si>
  <si>
    <t>Резервная копия создана: C:\Users\user\Desktop\FAS.JKH.OPEN.INFO.PRICE.WARM.BKP..xlsb</t>
  </si>
  <si>
    <t>Создание книги для установки обновлений...</t>
  </si>
  <si>
    <t>Файл обновления загружен: C:\Users\user\Desktop\UPDATE.FAS.JKH.OPEN.INFO.PRICE.WARM.TO.1.0.2.65.xls</t>
  </si>
  <si>
    <t>население и приравненные категории</t>
  </si>
  <si>
    <t>Имя имеет неправильный синтаксис.
Убедитесь, что имя:
	-начинается с буквы или символа подчеркивания (_);
	-не содержит пробел или другие недопустимые знаки;
	-не совпадает с уже существующим именем в книге.</t>
  </si>
  <si>
    <t>Ошибка</t>
  </si>
  <si>
    <t>Нет доступных обновлений для отчёта с кодом FAS.JKH.OPEN.INFO.PRICE.WARM!</t>
  </si>
  <si>
    <t>29.11.2022</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</si>
  <si>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</si>
  <si>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</si>
  <si>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</si>
  <si>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</si>
  <si>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</si>
  <si>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</si>
  <si>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</si>
  <si>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</si>
  <si>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</si>
  <si>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</si>
  <si>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</si>
  <si>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</si>
  <si>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</si>
  <si>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</si>
  <si>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</si>
  <si>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</si>
  <si>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</si>
  <si>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</si>
  <si>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</si>
  <si>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</si>
  <si>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</si>
  <si>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</si>
  <si>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</si>
  <si>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</si>
  <si>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</si>
  <si>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</si>
  <si>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</si>
  <si>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</si>
  <si>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</si>
  <si>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</si>
  <si>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</si>
  <si>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</si>
  <si>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</si>
  <si>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</si>
  <si>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</si>
  <si>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</si>
  <si>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</si>
  <si>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</si>
  <si>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</si>
  <si>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</si>
  <si>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</si>
  <si>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</si>
  <si>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</si>
  <si>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</si>
  <si>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</si>
  <si>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</si>
  <si>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</si>
  <si>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</si>
  <si>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</si>
  <si>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</si>
  <si>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</si>
  <si>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</si>
  <si>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</si>
  <si>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</si>
  <si>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</si>
  <si>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</si>
  <si>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</si>
  <si>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</si>
  <si>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</si>
  <si>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</si>
  <si>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</si>
  <si>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</si>
  <si>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</si>
  <si>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</si>
  <si>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</si>
  <si>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</si>
  <si>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</si>
  <si>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</si>
  <si>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</si>
  <si>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</si>
  <si>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</si>
  <si>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</si>
  <si>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</si>
  <si>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</si>
  <si>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</si>
  <si>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</si>
  <si>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</si>
  <si>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</si>
  <si>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</si>
  <si>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</si>
  <si>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</si>
  <si>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</si>
  <si>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</si>
  <si>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</si>
  <si>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</si>
  <si>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</si>
  <si>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</si>
  <si>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</si>
  <si>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</si>
  <si>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</si>
  <si>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</si>
  <si>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</si>
  <si>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</si>
  <si>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</si>
  <si>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</si>
  <si>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</si>
  <si>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</si>
  <si>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</si>
  <si>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</si>
  <si>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</si>
  <si>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</si>
  <si>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</si>
  <si>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</si>
  <si>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</si>
  <si>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</si>
  <si>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</si>
  <si>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</si>
  <si>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</si>
  <si>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</si>
  <si>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</si>
  <si>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</si>
  <si>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</si>
  <si>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</si>
  <si>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</si>
  <si>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</si>
  <si>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</si>
  <si>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</si>
  <si>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</si>
  <si>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</si>
  <si>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</si>
  <si>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</si>
  <si>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</si>
  <si>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</si>
  <si>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</si>
  <si>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</si>
  <si>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</si>
  <si>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</si>
  <si>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</si>
  <si>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</si>
  <si>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</si>
  <si>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</si>
  <si>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</si>
  <si>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</si>
  <si>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</si>
  <si>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</si>
  <si>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</si>
  <si>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</si>
  <si>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</si>
  <si>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</si>
  <si>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</si>
  <si>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</si>
  <si>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</si>
  <si>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</si>
  <si>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</si>
  <si>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</si>
  <si>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</si>
  <si>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</si>
  <si>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</si>
  <si>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</si>
  <si>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</si>
  <si>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</si>
  <si>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</si>
  <si>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</si>
  <si>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</si>
  <si>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</si>
  <si>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</si>
  <si>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</si>
  <si>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</si>
  <si>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</si>
  <si>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</si>
  <si>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</si>
  <si>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</si>
  <si>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</si>
  <si>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</si>
  <si>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</si>
  <si>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</si>
  <si>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</si>
  <si>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</si>
  <si>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</si>
  <si>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</si>
  <si>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</si>
  <si>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</si>
  <si>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</si>
  <si>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</si>
  <si>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</si>
  <si>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</si>
  <si>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</si>
  <si>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</si>
  <si>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</si>
  <si>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</si>
  <si>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</si>
  <si>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</si>
  <si>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</si>
  <si>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</si>
  <si>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</si>
  <si>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</si>
  <si>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</si>
  <si>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</si>
  <si>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</si>
  <si>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</si>
  <si>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</si>
  <si>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</si>
  <si>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</si>
  <si>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</si>
  <si>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</si>
  <si>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</si>
  <si>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</si>
  <si>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</si>
  <si>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</si>
  <si>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</si>
  <si>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</si>
  <si>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</si>
  <si>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</si>
  <si>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</si>
  <si>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</si>
  <si>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</si>
  <si>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</si>
  <si>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</si>
  <si>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</si>
  <si>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</si>
  <si>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</si>
  <si>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</si>
  <si>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</si>
  <si>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</si>
  <si>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</si>
  <si>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</si>
  <si>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</si>
  <si>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</si>
  <si>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</si>
  <si>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</si>
  <si>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</si>
  <si>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</si>
  <si>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</si>
  <si>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</si>
  <si>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</si>
  <si>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</si>
  <si>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</si>
  <si>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</si>
  <si>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</si>
  <si>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</si>
  <si>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</si>
  <si>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</si>
  <si>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</si>
  <si>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</si>
  <si>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</si>
  <si>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</si>
  <si>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</si>
  <si>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</si>
  <si>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</si>
  <si>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</si>
  <si>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</si>
  <si>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</si>
  <si>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</si>
  <si>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</si>
  <si>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</si>
  <si>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</si>
  <si>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</si>
  <si>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</si>
  <si>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</si>
  <si>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</si>
  <si>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</si>
  <si>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</si>
  <si>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</si>
  <si>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</si>
  <si>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</si>
  <si>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</si>
  <si>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</si>
  <si>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</si>
  <si>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</si>
  <si>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</si>
  <si>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</si>
  <si>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</si>
  <si>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</si>
  <si>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</si>
  <si>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</si>
  <si>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</si>
  <si>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</si>
  <si>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</si>
  <si>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</si>
  <si>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</si>
  <si>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</si>
  <si>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</si>
  <si>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</si>
  <si>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</si>
  <si>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</si>
  <si>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</si>
  <si>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</si>
  <si>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</si>
  <si>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</si>
  <si>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</si>
  <si>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</si>
  <si>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</si>
  <si>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</si>
  <si>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</si>
  <si>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</si>
  <si>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</si>
  <si>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</si>
  <si>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</si>
  <si>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</si>
  <si>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</si>
  <si>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</si>
  <si>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</si>
  <si>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</si>
  <si>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</si>
  <si>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</si>
  <si>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</si>
  <si>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</si>
  <si>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</si>
  <si>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</si>
  <si>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</si>
  <si>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</si>
  <si>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</si>
  <si>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</si>
  <si>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</si>
  <si>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</si>
  <si>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</si>
  <si>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</si>
  <si>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</si>
  <si>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</si>
  <si>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</si>
  <si>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</si>
  <si>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</si>
  <si>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</si>
  <si>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</si>
  <si>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</si>
  <si>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</si>
  <si>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</si>
  <si>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</si>
  <si>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</si>
  <si>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</si>
  <si>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</si>
  <si>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</si>
  <si>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</si>
  <si>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</si>
  <si>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</si>
  <si>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</si>
  <si>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</si>
  <si>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</si>
  <si>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</si>
  <si>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</si>
  <si>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</si>
  <si>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</si>
  <si>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</si>
  <si>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</si>
  <si>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</si>
  <si>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</si>
  <si>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</si>
  <si>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</si>
  <si>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</si>
  <si>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</si>
  <si>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</si>
  <si>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</si>
  <si>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</si>
  <si>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</si>
  <si>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</si>
  <si>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</si>
  <si>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</si>
  <si>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</si>
  <si>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</si>
  <si>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</si>
  <si>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</si>
  <si>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</si>
  <si>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</si>
  <si>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</si>
  <si>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</si>
  <si>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округ</t>
  </si>
  <si>
    <t>54501000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</si>
  <si>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</si>
  <si>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</si>
  <si>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</si>
  <si>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</si>
  <si>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</si>
  <si>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</si>
  <si>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</si>
  <si>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</si>
  <si>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</si>
  <si>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</si>
  <si>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</si>
  <si>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</si>
  <si>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</si>
  <si>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</si>
  <si>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</si>
  <si>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</si>
  <si>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</si>
  <si>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</si>
  <si>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</si>
  <si>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</si>
  <si>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</si>
  <si>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</si>
  <si>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</si>
  <si>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</si>
  <si>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</si>
  <si>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</si>
  <si>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</si>
  <si>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</si>
  <si>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</si>
  <si>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</si>
  <si>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</si>
  <si>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</si>
  <si>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</si>
  <si>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</si>
  <si>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</si>
  <si>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</si>
  <si>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</si>
  <si>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</si>
  <si>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</si>
  <si>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</si>
  <si>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</si>
  <si>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</si>
  <si>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</si>
  <si>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</si>
  <si>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</si>
  <si>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</si>
  <si>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</si>
  <si>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</si>
  <si>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</si>
  <si>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</si>
  <si>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</si>
  <si>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</si>
  <si>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</si>
  <si>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</si>
  <si>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</si>
  <si>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</si>
  <si>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</si>
  <si>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</si>
  <si>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</si>
  <si>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</si>
  <si>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</si>
  <si>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</si>
  <si>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</si>
  <si>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</si>
  <si>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</si>
  <si>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</si>
  <si>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</si>
  <si>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</si>
  <si>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</si>
  <si>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</si>
  <si>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</si>
  <si>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</si>
  <si>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</si>
  <si>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</si>
  <si>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</si>
  <si>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</si>
  <si>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</si>
  <si>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</si>
  <si>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</si>
  <si>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</si>
  <si>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</si>
  <si>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</si>
  <si>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</si>
  <si>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</si>
  <si>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</si>
  <si>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</si>
  <si>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</si>
  <si>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</si>
  <si>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</si>
  <si>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</si>
  <si>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</si>
  <si>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</si>
  <si>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</si>
  <si>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</si>
  <si>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</si>
  <si>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</si>
  <si>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</si>
  <si>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</si>
  <si>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</si>
  <si>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</si>
  <si>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</si>
  <si>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</si>
  <si>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</si>
  <si>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</si>
  <si>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</si>
  <si>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</si>
  <si>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</si>
  <si>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</si>
  <si>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</si>
  <si>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</si>
  <si>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</si>
  <si>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</si>
  <si>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</si>
  <si>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</si>
  <si>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</si>
  <si>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</si>
  <si>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</si>
  <si>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</si>
  <si>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</si>
  <si>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</si>
  <si>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</si>
  <si>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</si>
  <si>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</si>
  <si>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</si>
  <si>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</si>
  <si>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</si>
  <si>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</si>
  <si>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</si>
  <si>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</si>
  <si>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</si>
  <si>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</si>
  <si>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</si>
  <si>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</si>
  <si>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</si>
  <si>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</si>
  <si>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</si>
  <si>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</si>
  <si>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</si>
  <si>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</si>
  <si>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</si>
  <si>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</si>
  <si>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</si>
  <si>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</si>
  <si>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</si>
  <si>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</si>
  <si>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</si>
  <si>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</si>
  <si>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</si>
  <si>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</si>
  <si>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</si>
  <si>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</si>
  <si>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</si>
  <si>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</si>
  <si>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</si>
  <si>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</si>
  <si>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</si>
  <si>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</si>
  <si>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</si>
  <si>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</si>
  <si>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</si>
  <si>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</si>
  <si>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</si>
  <si>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</si>
  <si>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</si>
  <si>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</si>
  <si>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</si>
  <si>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</si>
  <si>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</si>
  <si>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</si>
  <si>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</si>
  <si>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</si>
  <si>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</si>
  <si>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</si>
  <si>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</si>
  <si>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</si>
  <si>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</si>
  <si>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</si>
  <si>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</si>
  <si>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</si>
  <si>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</si>
  <si>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</si>
  <si>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</si>
  <si>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</si>
  <si>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01.12.2022</t>
  </si>
  <si>
    <t>31.12.2025</t>
  </si>
  <si>
    <t>REGION_ID</t>
  </si>
  <si>
    <t>REGION_NAME</t>
  </si>
  <si>
    <t>RST_ORG_ID</t>
  </si>
  <si>
    <t>ORG_NAME</t>
  </si>
  <si>
    <t>INN_NAME</t>
  </si>
  <si>
    <t>KPP_NAME</t>
  </si>
  <si>
    <t>ORG_START_DATE</t>
  </si>
  <si>
    <t>ORG_END_DATE</t>
  </si>
  <si>
    <t>2597</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</si>
  <si>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</si>
  <si>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</si>
  <si>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</si>
  <si>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</si>
  <si>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</si>
  <si>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</si>
  <si>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</si>
  <si>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</si>
  <si>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</si>
  <si>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</si>
  <si>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</si>
  <si>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</si>
  <si>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</si>
  <si>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АО "Орелгортеплоэнерго"</t>
  </si>
  <si>
    <t>5752049900</t>
  </si>
  <si>
    <t>575201001</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</si>
  <si>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</si>
  <si>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</si>
  <si>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</si>
  <si>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</si>
  <si>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</si>
  <si>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</si>
  <si>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</si>
  <si>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</si>
  <si>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</si>
  <si>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</si>
  <si>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</si>
  <si>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</si>
  <si>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</si>
  <si>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</si>
  <si>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</si>
  <si>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</si>
  <si>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</si>
  <si>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</si>
  <si>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</si>
  <si>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</si>
  <si>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</si>
  <si>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</si>
  <si>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</si>
  <si>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</si>
  <si>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</si>
  <si>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</si>
  <si>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</si>
  <si>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</si>
  <si>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</si>
  <si>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</si>
  <si>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</si>
  <si>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</si>
  <si>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</si>
  <si>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</si>
  <si>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</si>
  <si>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</si>
  <si>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</si>
  <si>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</si>
  <si>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</si>
  <si>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</si>
  <si>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</si>
  <si>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</si>
  <si>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</si>
  <si>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</si>
  <si>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</si>
  <si>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</si>
  <si>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</si>
  <si>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</si>
  <si>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</si>
  <si>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</si>
  <si>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</si>
  <si>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</si>
  <si>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</si>
  <si>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</si>
  <si>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</si>
  <si>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</si>
  <si>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</si>
  <si>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</si>
  <si>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</si>
  <si>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</si>
  <si>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</si>
  <si>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</si>
  <si>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</si>
  <si>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</si>
  <si>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</si>
  <si>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</si>
  <si>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</si>
  <si>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</si>
  <si>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</si>
  <si>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</si>
  <si>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</si>
  <si>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</si>
  <si>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</si>
  <si>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</si>
  <si>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</si>
  <si>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</si>
  <si>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</si>
  <si>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</si>
  <si>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</si>
  <si>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</si>
  <si>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</si>
  <si>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</si>
  <si>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</si>
  <si>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</si>
  <si>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</si>
  <si>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</si>
  <si>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</si>
  <si>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</si>
  <si>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</si>
  <si>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</si>
  <si>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</si>
  <si>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</si>
  <si>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</si>
  <si>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</si>
  <si>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</si>
  <si>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</si>
  <si>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</si>
  <si>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</si>
  <si>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</si>
  <si>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</si>
  <si>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</si>
  <si>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</si>
  <si>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</si>
  <si>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26359148</t>
  </si>
  <si>
    <t>ОАО "Болховтеплосети"</t>
  </si>
  <si>
    <t>5704005540</t>
  </si>
  <si>
    <t>26550140</t>
  </si>
  <si>
    <t>ОАО "Гамма"</t>
  </si>
  <si>
    <t>5752006640</t>
  </si>
  <si>
    <t>28015153</t>
  </si>
  <si>
    <t>ОАО "ОЗСК" Ливенский филиал</t>
  </si>
  <si>
    <t>5751006541</t>
  </si>
  <si>
    <t>571543001</t>
  </si>
  <si>
    <t>31473580</t>
  </si>
  <si>
    <t>ОАО "Орелтеплосервис"</t>
  </si>
  <si>
    <t>5752050039</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</si>
  <si>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</si>
  <si>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</si>
  <si>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</si>
  <si>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</si>
  <si>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</si>
  <si>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</si>
  <si>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</si>
  <si>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</si>
  <si>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</si>
  <si>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</si>
  <si>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</si>
  <si>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</si>
  <si>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</si>
  <si>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</si>
  <si>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</si>
  <si>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</si>
  <si>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</si>
  <si>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</si>
  <si>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</si>
  <si>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</si>
  <si>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</si>
  <si>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</si>
  <si>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</si>
  <si>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</si>
  <si>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</si>
  <si>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</si>
  <si>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</si>
  <si>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</si>
  <si>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</si>
  <si>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</si>
  <si>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</si>
  <si>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</si>
  <si>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</si>
  <si>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</si>
  <si>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</si>
  <si>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</si>
  <si>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</si>
  <si>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</si>
  <si>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</si>
  <si>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</si>
  <si>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</si>
  <si>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</si>
  <si>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</si>
  <si>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</si>
  <si>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</si>
  <si>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</si>
  <si>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</si>
  <si>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</si>
  <si>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</si>
  <si>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</si>
  <si>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</si>
  <si>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</si>
  <si>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</si>
  <si>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</si>
  <si>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</si>
  <si>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</si>
  <si>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</si>
  <si>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</si>
  <si>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</si>
  <si>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</si>
  <si>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</si>
  <si>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</si>
  <si>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</si>
  <si>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</si>
  <si>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</si>
  <si>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</si>
  <si>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</si>
  <si>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</si>
  <si>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</si>
  <si>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</si>
  <si>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</si>
  <si>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</si>
  <si>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</si>
  <si>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</si>
  <si>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</si>
  <si>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</si>
  <si>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</si>
  <si>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</si>
  <si>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</si>
  <si>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</si>
  <si>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</si>
  <si>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</si>
  <si>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</si>
  <si>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</si>
  <si>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</si>
  <si>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</si>
  <si>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</si>
  <si>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</si>
  <si>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</si>
  <si>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</si>
  <si>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</si>
  <si>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</si>
  <si>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</si>
  <si>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</si>
  <si>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</si>
  <si>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</si>
  <si>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</si>
  <si>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</si>
  <si>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</si>
  <si>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</si>
  <si>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</si>
  <si>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</si>
  <si>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</si>
  <si>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</si>
  <si>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</si>
  <si>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</si>
  <si>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</si>
  <si>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</si>
  <si>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</si>
  <si>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</si>
  <si>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</si>
  <si>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</si>
  <si>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26440193</t>
  </si>
  <si>
    <t>Урицкое МУП "Теплоэнерго"</t>
  </si>
  <si>
    <t>5725003262</t>
  </si>
  <si>
    <t>572501001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</si>
  <si>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</si>
  <si>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</si>
  <si>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</si>
  <si>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</si>
  <si>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</si>
  <si>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</si>
  <si>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</si>
  <si>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</si>
  <si>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</si>
  <si>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</si>
  <si>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27135237</t>
  </si>
  <si>
    <t>Филиал ОАО "РЭУ" "Курский"</t>
  </si>
  <si>
    <t>463243001</t>
  </si>
  <si>
    <t>30378002</t>
  </si>
  <si>
    <t>Филиал ПАО "Квадра" - "Орловская генерация"</t>
  </si>
  <si>
    <t>575143001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</si>
  <si>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</si>
  <si>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</si>
  <si>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</si>
  <si>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</si>
  <si>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</si>
  <si>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</si>
  <si>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</si>
  <si>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</si>
  <si>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</si>
  <si>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</si>
  <si>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</si>
  <si>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</si>
  <si>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WARM</t>
  </si>
  <si>
    <t>Управление по тарифам и ценовой политике Орловской области</t>
  </si>
  <si>
    <t>23.11.2022</t>
  </si>
  <si>
    <t>№ 485-т</t>
  </si>
  <si>
    <t>https://orel-region.ru/</t>
  </si>
  <si>
    <t>302010, г. Орел, ул. Авиационная, д.1</t>
  </si>
  <si>
    <t>Леонов Денис Александрович</t>
  </si>
  <si>
    <t>Кошелева Елена Сергеевна</t>
  </si>
  <si>
    <t>Начальник ПЭО</t>
  </si>
  <si>
    <t>(4862) 72-33-35 доб. 238</t>
  </si>
  <si>
    <t>kosheleva-elena2022@mail.ru</t>
  </si>
  <si>
    <t>Город Орёл, Город Орёл (54701000);</t>
  </si>
  <si>
    <t>Долгосрочные тарифы на тепловую энергию, поставляемую АО "Орелгортеплоэнерго" на территории г. Орла потребителям</t>
  </si>
  <si>
    <t>30.06.2024</t>
  </si>
  <si>
    <t>О</t>
  </si>
  <si>
    <t>01.07.2024</t>
  </si>
  <si>
    <t>30.06.2025</t>
  </si>
  <si>
    <t>01.07.2025</t>
  </si>
  <si>
    <t>1.1.2</t>
  </si>
  <si>
    <t>Договор отопление бюджет</t>
  </si>
  <si>
    <t>Договор отопление коммерция</t>
  </si>
  <si>
    <t>https://portal.eias.ru/Portal/DownloadPage.aspx?type=12&amp;guid=0e67c203-3864-4744-a858-e9b67912337e</t>
  </si>
  <si>
    <t>https://portal.eias.ru/Portal/DownloadPage.aspx?type=12&amp;guid=55cb11b5-5fd1-4b41-b9e7-1e7f9a688d0a</t>
  </si>
  <si>
    <t>ПРОЕКТ ДОГОВОРА 
о подключении объекта к системе теплоснабжения АО «Орёлгортеплоэнерго»</t>
  </si>
  <si>
    <t>https://portal.eias.ru/Portal/DownloadPage.aspx?type=12&amp;guid=ded5d8f4-6f69-4277-b79b-876e30388464</t>
  </si>
  <si>
    <t>28.11.2022</t>
  </si>
  <si>
    <t>https://portal.eias.ru/Portal/DownloadPage.aspx?type=12&amp;guid=25acf8cf-01ee-4035-bc0f-70875ff1b473</t>
  </si>
  <si>
    <t>https://orelgorteplo.nethouse.ru/disclosure</t>
  </si>
  <si>
    <t>https://portal.eias.ru/Portal/DownloadPage.aspx?type=12&amp;guid=fdb72f49-c4f4-46fd-b65d-e279529e43ae</t>
  </si>
  <si>
    <t>https://portal.eias.ru/Portal/DownloadPage.aspx?type=12&amp;guid=174a2ab0-b1c7-4c66-9211-6ee2b8902ca6</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</si>
  <si>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t>
  </si>
  <si>
    <t>https://portal.eias.ru/Portal/DownloadPage.aspx?type=12&amp;guid=a7fa4465-684f-4c7b-be21-ae4bae3fc134</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</si>
  <si>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подключению(технологическому присоединению) к системам теплоснабжения», утверждены постановлением Правительства Российской Федерации от 5 июля 2018 г. № 787.</t>
  </si>
  <si>
    <t>(4862)72-34-86</t>
  </si>
  <si>
    <t>г. Орел ул. Авиационная, д.1</t>
  </si>
  <si>
    <t>c 08:00 до 17:00</t>
  </si>
  <si>
    <t>Регламент подключения к системе теплоснабжения</t>
  </si>
  <si>
    <t>30.11.2022 22:13:13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</si>
</sst>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8"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6" fontId="8" fillId="0" borderId="0" applyFont="0" applyFill="0" applyBorder="0" applyAlignment="0" applyProtection="0"/>
    <xf numFmtId="170" fontId="10" fillId="2" borderId="0">
      <protection locked="0"/>
    </xf>
    <xf numFmtId="0" fontId="19" fillId="0" borderId="0" applyFill="0" applyBorder="0" applyProtection="0">
      <alignment vertical="center"/>
    </xf>
    <xf numFmtId="167" fontId="10" fillId="2" borderId="0">
      <protection locked="0"/>
    </xf>
    <xf numFmtId="171"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5" fontId="41" fillId="0" borderId="0" applyFont="0" applyFill="0" applyBorder="0" applyAlignment="0" applyProtection="0"/>
    <xf numFmtId="164"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4">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69" fontId="10" fillId="0" borderId="5" xfId="54" applyNumberFormat="1" applyFont="1" applyFill="1" applyBorder="1" applyAlignment="1" applyProtection="1">
      <alignment horizontal="center" vertical="center" wrapText="1"/>
    </xf>
    <xf numFmtId="169"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0" fillId="0" borderId="5" xfId="53" applyNumberFormat="1" applyFont="1" applyFill="1" applyBorder="1" applyAlignment="1" applyProtection="1">
      <alignment horizontal="left" vertical="center" wrapText="1" indent="1"/>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7"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7" fontId="10" fillId="0" borderId="5" xfId="30" applyNumberFormat="1" applyFont="1" applyFill="1" applyBorder="1" applyAlignment="1" applyProtection="1">
      <alignment horizontal="right" vertical="center" wrapText="1"/>
    </xf>
    <xf numFmtId="167"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74" fillId="9" borderId="13" xfId="30" applyNumberFormat="1" applyFont="1" applyFill="1" applyBorder="1" applyAlignment="1" applyProtection="1">
      <alignment horizontal="left" vertical="center" wrapText="1"/>
      <protection locked="0"/>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0" xfId="0" applyNumberFormat="1">
      <alignment vertical="top"/>
    </xf>
    <xf numFmtId="0" fontId="33" fillId="7" borderId="23" xfId="33" applyNumberFormat="1" applyFont="1" applyFill="1" applyBorder="1" applyAlignment="1" applyProtection="1">
      <alignment horizontal="center" vertical="center" wrapText="1"/>
    </xf>
    <xf numFmtId="0" fontId="37" fillId="7" borderId="0" xfId="54"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22" fontId="10"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0" fillId="0" borderId="0" xfId="0" applyNumberFormat="1">
      <alignment vertical="top"/>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49" fontId="74" fillId="0" borderId="0" xfId="30" applyNumberFormat="1" applyBorder="1" applyAlignment="1" applyProtection="1">
      <alignment vertical="center"/>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49" fontId="74" fillId="0" borderId="0" xfId="30" applyNumberFormat="1" applyFont="1" applyBorder="1" applyProtection="1">
      <alignment vertical="top"/>
    </xf>
    <xf numFmtId="49" fontId="0" fillId="0" borderId="0" xfId="0" applyBorder="1">
      <alignment vertical="top"/>
    </xf>
    <xf numFmtId="49" fontId="18" fillId="7" borderId="0" xfId="43" applyFont="1" applyFill="1" applyBorder="1" applyAlignment="1">
      <alignment horizontal="left" wrapText="1"/>
    </xf>
    <xf numFmtId="0" fontId="22" fillId="0" borderId="0" xfId="22" applyFont="1" applyFill="1" applyBorder="1" applyAlignment="1" applyProtection="1">
      <alignment horizontal="right" vertical="top" wrapText="1" indent="1"/>
    </xf>
    <xf numFmtId="49" fontId="18" fillId="7" borderId="0" xfId="43" applyFont="1" applyFill="1" applyBorder="1" applyAlignment="1">
      <alignment horizontal="justify" vertical="justify" wrapText="1"/>
    </xf>
    <xf numFmtId="0" fontId="22" fillId="0" borderId="0" xfId="22" applyFont="1" applyFill="1" applyBorder="1" applyAlignment="1" applyProtection="1">
      <alignment horizontal="left" vertical="top" wrapText="1"/>
    </xf>
    <xf numFmtId="0" fontId="18" fillId="7" borderId="0" xfId="43" applyNumberFormat="1" applyFont="1" applyFill="1" applyBorder="1" applyAlignment="1">
      <alignment horizontal="justify" vertical="top" wrapText="1"/>
    </xf>
    <xf numFmtId="0" fontId="22" fillId="0" borderId="0" xfId="22" applyFont="1" applyFill="1" applyBorder="1" applyAlignment="1" applyProtection="1">
      <alignment horizontal="right" vertical="top"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69" fontId="10" fillId="0" borderId="13" xfId="54" applyNumberFormat="1" applyFont="1" applyFill="1" applyBorder="1" applyAlignment="1" applyProtection="1">
      <alignment horizontal="center" vertical="center" wrapText="1"/>
    </xf>
    <xf numFmtId="169" fontId="10" fillId="0" borderId="14" xfId="54" applyNumberFormat="1" applyFont="1" applyFill="1" applyBorder="1" applyAlignment="1" applyProtection="1">
      <alignment horizontal="center" vertical="center" wrapText="1"/>
    </xf>
    <xf numFmtId="169"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14" fontId="10" fillId="8" borderId="5"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7" fillId="0" borderId="0" xfId="0" applyNumberFormat="1" applyFont="1" applyFill="1" applyBorder="1" applyAlignment="1" applyProtection="1">
      <alignment horizontal="center" vertical="center"/>
    </xf>
    <xf numFmtId="0" fontId="10" fillId="0" borderId="5" xfId="47" applyFont="1" applyFill="1" applyBorder="1" applyAlignment="1" applyProtection="1">
      <alignment horizontal="center" vertical="center" wrapText="1"/>
    </xf>
    <xf numFmtId="49" fontId="33"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107" fillId="0" borderId="0" xfId="0" applyNumberFormat="1" applyFont="1" applyFill="1" applyBorder="1" applyAlignment="1">
      <alignment horizontal="right"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0" fontId="10"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center" vertical="center" wrapText="1"/>
      <protection locked="0"/>
    </xf>
    <xf numFmtId="0" fontId="33" fillId="7" borderId="15"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center" wrapText="1"/>
    </xf>
    <xf numFmtId="0" fontId="10" fillId="0" borderId="28"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0" fillId="7" borderId="5" xfId="102" applyNumberFormat="1"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41"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0" fontId="10" fillId="0" borderId="13" xfId="54"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0" fontId="12" fillId="10" borderId="5" xfId="0" applyNumberFormat="1" applyFont="1" applyFill="1" applyBorder="1" applyAlignment="1" applyProtection="1">
      <alignment horizontal="center" vertical="center" wrapText="1"/>
    </xf>
  </cellXfs>
  <cellStyles count="124">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xr:uid="{00000000-0005-0000-0000-000021000000}"/>
    <cellStyle name="Currency [0]" xfId="16" xr:uid="{00000000-0005-0000-0000-000022000000}"/>
    <cellStyle name="currency1" xfId="17" xr:uid="{00000000-0005-0000-0000-000023000000}"/>
    <cellStyle name="Currency2" xfId="18" xr:uid="{00000000-0005-0000-0000-000024000000}"/>
    <cellStyle name="currency3" xfId="19" xr:uid="{00000000-0005-0000-0000-000025000000}"/>
    <cellStyle name="currency4" xfId="20" xr:uid="{00000000-0005-0000-0000-000026000000}"/>
    <cellStyle name="Followed Hyperlink" xfId="21" xr:uid="{00000000-0005-0000-0000-000027000000}"/>
    <cellStyle name="Header 3" xfId="22" xr:uid="{00000000-0005-0000-0000-000028000000}"/>
    <cellStyle name="Hyperlink" xfId="23" xr:uid="{00000000-0005-0000-0000-000029000000}"/>
    <cellStyle name="normal" xfId="24" xr:uid="{00000000-0005-0000-0000-00002A000000}"/>
    <cellStyle name="Normal1" xfId="25" xr:uid="{00000000-0005-0000-0000-00002B000000}"/>
    <cellStyle name="Normal2" xfId="26" xr:uid="{00000000-0005-0000-0000-00002C000000}"/>
    <cellStyle name="Percent1" xfId="27" xr:uid="{00000000-0005-0000-0000-00002D000000}"/>
    <cellStyle name="Title 4" xfId="28" xr:uid="{00000000-0005-0000-0000-00002E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xr:uid="{00000000-0005-0000-0000-000039000000}"/>
    <cellStyle name="Гиперссылка 2 2" xfId="31" xr:uid="{00000000-0005-0000-0000-00003A000000}"/>
    <cellStyle name="Гиперссылка 4" xfId="105" xr:uid="{00000000-0005-0000-0000-00003B000000}"/>
    <cellStyle name="Гиперссылка 5" xfId="119" xr:uid="{00000000-0005-0000-0000-00003C000000}"/>
    <cellStyle name="Границы" xfId="120" xr:uid="{00000000-0005-0000-0000-00003D000000}"/>
    <cellStyle name="Денежный" xfId="99" builtinId="4" hidden="1"/>
    <cellStyle name="Денежный [0]" xfId="100" builtinId="7" hidden="1"/>
    <cellStyle name="Заголовок" xfId="32" xr:uid="{00000000-0005-0000-0000-000040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5000000}"/>
    <cellStyle name="Значение" xfId="34" xr:uid="{00000000-0005-0000-0000-000046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C000000}"/>
    <cellStyle name="Обычный 12" xfId="106" xr:uid="{00000000-0005-0000-0000-00004D000000}"/>
    <cellStyle name="Обычный 12 2" xfId="36" xr:uid="{00000000-0005-0000-0000-00004E000000}"/>
    <cellStyle name="Обычный 12 3" xfId="115" xr:uid="{00000000-0005-0000-0000-00004F000000}"/>
    <cellStyle name="Обычный 14" xfId="37" xr:uid="{00000000-0005-0000-0000-000050000000}"/>
    <cellStyle name="Обычный 14 2" xfId="111" xr:uid="{00000000-0005-0000-0000-000051000000}"/>
    <cellStyle name="Обычный 14 2 2" xfId="116" xr:uid="{00000000-0005-0000-0000-000052000000}"/>
    <cellStyle name="Обычный 14 3" xfId="112" xr:uid="{00000000-0005-0000-0000-000053000000}"/>
    <cellStyle name="Обычный 14 3 2" xfId="117" xr:uid="{00000000-0005-0000-0000-000054000000}"/>
    <cellStyle name="Обычный 14 4" xfId="113" xr:uid="{00000000-0005-0000-0000-000055000000}"/>
    <cellStyle name="Обычный 14 4 2" xfId="118" xr:uid="{00000000-0005-0000-0000-000056000000}"/>
    <cellStyle name="Обычный 14 5" xfId="96" xr:uid="{00000000-0005-0000-0000-000057000000}"/>
    <cellStyle name="Обычный 14 6" xfId="102" xr:uid="{00000000-0005-0000-0000-000058000000}"/>
    <cellStyle name="Обычный 14 7" xfId="114" xr:uid="{00000000-0005-0000-0000-000059000000}"/>
    <cellStyle name="Обычный 14 8" xfId="122" xr:uid="{00000000-0005-0000-0000-00005A000000}"/>
    <cellStyle name="Обычный 14 9" xfId="123" xr:uid="{00000000-0005-0000-0000-00005B000000}"/>
    <cellStyle name="Обычный 15" xfId="38" xr:uid="{00000000-0005-0000-0000-00005C000000}"/>
    <cellStyle name="Обычный 2" xfId="39" xr:uid="{00000000-0005-0000-0000-00005D000000}"/>
    <cellStyle name="Обычный 2 10 2" xfId="107" xr:uid="{00000000-0005-0000-0000-00005E000000}"/>
    <cellStyle name="Обычный 2 2" xfId="40" xr:uid="{00000000-0005-0000-0000-00005F000000}"/>
    <cellStyle name="Обычный 2 3" xfId="108" xr:uid="{00000000-0005-0000-0000-000060000000}"/>
    <cellStyle name="Обычный 2 4" xfId="109" xr:uid="{00000000-0005-0000-0000-000061000000}"/>
    <cellStyle name="Обычный 3" xfId="41" xr:uid="{00000000-0005-0000-0000-000062000000}"/>
    <cellStyle name="Обычный 3 2" xfId="42" xr:uid="{00000000-0005-0000-0000-000063000000}"/>
    <cellStyle name="Обычный 3 3" xfId="43" xr:uid="{00000000-0005-0000-0000-000064000000}"/>
    <cellStyle name="Обычный 3 4" xfId="121" xr:uid="{00000000-0005-0000-0000-000065000000}"/>
    <cellStyle name="Обычный 4" xfId="44" xr:uid="{00000000-0005-0000-0000-000066000000}"/>
    <cellStyle name="Обычный 5" xfId="110" xr:uid="{00000000-0005-0000-0000-000067000000}"/>
    <cellStyle name="Обычный_BALANCE.WARM.2007YEAR(FACT)" xfId="45" xr:uid="{00000000-0005-0000-0000-000068000000}"/>
    <cellStyle name="Обычный_INVEST.WARM.PLAN.4.78(v0.1)" xfId="46" xr:uid="{00000000-0005-0000-0000-000069000000}"/>
    <cellStyle name="Обычный_JKH.OPEN.INFO.HVS(v3.5)_цены161210" xfId="47" xr:uid="{00000000-0005-0000-0000-00006A000000}"/>
    <cellStyle name="Обычный_JKH.OPEN.INFO.PRICE.VO_v4.0(10.02.11)" xfId="48" xr:uid="{00000000-0005-0000-0000-00006B000000}"/>
    <cellStyle name="Обычный_MINENERGO.340.PRIL79(v0.1)" xfId="49" xr:uid="{00000000-0005-0000-0000-00006C000000}"/>
    <cellStyle name="Обычный_PREDEL.JKH.2010(v1.3)" xfId="50" xr:uid="{00000000-0005-0000-0000-00006D000000}"/>
    <cellStyle name="Обычный_razrabotka_sablonov_po_WKU" xfId="51" xr:uid="{00000000-0005-0000-0000-00006E000000}"/>
    <cellStyle name="Обычный_SIMPLE_1_massive2" xfId="52" xr:uid="{00000000-0005-0000-0000-00006F000000}"/>
    <cellStyle name="Обычный_ЖКУ_проект3" xfId="53" xr:uid="{00000000-0005-0000-0000-000070000000}"/>
    <cellStyle name="Обычный_Мониторинг инвестиций" xfId="54" xr:uid="{00000000-0005-0000-0000-000071000000}"/>
    <cellStyle name="Обычный_Шаблон по источникам для Модуля Реестр (2)" xfId="55" xr:uid="{00000000-0005-0000-0000-000072000000}"/>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2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2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2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2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2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2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2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2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2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2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2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2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2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2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2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2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2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2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2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2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2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2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2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2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2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2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2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2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2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3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4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4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4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4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4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4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18</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400-00000E000000}"/>
            </a:ext>
          </a:extLst>
        </xdr:cNvPr>
        <xdr:cNvGrpSpPr>
          <a:grpSpLocks/>
        </xdr:cNvGrpSpPr>
      </xdr:nvGrpSpPr>
      <xdr:grpSpPr bwMode="auto">
        <a:xfrm>
          <a:off x="7219950" y="33718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4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4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5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5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5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5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5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6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6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6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6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6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6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6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6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6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a:extLst>
            <a:ext uri="{FF2B5EF4-FFF2-40B4-BE49-F238E27FC236}">
              <a16:creationId xmlns:a16="http://schemas.microsoft.com/office/drawing/2014/main" id="{00000000-0008-0000-0800-000008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8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8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9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9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A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38100</xdr:colOff>
      <xdr:row>23</xdr:row>
      <xdr:rowOff>0</xdr:rowOff>
    </xdr:from>
    <xdr:to>
      <xdr:col>35</xdr:col>
      <xdr:colOff>228600</xdr:colOff>
      <xdr:row>23</xdr:row>
      <xdr:rowOff>190500</xdr:rowOff>
    </xdr:to>
    <xdr:grpSp>
      <xdr:nvGrpSpPr>
        <xdr:cNvPr id="4" name="shCalendar" hidden="1">
          <a:extLst>
            <a:ext uri="{FF2B5EF4-FFF2-40B4-BE49-F238E27FC236}">
              <a16:creationId xmlns:a16="http://schemas.microsoft.com/office/drawing/2014/main" id="{00000000-0008-0000-0C00-000004000000}"/>
            </a:ext>
          </a:extLst>
        </xdr:cNvPr>
        <xdr:cNvGrpSpPr>
          <a:grpSpLocks/>
        </xdr:cNvGrpSpPr>
      </xdr:nvGrpSpPr>
      <xdr:grpSpPr bwMode="auto">
        <a:xfrm>
          <a:off x="17125950" y="5695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E00-000004000000}"/>
            </a:ext>
          </a:extLst>
        </xdr:cNvPr>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1000-000004000000}"/>
            </a:ext>
          </a:extLst>
        </xdr:cNvPr>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0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0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200-000004000000}"/>
            </a:ext>
          </a:extLst>
        </xdr:cNvPr>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2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2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200-000007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2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2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200-00000C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2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2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200-00000F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2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2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200-000012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2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2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200-000015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2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2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200-000018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2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2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200-00001B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2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2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200-00001E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2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2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200-000021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2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2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4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4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400-000004000000}"/>
            </a:ext>
          </a:extLst>
        </xdr:cNvPr>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4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4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600-000004000000}"/>
            </a:ext>
          </a:extLst>
        </xdr:cNvPr>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6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6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800-000004000000}"/>
            </a:ext>
          </a:extLst>
        </xdr:cNvPr>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8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8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9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9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A00-000004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A00-000007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A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A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A00-00000C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A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A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B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B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C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C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C00-000004000000}"/>
            </a:ext>
          </a:extLst>
        </xdr:cNvPr>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D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D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E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E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a:extLst>
            <a:ext uri="{FF2B5EF4-FFF2-40B4-BE49-F238E27FC236}">
              <a16:creationId xmlns:a16="http://schemas.microsoft.com/office/drawing/2014/main" id="{00000000-0008-0000-1E00-000004000000}"/>
            </a:ext>
          </a:extLst>
        </xdr:cNvPr>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E00-000007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E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E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a:extLst>
            <a:ext uri="{FF2B5EF4-FFF2-40B4-BE49-F238E27FC236}">
              <a16:creationId xmlns:a16="http://schemas.microsoft.com/office/drawing/2014/main" id="{00000000-0008-0000-1E00-00000A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E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E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a:extLst>
            <a:ext uri="{FF2B5EF4-FFF2-40B4-BE49-F238E27FC236}">
              <a16:creationId xmlns:a16="http://schemas.microsoft.com/office/drawing/2014/main" id="{00000000-0008-0000-2000-00008DA1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a:extLst>
            <a:ext uri="{FF2B5EF4-FFF2-40B4-BE49-F238E27FC236}">
              <a16:creationId xmlns:a16="http://schemas.microsoft.com/office/drawing/2014/main" id="{00000000-0008-0000-2000-00008EA1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FA68BEF-5C4D-49D2-92EE-4A3CA3CCC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CF0D9805-CD92-47E2-B353-D1FF3A2ECC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a:extLst>
            <a:ext uri="{FF2B5EF4-FFF2-40B4-BE49-F238E27FC236}">
              <a16:creationId xmlns:a16="http://schemas.microsoft.com/office/drawing/2014/main" id="{00000000-0008-0000-2100-0000DAA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a:extLst>
            <a:ext uri="{FF2B5EF4-FFF2-40B4-BE49-F238E27FC236}">
              <a16:creationId xmlns:a16="http://schemas.microsoft.com/office/drawing/2014/main" id="{00000000-0008-0000-2100-0000DBA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a:extLst>
            <a:ext uri="{FF2B5EF4-FFF2-40B4-BE49-F238E27FC236}">
              <a16:creationId xmlns:a16="http://schemas.microsoft.com/office/drawing/2014/main" id="{00000000-0008-0000-2100-0000DCA76D00}"/>
            </a:ext>
          </a:extLst>
        </xdr:cNvPr>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a:extLst>
              <a:ext uri="{FF2B5EF4-FFF2-40B4-BE49-F238E27FC236}">
                <a16:creationId xmlns:a16="http://schemas.microsoft.com/office/drawing/2014/main" id="{00000000-0008-0000-2100-0000DDA7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a:extLst>
              <a:ext uri="{FF2B5EF4-FFF2-40B4-BE49-F238E27FC236}">
                <a16:creationId xmlns:a16="http://schemas.microsoft.com/office/drawing/2014/main" id="{00000000-0008-0000-2100-0000DEA76D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2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2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2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7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7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7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AD19-AEF7-4B15-9732-D8E119936006}">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27" t="str">
        <f>"Код отчёта: " &amp; GetCode()</f>
        <v>Код отчёта: FAS.JKH.OPEN.INFO.PRICE.WARM</v>
      </c>
      <c r="C2" s="1127"/>
      <c r="D2" s="1127"/>
      <c r="E2" s="1127"/>
      <c r="F2" s="1127"/>
      <c r="G2" s="1127"/>
      <c r="Q2" s="231"/>
      <c r="R2" s="231"/>
      <c r="S2" s="231"/>
      <c r="T2" s="231"/>
      <c r="U2" s="231"/>
      <c r="V2" s="231"/>
      <c r="W2" s="231"/>
    </row>
    <row r="3" spans="1:27" ht="18" customHeight="1">
      <c r="B3" s="1128" t="str">
        <f>"Версия " &amp; GetVersion()</f>
        <v>Версия 1.0.2</v>
      </c>
      <c r="C3" s="1128"/>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32" t="s">
        <v>769</v>
      </c>
      <c r="C5" s="1133"/>
      <c r="D5" s="1133"/>
      <c r="E5" s="1133"/>
      <c r="F5" s="1133"/>
      <c r="G5" s="1133"/>
      <c r="H5" s="1133"/>
      <c r="I5" s="1133"/>
      <c r="J5" s="1133"/>
      <c r="K5" s="1133"/>
      <c r="L5" s="1133"/>
      <c r="M5" s="1133"/>
      <c r="N5" s="1133"/>
      <c r="O5" s="1133"/>
      <c r="P5" s="1133"/>
      <c r="Q5" s="1133"/>
      <c r="R5" s="1133"/>
      <c r="S5" s="1133"/>
      <c r="T5" s="1133"/>
      <c r="U5" s="1133"/>
      <c r="V5" s="1133"/>
      <c r="W5" s="1133"/>
      <c r="X5" s="1133"/>
      <c r="Y5" s="1133"/>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29" t="s">
        <v>589</v>
      </c>
      <c r="F7" s="1129"/>
      <c r="G7" s="1129"/>
      <c r="H7" s="1129"/>
      <c r="I7" s="1129"/>
      <c r="J7" s="1129"/>
      <c r="K7" s="1129"/>
      <c r="L7" s="1129"/>
      <c r="M7" s="1129"/>
      <c r="N7" s="1129"/>
      <c r="O7" s="1129"/>
      <c r="P7" s="1129"/>
      <c r="Q7" s="1129"/>
      <c r="R7" s="1129"/>
      <c r="S7" s="1129"/>
      <c r="T7" s="1129"/>
      <c r="U7" s="1129"/>
      <c r="V7" s="1129"/>
      <c r="W7" s="1129"/>
      <c r="X7" s="1129"/>
      <c r="Y7" s="59"/>
    </row>
    <row r="8" spans="1:27" ht="15" customHeight="1">
      <c r="A8" s="43"/>
      <c r="B8" s="78"/>
      <c r="C8" s="77"/>
      <c r="D8" s="60"/>
      <c r="E8" s="1129"/>
      <c r="F8" s="1129"/>
      <c r="G8" s="1129"/>
      <c r="H8" s="1129"/>
      <c r="I8" s="1129"/>
      <c r="J8" s="1129"/>
      <c r="K8" s="1129"/>
      <c r="L8" s="1129"/>
      <c r="M8" s="1129"/>
      <c r="N8" s="1129"/>
      <c r="O8" s="1129"/>
      <c r="P8" s="1129"/>
      <c r="Q8" s="1129"/>
      <c r="R8" s="1129"/>
      <c r="S8" s="1129"/>
      <c r="T8" s="1129"/>
      <c r="U8" s="1129"/>
      <c r="V8" s="1129"/>
      <c r="W8" s="1129"/>
      <c r="X8" s="1129"/>
      <c r="Y8" s="59"/>
    </row>
    <row r="9" spans="1:27" ht="15" customHeight="1">
      <c r="A9" s="43"/>
      <c r="B9" s="78"/>
      <c r="C9" s="77"/>
      <c r="D9" s="60"/>
      <c r="E9" s="1129"/>
      <c r="F9" s="1129"/>
      <c r="G9" s="1129"/>
      <c r="H9" s="1129"/>
      <c r="I9" s="1129"/>
      <c r="J9" s="1129"/>
      <c r="K9" s="1129"/>
      <c r="L9" s="1129"/>
      <c r="M9" s="1129"/>
      <c r="N9" s="1129"/>
      <c r="O9" s="1129"/>
      <c r="P9" s="1129"/>
      <c r="Q9" s="1129"/>
      <c r="R9" s="1129"/>
      <c r="S9" s="1129"/>
      <c r="T9" s="1129"/>
      <c r="U9" s="1129"/>
      <c r="V9" s="1129"/>
      <c r="W9" s="1129"/>
      <c r="X9" s="1129"/>
      <c r="Y9" s="59"/>
    </row>
    <row r="10" spans="1:27" ht="10.5" customHeight="1">
      <c r="A10" s="43"/>
      <c r="B10" s="78"/>
      <c r="C10" s="77"/>
      <c r="D10" s="60"/>
      <c r="E10" s="1129"/>
      <c r="F10" s="1129"/>
      <c r="G10" s="1129"/>
      <c r="H10" s="1129"/>
      <c r="I10" s="1129"/>
      <c r="J10" s="1129"/>
      <c r="K10" s="1129"/>
      <c r="L10" s="1129"/>
      <c r="M10" s="1129"/>
      <c r="N10" s="1129"/>
      <c r="O10" s="1129"/>
      <c r="P10" s="1129"/>
      <c r="Q10" s="1129"/>
      <c r="R10" s="1129"/>
      <c r="S10" s="1129"/>
      <c r="T10" s="1129"/>
      <c r="U10" s="1129"/>
      <c r="V10" s="1129"/>
      <c r="W10" s="1129"/>
      <c r="X10" s="1129"/>
      <c r="Y10" s="59"/>
    </row>
    <row r="11" spans="1:27" ht="27" customHeight="1">
      <c r="A11" s="43"/>
      <c r="B11" s="78"/>
      <c r="C11" s="77"/>
      <c r="D11" s="60"/>
      <c r="E11" s="1129"/>
      <c r="F11" s="1129"/>
      <c r="G11" s="1129"/>
      <c r="H11" s="1129"/>
      <c r="I11" s="1129"/>
      <c r="J11" s="1129"/>
      <c r="K11" s="1129"/>
      <c r="L11" s="1129"/>
      <c r="M11" s="1129"/>
      <c r="N11" s="1129"/>
      <c r="O11" s="1129"/>
      <c r="P11" s="1129"/>
      <c r="Q11" s="1129"/>
      <c r="R11" s="1129"/>
      <c r="S11" s="1129"/>
      <c r="T11" s="1129"/>
      <c r="U11" s="1129"/>
      <c r="V11" s="1129"/>
      <c r="W11" s="1129"/>
      <c r="X11" s="1129"/>
      <c r="Y11" s="59"/>
    </row>
    <row r="12" spans="1:27" ht="12" customHeight="1">
      <c r="A12" s="43"/>
      <c r="B12" s="78"/>
      <c r="C12" s="77"/>
      <c r="D12" s="60"/>
      <c r="E12" s="1129"/>
      <c r="F12" s="1129"/>
      <c r="G12" s="1129"/>
      <c r="H12" s="1129"/>
      <c r="I12" s="1129"/>
      <c r="J12" s="1129"/>
      <c r="K12" s="1129"/>
      <c r="L12" s="1129"/>
      <c r="M12" s="1129"/>
      <c r="N12" s="1129"/>
      <c r="O12" s="1129"/>
      <c r="P12" s="1129"/>
      <c r="Q12" s="1129"/>
      <c r="R12" s="1129"/>
      <c r="S12" s="1129"/>
      <c r="T12" s="1129"/>
      <c r="U12" s="1129"/>
      <c r="V12" s="1129"/>
      <c r="W12" s="1129"/>
      <c r="X12" s="1129"/>
      <c r="Y12" s="59"/>
    </row>
    <row r="13" spans="1:27" ht="38.25" customHeight="1">
      <c r="A13" s="43"/>
      <c r="B13" s="78"/>
      <c r="C13" s="77"/>
      <c r="D13" s="60"/>
      <c r="E13" s="1129"/>
      <c r="F13" s="1129"/>
      <c r="G13" s="1129"/>
      <c r="H13" s="1129"/>
      <c r="I13" s="1129"/>
      <c r="J13" s="1129"/>
      <c r="K13" s="1129"/>
      <c r="L13" s="1129"/>
      <c r="M13" s="1129"/>
      <c r="N13" s="1129"/>
      <c r="O13" s="1129"/>
      <c r="P13" s="1129"/>
      <c r="Q13" s="1129"/>
      <c r="R13" s="1129"/>
      <c r="S13" s="1129"/>
      <c r="T13" s="1129"/>
      <c r="U13" s="1129"/>
      <c r="V13" s="1129"/>
      <c r="W13" s="1129"/>
      <c r="X13" s="1129"/>
      <c r="Y13" s="73"/>
    </row>
    <row r="14" spans="1:27" ht="15" customHeight="1">
      <c r="A14" s="43"/>
      <c r="B14" s="78"/>
      <c r="C14" s="77"/>
      <c r="D14" s="60"/>
      <c r="E14" s="1129"/>
      <c r="F14" s="1129"/>
      <c r="G14" s="1129"/>
      <c r="H14" s="1129"/>
      <c r="I14" s="1129"/>
      <c r="J14" s="1129"/>
      <c r="K14" s="1129"/>
      <c r="L14" s="1129"/>
      <c r="M14" s="1129"/>
      <c r="N14" s="1129"/>
      <c r="O14" s="1129"/>
      <c r="P14" s="1129"/>
      <c r="Q14" s="1129"/>
      <c r="R14" s="1129"/>
      <c r="S14" s="1129"/>
      <c r="T14" s="1129"/>
      <c r="U14" s="1129"/>
      <c r="V14" s="1129"/>
      <c r="W14" s="1129"/>
      <c r="X14" s="1129"/>
      <c r="Y14" s="59"/>
    </row>
    <row r="15" spans="1:27" ht="15">
      <c r="A15" s="43"/>
      <c r="B15" s="78"/>
      <c r="C15" s="77"/>
      <c r="D15" s="60"/>
      <c r="E15" s="1129"/>
      <c r="F15" s="1129"/>
      <c r="G15" s="1129"/>
      <c r="H15" s="1129"/>
      <c r="I15" s="1129"/>
      <c r="J15" s="1129"/>
      <c r="K15" s="1129"/>
      <c r="L15" s="1129"/>
      <c r="M15" s="1129"/>
      <c r="N15" s="1129"/>
      <c r="O15" s="1129"/>
      <c r="P15" s="1129"/>
      <c r="Q15" s="1129"/>
      <c r="R15" s="1129"/>
      <c r="S15" s="1129"/>
      <c r="T15" s="1129"/>
      <c r="U15" s="1129"/>
      <c r="V15" s="1129"/>
      <c r="W15" s="1129"/>
      <c r="X15" s="1129"/>
      <c r="Y15" s="59"/>
    </row>
    <row r="16" spans="1:27" ht="15">
      <c r="A16" s="43"/>
      <c r="B16" s="78"/>
      <c r="C16" s="77"/>
      <c r="D16" s="60"/>
      <c r="E16" s="1129"/>
      <c r="F16" s="1129"/>
      <c r="G16" s="1129"/>
      <c r="H16" s="1129"/>
      <c r="I16" s="1129"/>
      <c r="J16" s="1129"/>
      <c r="K16" s="1129"/>
      <c r="L16" s="1129"/>
      <c r="M16" s="1129"/>
      <c r="N16" s="1129"/>
      <c r="O16" s="1129"/>
      <c r="P16" s="1129"/>
      <c r="Q16" s="1129"/>
      <c r="R16" s="1129"/>
      <c r="S16" s="1129"/>
      <c r="T16" s="1129"/>
      <c r="U16" s="1129"/>
      <c r="V16" s="1129"/>
      <c r="W16" s="1129"/>
      <c r="X16" s="1129"/>
      <c r="Y16" s="59"/>
    </row>
    <row r="17" spans="1:25" ht="15" customHeight="1">
      <c r="A17" s="43"/>
      <c r="B17" s="78"/>
      <c r="C17" s="77"/>
      <c r="D17" s="60"/>
      <c r="E17" s="1129"/>
      <c r="F17" s="1129"/>
      <c r="G17" s="1129"/>
      <c r="H17" s="1129"/>
      <c r="I17" s="1129"/>
      <c r="J17" s="1129"/>
      <c r="K17" s="1129"/>
      <c r="L17" s="1129"/>
      <c r="M17" s="1129"/>
      <c r="N17" s="1129"/>
      <c r="O17" s="1129"/>
      <c r="P17" s="1129"/>
      <c r="Q17" s="1129"/>
      <c r="R17" s="1129"/>
      <c r="S17" s="1129"/>
      <c r="T17" s="1129"/>
      <c r="U17" s="1129"/>
      <c r="V17" s="1129"/>
      <c r="W17" s="1129"/>
      <c r="X17" s="1129"/>
      <c r="Y17" s="59"/>
    </row>
    <row r="18" spans="1:25" ht="15">
      <c r="A18" s="43"/>
      <c r="B18" s="78"/>
      <c r="C18" s="77"/>
      <c r="D18" s="60"/>
      <c r="E18" s="1129"/>
      <c r="F18" s="1129"/>
      <c r="G18" s="1129"/>
      <c r="H18" s="1129"/>
      <c r="I18" s="1129"/>
      <c r="J18" s="1129"/>
      <c r="K18" s="1129"/>
      <c r="L18" s="1129"/>
      <c r="M18" s="1129"/>
      <c r="N18" s="1129"/>
      <c r="O18" s="1129"/>
      <c r="P18" s="1129"/>
      <c r="Q18" s="1129"/>
      <c r="R18" s="1129"/>
      <c r="S18" s="1129"/>
      <c r="T18" s="1129"/>
      <c r="U18" s="1129"/>
      <c r="V18" s="1129"/>
      <c r="W18" s="1129"/>
      <c r="X18" s="1129"/>
      <c r="Y18" s="59"/>
    </row>
    <row r="19" spans="1:25" ht="59.25" customHeight="1">
      <c r="A19" s="43"/>
      <c r="B19" s="78"/>
      <c r="C19" s="77"/>
      <c r="D19" s="66"/>
      <c r="E19" s="1129"/>
      <c r="F19" s="1129"/>
      <c r="G19" s="1129"/>
      <c r="H19" s="1129"/>
      <c r="I19" s="1129"/>
      <c r="J19" s="1129"/>
      <c r="K19" s="1129"/>
      <c r="L19" s="1129"/>
      <c r="M19" s="1129"/>
      <c r="N19" s="1129"/>
      <c r="O19" s="1129"/>
      <c r="P19" s="1129"/>
      <c r="Q19" s="1129"/>
      <c r="R19" s="1129"/>
      <c r="S19" s="1129"/>
      <c r="T19" s="1129"/>
      <c r="U19" s="1129"/>
      <c r="V19" s="1129"/>
      <c r="W19" s="1129"/>
      <c r="X19" s="1129"/>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35" t="s">
        <v>254</v>
      </c>
      <c r="G21" s="1136"/>
      <c r="H21" s="1136"/>
      <c r="I21" s="1136"/>
      <c r="J21" s="1136"/>
      <c r="K21" s="1136"/>
      <c r="L21" s="1136"/>
      <c r="M21" s="1136"/>
      <c r="N21" s="60"/>
      <c r="O21" s="71" t="s">
        <v>237</v>
      </c>
      <c r="P21" s="1137" t="s">
        <v>238</v>
      </c>
      <c r="Q21" s="1138"/>
      <c r="R21" s="1138"/>
      <c r="S21" s="1138"/>
      <c r="T21" s="1138"/>
      <c r="U21" s="1138"/>
      <c r="V21" s="1138"/>
      <c r="W21" s="1138"/>
      <c r="X21" s="1138"/>
      <c r="Y21" s="59"/>
    </row>
    <row r="22" spans="1:25" ht="14.25" hidden="1" customHeight="1">
      <c r="A22" s="43"/>
      <c r="B22" s="78"/>
      <c r="C22" s="77"/>
      <c r="D22" s="61"/>
      <c r="E22" s="94" t="s">
        <v>237</v>
      </c>
      <c r="F22" s="1135" t="s">
        <v>240</v>
      </c>
      <c r="G22" s="1136"/>
      <c r="H22" s="1136"/>
      <c r="I22" s="1136"/>
      <c r="J22" s="1136"/>
      <c r="K22" s="1136"/>
      <c r="L22" s="1136"/>
      <c r="M22" s="1136"/>
      <c r="N22" s="60"/>
      <c r="O22" s="74" t="s">
        <v>237</v>
      </c>
      <c r="P22" s="1137" t="s">
        <v>587</v>
      </c>
      <c r="Q22" s="1138"/>
      <c r="R22" s="1138"/>
      <c r="S22" s="1138"/>
      <c r="T22" s="1138"/>
      <c r="U22" s="1138"/>
      <c r="V22" s="1138"/>
      <c r="W22" s="1138"/>
      <c r="X22" s="1138"/>
      <c r="Y22" s="59"/>
    </row>
    <row r="23" spans="1:25" ht="27" hidden="1" customHeight="1">
      <c r="A23" s="43"/>
      <c r="B23" s="78"/>
      <c r="C23" s="77"/>
      <c r="D23" s="61"/>
      <c r="E23" s="60"/>
      <c r="F23" s="60"/>
      <c r="G23" s="60"/>
      <c r="H23" s="60"/>
      <c r="I23" s="60"/>
      <c r="J23" s="60"/>
      <c r="K23" s="60"/>
      <c r="L23" s="60"/>
      <c r="M23" s="60"/>
      <c r="N23" s="60"/>
      <c r="O23" s="60"/>
      <c r="P23" s="1130"/>
      <c r="Q23" s="1130"/>
      <c r="R23" s="1130"/>
      <c r="S23" s="1130"/>
      <c r="T23" s="1130"/>
      <c r="U23" s="1130"/>
      <c r="V23" s="1130"/>
      <c r="W23" s="1130"/>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34" t="s">
        <v>394</v>
      </c>
      <c r="F35" s="1134"/>
      <c r="G35" s="1134"/>
      <c r="H35" s="1134"/>
      <c r="I35" s="1134"/>
      <c r="J35" s="1134"/>
      <c r="K35" s="1134"/>
      <c r="L35" s="1134"/>
      <c r="M35" s="1134"/>
      <c r="N35" s="1134"/>
      <c r="O35" s="1134"/>
      <c r="P35" s="1134"/>
      <c r="Q35" s="1134"/>
      <c r="R35" s="1134"/>
      <c r="S35" s="1134"/>
      <c r="T35" s="1134"/>
      <c r="U35" s="1134"/>
      <c r="V35" s="1134"/>
      <c r="W35" s="1134"/>
      <c r="X35" s="1134"/>
      <c r="Y35" s="59"/>
    </row>
    <row r="36" spans="1:25" ht="38.25" hidden="1" customHeight="1">
      <c r="A36" s="43"/>
      <c r="B36" s="78"/>
      <c r="C36" s="77"/>
      <c r="D36" s="61"/>
      <c r="E36" s="1134"/>
      <c r="F36" s="1134"/>
      <c r="G36" s="1134"/>
      <c r="H36" s="1134"/>
      <c r="I36" s="1134"/>
      <c r="J36" s="1134"/>
      <c r="K36" s="1134"/>
      <c r="L36" s="1134"/>
      <c r="M36" s="1134"/>
      <c r="N36" s="1134"/>
      <c r="O36" s="1134"/>
      <c r="P36" s="1134"/>
      <c r="Q36" s="1134"/>
      <c r="R36" s="1134"/>
      <c r="S36" s="1134"/>
      <c r="T36" s="1134"/>
      <c r="U36" s="1134"/>
      <c r="V36" s="1134"/>
      <c r="W36" s="1134"/>
      <c r="X36" s="1134"/>
      <c r="Y36" s="59"/>
    </row>
    <row r="37" spans="1:25" ht="9.75" hidden="1" customHeight="1">
      <c r="A37" s="43"/>
      <c r="B37" s="78"/>
      <c r="C37" s="77"/>
      <c r="D37" s="61"/>
      <c r="E37" s="1134"/>
      <c r="F37" s="1134"/>
      <c r="G37" s="1134"/>
      <c r="H37" s="1134"/>
      <c r="I37" s="1134"/>
      <c r="J37" s="1134"/>
      <c r="K37" s="1134"/>
      <c r="L37" s="1134"/>
      <c r="M37" s="1134"/>
      <c r="N37" s="1134"/>
      <c r="O37" s="1134"/>
      <c r="P37" s="1134"/>
      <c r="Q37" s="1134"/>
      <c r="R37" s="1134"/>
      <c r="S37" s="1134"/>
      <c r="T37" s="1134"/>
      <c r="U37" s="1134"/>
      <c r="V37" s="1134"/>
      <c r="W37" s="1134"/>
      <c r="X37" s="1134"/>
      <c r="Y37" s="59"/>
    </row>
    <row r="38" spans="1:25" ht="51" hidden="1" customHeight="1">
      <c r="A38" s="43"/>
      <c r="B38" s="78"/>
      <c r="C38" s="77"/>
      <c r="D38" s="61"/>
      <c r="E38" s="1134"/>
      <c r="F38" s="1134"/>
      <c r="G38" s="1134"/>
      <c r="H38" s="1134"/>
      <c r="I38" s="1134"/>
      <c r="J38" s="1134"/>
      <c r="K38" s="1134"/>
      <c r="L38" s="1134"/>
      <c r="M38" s="1134"/>
      <c r="N38" s="1134"/>
      <c r="O38" s="1134"/>
      <c r="P38" s="1134"/>
      <c r="Q38" s="1134"/>
      <c r="R38" s="1134"/>
      <c r="S38" s="1134"/>
      <c r="T38" s="1134"/>
      <c r="U38" s="1134"/>
      <c r="V38" s="1134"/>
      <c r="W38" s="1134"/>
      <c r="X38" s="1134"/>
      <c r="Y38" s="59"/>
    </row>
    <row r="39" spans="1:25" ht="15" hidden="1" customHeight="1">
      <c r="A39" s="43"/>
      <c r="B39" s="78"/>
      <c r="C39" s="77"/>
      <c r="D39" s="61"/>
      <c r="E39" s="1134"/>
      <c r="F39" s="1134"/>
      <c r="G39" s="1134"/>
      <c r="H39" s="1134"/>
      <c r="I39" s="1134"/>
      <c r="J39" s="1134"/>
      <c r="K39" s="1134"/>
      <c r="L39" s="1134"/>
      <c r="M39" s="1134"/>
      <c r="N39" s="1134"/>
      <c r="O39" s="1134"/>
      <c r="P39" s="1134"/>
      <c r="Q39" s="1134"/>
      <c r="R39" s="1134"/>
      <c r="S39" s="1134"/>
      <c r="T39" s="1134"/>
      <c r="U39" s="1134"/>
      <c r="V39" s="1134"/>
      <c r="W39" s="1134"/>
      <c r="X39" s="1134"/>
      <c r="Y39" s="59"/>
    </row>
    <row r="40" spans="1:25" ht="12" hidden="1" customHeight="1">
      <c r="A40" s="43"/>
      <c r="B40" s="78"/>
      <c r="C40" s="77"/>
      <c r="D40" s="61"/>
      <c r="E40" s="1139"/>
      <c r="F40" s="1140"/>
      <c r="G40" s="1140"/>
      <c r="H40" s="1140"/>
      <c r="I40" s="1140"/>
      <c r="J40" s="1140"/>
      <c r="K40" s="1140"/>
      <c r="L40" s="1140"/>
      <c r="M40" s="1140"/>
      <c r="N40" s="1140"/>
      <c r="O40" s="1140"/>
      <c r="P40" s="1140"/>
      <c r="Q40" s="1140"/>
      <c r="R40" s="1140"/>
      <c r="S40" s="1140"/>
      <c r="T40" s="1140"/>
      <c r="U40" s="1140"/>
      <c r="V40" s="1140"/>
      <c r="W40" s="1140"/>
      <c r="X40" s="1140"/>
      <c r="Y40" s="59"/>
    </row>
    <row r="41" spans="1:25" ht="38.25" hidden="1" customHeight="1">
      <c r="A41" s="43"/>
      <c r="B41" s="78"/>
      <c r="C41" s="77"/>
      <c r="D41" s="61"/>
      <c r="E41" s="1134"/>
      <c r="F41" s="1134"/>
      <c r="G41" s="1134"/>
      <c r="H41" s="1134"/>
      <c r="I41" s="1134"/>
      <c r="J41" s="1134"/>
      <c r="K41" s="1134"/>
      <c r="L41" s="1134"/>
      <c r="M41" s="1134"/>
      <c r="N41" s="1134"/>
      <c r="O41" s="1134"/>
      <c r="P41" s="1134"/>
      <c r="Q41" s="1134"/>
      <c r="R41" s="1134"/>
      <c r="S41" s="1134"/>
      <c r="T41" s="1134"/>
      <c r="U41" s="1134"/>
      <c r="V41" s="1134"/>
      <c r="W41" s="1134"/>
      <c r="X41" s="1134"/>
      <c r="Y41" s="59"/>
    </row>
    <row r="42" spans="1:25" ht="15" hidden="1">
      <c r="A42" s="43"/>
      <c r="B42" s="78"/>
      <c r="C42" s="77"/>
      <c r="D42" s="61"/>
      <c r="E42" s="1134"/>
      <c r="F42" s="1134"/>
      <c r="G42" s="1134"/>
      <c r="H42" s="1134"/>
      <c r="I42" s="1134"/>
      <c r="J42" s="1134"/>
      <c r="K42" s="1134"/>
      <c r="L42" s="1134"/>
      <c r="M42" s="1134"/>
      <c r="N42" s="1134"/>
      <c r="O42" s="1134"/>
      <c r="P42" s="1134"/>
      <c r="Q42" s="1134"/>
      <c r="R42" s="1134"/>
      <c r="S42" s="1134"/>
      <c r="T42" s="1134"/>
      <c r="U42" s="1134"/>
      <c r="V42" s="1134"/>
      <c r="W42" s="1134"/>
      <c r="X42" s="1134"/>
      <c r="Y42" s="59"/>
    </row>
    <row r="43" spans="1:25" ht="15" hidden="1">
      <c r="A43" s="43"/>
      <c r="B43" s="78"/>
      <c r="C43" s="77"/>
      <c r="D43" s="61"/>
      <c r="E43" s="1134"/>
      <c r="F43" s="1134"/>
      <c r="G43" s="1134"/>
      <c r="H43" s="1134"/>
      <c r="I43" s="1134"/>
      <c r="J43" s="1134"/>
      <c r="K43" s="1134"/>
      <c r="L43" s="1134"/>
      <c r="M43" s="1134"/>
      <c r="N43" s="1134"/>
      <c r="O43" s="1134"/>
      <c r="P43" s="1134"/>
      <c r="Q43" s="1134"/>
      <c r="R43" s="1134"/>
      <c r="S43" s="1134"/>
      <c r="T43" s="1134"/>
      <c r="U43" s="1134"/>
      <c r="V43" s="1134"/>
      <c r="W43" s="1134"/>
      <c r="X43" s="1134"/>
      <c r="Y43" s="59"/>
    </row>
    <row r="44" spans="1:25" ht="33.75" hidden="1" customHeight="1">
      <c r="A44" s="43"/>
      <c r="B44" s="78"/>
      <c r="C44" s="77"/>
      <c r="D44" s="66"/>
      <c r="E44" s="1134"/>
      <c r="F44" s="1134"/>
      <c r="G44" s="1134"/>
      <c r="H44" s="1134"/>
      <c r="I44" s="1134"/>
      <c r="J44" s="1134"/>
      <c r="K44" s="1134"/>
      <c r="L44" s="1134"/>
      <c r="M44" s="1134"/>
      <c r="N44" s="1134"/>
      <c r="O44" s="1134"/>
      <c r="P44" s="1134"/>
      <c r="Q44" s="1134"/>
      <c r="R44" s="1134"/>
      <c r="S44" s="1134"/>
      <c r="T44" s="1134"/>
      <c r="U44" s="1134"/>
      <c r="V44" s="1134"/>
      <c r="W44" s="1134"/>
      <c r="X44" s="1134"/>
      <c r="Y44" s="59"/>
    </row>
    <row r="45" spans="1:25" ht="15" hidden="1">
      <c r="A45" s="43"/>
      <c r="B45" s="78"/>
      <c r="C45" s="77"/>
      <c r="D45" s="66"/>
      <c r="E45" s="1134"/>
      <c r="F45" s="1134"/>
      <c r="G45" s="1134"/>
      <c r="H45" s="1134"/>
      <c r="I45" s="1134"/>
      <c r="J45" s="1134"/>
      <c r="K45" s="1134"/>
      <c r="L45" s="1134"/>
      <c r="M45" s="1134"/>
      <c r="N45" s="1134"/>
      <c r="O45" s="1134"/>
      <c r="P45" s="1134"/>
      <c r="Q45" s="1134"/>
      <c r="R45" s="1134"/>
      <c r="S45" s="1134"/>
      <c r="T45" s="1134"/>
      <c r="U45" s="1134"/>
      <c r="V45" s="1134"/>
      <c r="W45" s="1134"/>
      <c r="X45" s="1134"/>
      <c r="Y45" s="59"/>
    </row>
    <row r="46" spans="1:25" ht="24" hidden="1" customHeight="1">
      <c r="A46" s="43"/>
      <c r="B46" s="78"/>
      <c r="C46" s="77"/>
      <c r="D46" s="61"/>
      <c r="E46" s="1145" t="s">
        <v>236</v>
      </c>
      <c r="F46" s="1145"/>
      <c r="G46" s="1145"/>
      <c r="H46" s="1145"/>
      <c r="I46" s="1145"/>
      <c r="J46" s="1145"/>
      <c r="K46" s="1145"/>
      <c r="L46" s="1145"/>
      <c r="M46" s="1145"/>
      <c r="N46" s="1145"/>
      <c r="O46" s="1145"/>
      <c r="P46" s="1145"/>
      <c r="Q46" s="1145"/>
      <c r="R46" s="1145"/>
      <c r="S46" s="1145"/>
      <c r="T46" s="1145"/>
      <c r="U46" s="1145"/>
      <c r="V46" s="1145"/>
      <c r="W46" s="1145"/>
      <c r="X46" s="1145"/>
      <c r="Y46" s="59"/>
    </row>
    <row r="47" spans="1:25" ht="37.5" hidden="1" customHeight="1">
      <c r="A47" s="43"/>
      <c r="B47" s="78"/>
      <c r="C47" s="77"/>
      <c r="D47" s="61"/>
      <c r="E47" s="1145"/>
      <c r="F47" s="1145"/>
      <c r="G47" s="1145"/>
      <c r="H47" s="1145"/>
      <c r="I47" s="1145"/>
      <c r="J47" s="1145"/>
      <c r="K47" s="1145"/>
      <c r="L47" s="1145"/>
      <c r="M47" s="1145"/>
      <c r="N47" s="1145"/>
      <c r="O47" s="1145"/>
      <c r="P47" s="1145"/>
      <c r="Q47" s="1145"/>
      <c r="R47" s="1145"/>
      <c r="S47" s="1145"/>
      <c r="T47" s="1145"/>
      <c r="U47" s="1145"/>
      <c r="V47" s="1145"/>
      <c r="W47" s="1145"/>
      <c r="X47" s="1145"/>
      <c r="Y47" s="59"/>
    </row>
    <row r="48" spans="1:25" ht="24" hidden="1" customHeight="1">
      <c r="A48" s="43"/>
      <c r="B48" s="78"/>
      <c r="C48" s="77"/>
      <c r="D48" s="61"/>
      <c r="E48" s="1145"/>
      <c r="F48" s="1145"/>
      <c r="G48" s="1145"/>
      <c r="H48" s="1145"/>
      <c r="I48" s="1145"/>
      <c r="J48" s="1145"/>
      <c r="K48" s="1145"/>
      <c r="L48" s="1145"/>
      <c r="M48" s="1145"/>
      <c r="N48" s="1145"/>
      <c r="O48" s="1145"/>
      <c r="P48" s="1145"/>
      <c r="Q48" s="1145"/>
      <c r="R48" s="1145"/>
      <c r="S48" s="1145"/>
      <c r="T48" s="1145"/>
      <c r="U48" s="1145"/>
      <c r="V48" s="1145"/>
      <c r="W48" s="1145"/>
      <c r="X48" s="1145"/>
      <c r="Y48" s="59"/>
    </row>
    <row r="49" spans="1:25" ht="51" hidden="1" customHeight="1">
      <c r="A49" s="43"/>
      <c r="B49" s="78"/>
      <c r="C49" s="77"/>
      <c r="D49" s="61"/>
      <c r="E49" s="1145"/>
      <c r="F49" s="1145"/>
      <c r="G49" s="1145"/>
      <c r="H49" s="1145"/>
      <c r="I49" s="1145"/>
      <c r="J49" s="1145"/>
      <c r="K49" s="1145"/>
      <c r="L49" s="1145"/>
      <c r="M49" s="1145"/>
      <c r="N49" s="1145"/>
      <c r="O49" s="1145"/>
      <c r="P49" s="1145"/>
      <c r="Q49" s="1145"/>
      <c r="R49" s="1145"/>
      <c r="S49" s="1145"/>
      <c r="T49" s="1145"/>
      <c r="U49" s="1145"/>
      <c r="V49" s="1145"/>
      <c r="W49" s="1145"/>
      <c r="X49" s="1145"/>
      <c r="Y49" s="59"/>
    </row>
    <row r="50" spans="1:25" ht="15" hidden="1">
      <c r="A50" s="43"/>
      <c r="B50" s="78"/>
      <c r="C50" s="77"/>
      <c r="D50" s="61"/>
      <c r="E50" s="1145"/>
      <c r="F50" s="1145"/>
      <c r="G50" s="1145"/>
      <c r="H50" s="1145"/>
      <c r="I50" s="1145"/>
      <c r="J50" s="1145"/>
      <c r="K50" s="1145"/>
      <c r="L50" s="1145"/>
      <c r="M50" s="1145"/>
      <c r="N50" s="1145"/>
      <c r="O50" s="1145"/>
      <c r="P50" s="1145"/>
      <c r="Q50" s="1145"/>
      <c r="R50" s="1145"/>
      <c r="S50" s="1145"/>
      <c r="T50" s="1145"/>
      <c r="U50" s="1145"/>
      <c r="V50" s="1145"/>
      <c r="W50" s="1145"/>
      <c r="X50" s="1145"/>
      <c r="Y50" s="59"/>
    </row>
    <row r="51" spans="1:25" ht="15" hidden="1">
      <c r="A51" s="43"/>
      <c r="B51" s="78"/>
      <c r="C51" s="77"/>
      <c r="D51" s="61"/>
      <c r="E51" s="1145"/>
      <c r="F51" s="1145"/>
      <c r="G51" s="1145"/>
      <c r="H51" s="1145"/>
      <c r="I51" s="1145"/>
      <c r="J51" s="1145"/>
      <c r="K51" s="1145"/>
      <c r="L51" s="1145"/>
      <c r="M51" s="1145"/>
      <c r="N51" s="1145"/>
      <c r="O51" s="1145"/>
      <c r="P51" s="1145"/>
      <c r="Q51" s="1145"/>
      <c r="R51" s="1145"/>
      <c r="S51" s="1145"/>
      <c r="T51" s="1145"/>
      <c r="U51" s="1145"/>
      <c r="V51" s="1145"/>
      <c r="W51" s="1145"/>
      <c r="X51" s="1145"/>
      <c r="Y51" s="59"/>
    </row>
    <row r="52" spans="1:25" ht="15" hidden="1">
      <c r="A52" s="43"/>
      <c r="B52" s="78"/>
      <c r="C52" s="77"/>
      <c r="D52" s="61"/>
      <c r="E52" s="1145"/>
      <c r="F52" s="1145"/>
      <c r="G52" s="1145"/>
      <c r="H52" s="1145"/>
      <c r="I52" s="1145"/>
      <c r="J52" s="1145"/>
      <c r="K52" s="1145"/>
      <c r="L52" s="1145"/>
      <c r="M52" s="1145"/>
      <c r="N52" s="1145"/>
      <c r="O52" s="1145"/>
      <c r="P52" s="1145"/>
      <c r="Q52" s="1145"/>
      <c r="R52" s="1145"/>
      <c r="S52" s="1145"/>
      <c r="T52" s="1145"/>
      <c r="U52" s="1145"/>
      <c r="V52" s="1145"/>
      <c r="W52" s="1145"/>
      <c r="X52" s="1145"/>
      <c r="Y52" s="59"/>
    </row>
    <row r="53" spans="1:25" ht="15" hidden="1">
      <c r="A53" s="43"/>
      <c r="B53" s="78"/>
      <c r="C53" s="77"/>
      <c r="D53" s="61"/>
      <c r="E53" s="1145"/>
      <c r="F53" s="1145"/>
      <c r="G53" s="1145"/>
      <c r="H53" s="1145"/>
      <c r="I53" s="1145"/>
      <c r="J53" s="1145"/>
      <c r="K53" s="1145"/>
      <c r="L53" s="1145"/>
      <c r="M53" s="1145"/>
      <c r="N53" s="1145"/>
      <c r="O53" s="1145"/>
      <c r="P53" s="1145"/>
      <c r="Q53" s="1145"/>
      <c r="R53" s="1145"/>
      <c r="S53" s="1145"/>
      <c r="T53" s="1145"/>
      <c r="U53" s="1145"/>
      <c r="V53" s="1145"/>
      <c r="W53" s="1145"/>
      <c r="X53" s="1145"/>
      <c r="Y53" s="59"/>
    </row>
    <row r="54" spans="1:25" ht="15" hidden="1">
      <c r="A54" s="43"/>
      <c r="B54" s="78"/>
      <c r="C54" s="77"/>
      <c r="D54" s="61"/>
      <c r="E54" s="1145"/>
      <c r="F54" s="1145"/>
      <c r="G54" s="1145"/>
      <c r="H54" s="1145"/>
      <c r="I54" s="1145"/>
      <c r="J54" s="1145"/>
      <c r="K54" s="1145"/>
      <c r="L54" s="1145"/>
      <c r="M54" s="1145"/>
      <c r="N54" s="1145"/>
      <c r="O54" s="1145"/>
      <c r="P54" s="1145"/>
      <c r="Q54" s="1145"/>
      <c r="R54" s="1145"/>
      <c r="S54" s="1145"/>
      <c r="T54" s="1145"/>
      <c r="U54" s="1145"/>
      <c r="V54" s="1145"/>
      <c r="W54" s="1145"/>
      <c r="X54" s="1145"/>
      <c r="Y54" s="59"/>
    </row>
    <row r="55" spans="1:25" ht="15" hidden="1">
      <c r="A55" s="43"/>
      <c r="B55" s="78"/>
      <c r="C55" s="77"/>
      <c r="D55" s="61"/>
      <c r="E55" s="1145"/>
      <c r="F55" s="1145"/>
      <c r="G55" s="1145"/>
      <c r="H55" s="1145"/>
      <c r="I55" s="1145"/>
      <c r="J55" s="1145"/>
      <c r="K55" s="1145"/>
      <c r="L55" s="1145"/>
      <c r="M55" s="1145"/>
      <c r="N55" s="1145"/>
      <c r="O55" s="1145"/>
      <c r="P55" s="1145"/>
      <c r="Q55" s="1145"/>
      <c r="R55" s="1145"/>
      <c r="S55" s="1145"/>
      <c r="T55" s="1145"/>
      <c r="U55" s="1145"/>
      <c r="V55" s="1145"/>
      <c r="W55" s="1145"/>
      <c r="X55" s="1145"/>
      <c r="Y55" s="59"/>
    </row>
    <row r="56" spans="1:25" ht="25.5" hidden="1" customHeight="1">
      <c r="A56" s="43"/>
      <c r="B56" s="78"/>
      <c r="C56" s="77"/>
      <c r="D56" s="66"/>
      <c r="E56" s="1145"/>
      <c r="F56" s="1145"/>
      <c r="G56" s="1145"/>
      <c r="H56" s="1145"/>
      <c r="I56" s="1145"/>
      <c r="J56" s="1145"/>
      <c r="K56" s="1145"/>
      <c r="L56" s="1145"/>
      <c r="M56" s="1145"/>
      <c r="N56" s="1145"/>
      <c r="O56" s="1145"/>
      <c r="P56" s="1145"/>
      <c r="Q56" s="1145"/>
      <c r="R56" s="1145"/>
      <c r="S56" s="1145"/>
      <c r="T56" s="1145"/>
      <c r="U56" s="1145"/>
      <c r="V56" s="1145"/>
      <c r="W56" s="1145"/>
      <c r="X56" s="1145"/>
      <c r="Y56" s="59"/>
    </row>
    <row r="57" spans="1:25" ht="15" hidden="1">
      <c r="A57" s="43"/>
      <c r="B57" s="78"/>
      <c r="C57" s="77"/>
      <c r="D57" s="66"/>
      <c r="E57" s="1145"/>
      <c r="F57" s="1145"/>
      <c r="G57" s="1145"/>
      <c r="H57" s="1145"/>
      <c r="I57" s="1145"/>
      <c r="J57" s="1145"/>
      <c r="K57" s="1145"/>
      <c r="L57" s="1145"/>
      <c r="M57" s="1145"/>
      <c r="N57" s="1145"/>
      <c r="O57" s="1145"/>
      <c r="P57" s="1145"/>
      <c r="Q57" s="1145"/>
      <c r="R57" s="1145"/>
      <c r="S57" s="1145"/>
      <c r="T57" s="1145"/>
      <c r="U57" s="1145"/>
      <c r="V57" s="1145"/>
      <c r="W57" s="1145"/>
      <c r="X57" s="1145"/>
      <c r="Y57" s="59"/>
    </row>
    <row r="58" spans="1:25" ht="15" hidden="1" customHeight="1">
      <c r="A58" s="43"/>
      <c r="B58" s="78"/>
      <c r="C58" s="77"/>
      <c r="D58" s="61"/>
      <c r="E58" s="1131" t="s">
        <v>395</v>
      </c>
      <c r="F58" s="1131"/>
      <c r="G58" s="1131"/>
      <c r="H58" s="1131"/>
      <c r="I58" s="1131"/>
      <c r="J58" s="1131"/>
      <c r="K58" s="1131"/>
      <c r="L58" s="1131"/>
      <c r="M58" s="1131"/>
      <c r="N58" s="1131"/>
      <c r="O58" s="1131"/>
      <c r="P58" s="1131"/>
      <c r="Q58" s="1131"/>
      <c r="R58" s="1131"/>
      <c r="S58" s="1131"/>
      <c r="T58" s="1131"/>
      <c r="U58" s="1131"/>
      <c r="V58" s="231"/>
      <c r="W58" s="231"/>
      <c r="X58" s="231"/>
      <c r="Y58" s="59"/>
    </row>
    <row r="59" spans="1:25" ht="15" hidden="1" customHeight="1">
      <c r="A59" s="43"/>
      <c r="B59" s="78"/>
      <c r="C59" s="77"/>
      <c r="D59" s="61"/>
      <c r="E59" s="1146"/>
      <c r="F59" s="1146"/>
      <c r="G59" s="1146"/>
      <c r="H59" s="1139"/>
      <c r="I59" s="1140"/>
      <c r="J59" s="1140"/>
      <c r="K59" s="1140"/>
      <c r="L59" s="1140"/>
      <c r="M59" s="1140"/>
      <c r="N59" s="1140"/>
      <c r="O59" s="1140"/>
      <c r="P59" s="1140"/>
      <c r="Q59" s="1140"/>
      <c r="R59" s="1140"/>
      <c r="S59" s="1140"/>
      <c r="T59" s="1140"/>
      <c r="U59" s="1140"/>
      <c r="V59" s="1140"/>
      <c r="W59" s="1140"/>
      <c r="X59" s="1140"/>
      <c r="Y59" s="59"/>
    </row>
    <row r="60" spans="1:25" ht="15" hidden="1" customHeight="1">
      <c r="A60" s="43"/>
      <c r="B60" s="78"/>
      <c r="C60" s="77"/>
      <c r="D60" s="61"/>
      <c r="E60" s="1142"/>
      <c r="F60" s="1142"/>
      <c r="G60" s="1142"/>
      <c r="H60" s="1144"/>
      <c r="I60" s="1144"/>
      <c r="J60" s="1144"/>
      <c r="K60" s="1144"/>
      <c r="L60" s="1144"/>
      <c r="M60" s="1144"/>
      <c r="N60" s="1144"/>
      <c r="O60" s="1144"/>
      <c r="P60" s="1144"/>
      <c r="Q60" s="1144"/>
      <c r="R60" s="1144"/>
      <c r="S60" s="1144"/>
      <c r="T60" s="1144"/>
      <c r="U60" s="1144"/>
      <c r="V60" s="1144"/>
      <c r="W60" s="1144"/>
      <c r="X60" s="1144"/>
      <c r="Y60" s="59"/>
    </row>
    <row r="61" spans="1:25" ht="15" hidden="1">
      <c r="A61" s="43"/>
      <c r="B61" s="78"/>
      <c r="C61" s="77"/>
      <c r="D61" s="61"/>
      <c r="E61" s="70"/>
      <c r="F61" s="68"/>
      <c r="G61" s="69"/>
      <c r="H61" s="1144"/>
      <c r="I61" s="1144"/>
      <c r="J61" s="1144"/>
      <c r="K61" s="1144"/>
      <c r="L61" s="1144"/>
      <c r="M61" s="1144"/>
      <c r="N61" s="1144"/>
      <c r="O61" s="1144"/>
      <c r="P61" s="1144"/>
      <c r="Q61" s="1144"/>
      <c r="R61" s="1144"/>
      <c r="S61" s="1144"/>
      <c r="T61" s="1144"/>
      <c r="U61" s="1144"/>
      <c r="V61" s="1144"/>
      <c r="W61" s="1144"/>
      <c r="X61" s="1144"/>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1" t="s">
        <v>396</v>
      </c>
      <c r="F70" s="1131"/>
      <c r="G70" s="1131"/>
      <c r="H70" s="1131"/>
      <c r="I70" s="1131"/>
      <c r="J70" s="1131"/>
      <c r="K70" s="1131"/>
      <c r="L70" s="1131"/>
      <c r="M70" s="1131"/>
      <c r="N70" s="1131"/>
      <c r="O70" s="1131"/>
      <c r="P70" s="1131"/>
      <c r="Q70" s="1131"/>
      <c r="R70" s="1131"/>
      <c r="S70" s="1131"/>
      <c r="T70" s="1131"/>
      <c r="U70" s="450"/>
      <c r="V70" s="450"/>
      <c r="W70" s="450"/>
      <c r="X70" s="450"/>
      <c r="Y70" s="59"/>
    </row>
    <row r="71" spans="1:25" ht="15" hidden="1">
      <c r="A71" s="43"/>
      <c r="B71" s="78"/>
      <c r="C71" s="77"/>
      <c r="D71" s="61"/>
      <c r="E71" s="1131" t="s">
        <v>586</v>
      </c>
      <c r="F71" s="1131"/>
      <c r="G71" s="1131"/>
      <c r="H71" s="1131"/>
      <c r="I71" s="1131"/>
      <c r="J71" s="1131"/>
      <c r="K71" s="1131"/>
      <c r="L71" s="1131"/>
      <c r="M71" s="1131"/>
      <c r="N71" s="1131"/>
      <c r="O71" s="1131"/>
      <c r="P71" s="1131"/>
      <c r="Q71" s="1131"/>
      <c r="R71" s="1131"/>
      <c r="S71" s="1131"/>
      <c r="T71" s="1131"/>
      <c r="U71" s="451"/>
      <c r="V71" s="451"/>
      <c r="W71" s="451"/>
      <c r="X71" s="451"/>
      <c r="Y71" s="59"/>
    </row>
    <row r="72" spans="1:25" ht="40.5" hidden="1" customHeight="1">
      <c r="A72" s="43"/>
      <c r="B72" s="78"/>
      <c r="C72" s="77"/>
      <c r="D72" s="61"/>
      <c r="E72" s="451"/>
      <c r="F72" s="451"/>
      <c r="G72" s="451"/>
      <c r="H72" s="451"/>
      <c r="I72" s="451"/>
      <c r="J72" s="451"/>
      <c r="K72" s="451"/>
      <c r="L72" s="451"/>
      <c r="M72" s="451"/>
      <c r="N72" s="451"/>
      <c r="O72" s="451"/>
      <c r="P72" s="451"/>
      <c r="Q72" s="451"/>
      <c r="R72" s="451"/>
      <c r="S72" s="451"/>
      <c r="T72" s="451"/>
      <c r="U72" s="451"/>
      <c r="V72" s="451"/>
      <c r="W72" s="451"/>
      <c r="X72" s="451"/>
      <c r="Y72" s="59"/>
    </row>
    <row r="73" spans="1:25" ht="63" hidden="1" customHeight="1">
      <c r="A73" s="43"/>
      <c r="B73" s="78"/>
      <c r="C73" s="77"/>
      <c r="D73" s="61"/>
      <c r="E73" s="451"/>
      <c r="F73" s="451"/>
      <c r="G73" s="451"/>
      <c r="H73" s="451"/>
      <c r="I73" s="451"/>
      <c r="J73" s="451"/>
      <c r="K73" s="451"/>
      <c r="L73" s="451"/>
      <c r="M73" s="451"/>
      <c r="N73" s="451"/>
      <c r="O73" s="451"/>
      <c r="P73" s="451"/>
      <c r="Q73" s="451"/>
      <c r="R73" s="451"/>
      <c r="S73" s="451"/>
      <c r="T73" s="451"/>
      <c r="U73" s="451"/>
      <c r="V73" s="451"/>
      <c r="W73" s="451"/>
      <c r="X73" s="451"/>
      <c r="Y73" s="59"/>
    </row>
    <row r="74" spans="1:25" ht="30" hidden="1" customHeight="1">
      <c r="A74" s="43"/>
      <c r="B74" s="78"/>
      <c r="C74" s="77"/>
      <c r="D74" s="61"/>
      <c r="E74" s="451"/>
      <c r="F74" s="451"/>
      <c r="G74" s="451"/>
      <c r="H74" s="451"/>
      <c r="I74" s="451"/>
      <c r="J74" s="451"/>
      <c r="K74" s="451"/>
      <c r="L74" s="451"/>
      <c r="M74" s="451"/>
      <c r="N74" s="451"/>
      <c r="O74" s="451"/>
      <c r="P74" s="451"/>
      <c r="Q74" s="451"/>
      <c r="R74" s="451"/>
      <c r="S74" s="451"/>
      <c r="T74" s="451"/>
      <c r="U74" s="451"/>
      <c r="V74" s="451"/>
      <c r="W74" s="451"/>
      <c r="X74" s="451"/>
      <c r="Y74" s="59"/>
    </row>
    <row r="75" spans="1:25" ht="30" hidden="1" customHeight="1">
      <c r="A75" s="43"/>
      <c r="B75" s="78"/>
      <c r="C75" s="77"/>
      <c r="D75" s="61"/>
      <c r="E75" s="451"/>
      <c r="F75" s="451"/>
      <c r="G75" s="451"/>
      <c r="H75" s="451"/>
      <c r="I75" s="451"/>
      <c r="J75" s="451"/>
      <c r="K75" s="451"/>
      <c r="L75" s="451"/>
      <c r="M75" s="451"/>
      <c r="N75" s="451"/>
      <c r="O75" s="451"/>
      <c r="P75" s="451"/>
      <c r="Q75" s="451"/>
      <c r="R75" s="451"/>
      <c r="S75" s="451"/>
      <c r="T75" s="451"/>
      <c r="U75" s="451"/>
      <c r="V75" s="451"/>
      <c r="W75" s="451"/>
      <c r="X75" s="451"/>
      <c r="Y75" s="59"/>
    </row>
    <row r="76" spans="1:25" ht="15" hidden="1">
      <c r="A76" s="43"/>
      <c r="B76" s="78"/>
      <c r="C76" s="77"/>
      <c r="D76" s="61"/>
      <c r="E76" s="451"/>
      <c r="F76" s="451"/>
      <c r="G76" s="451"/>
      <c r="H76" s="451"/>
      <c r="I76" s="451"/>
      <c r="J76" s="451"/>
      <c r="K76" s="451"/>
      <c r="L76" s="451"/>
      <c r="M76" s="451"/>
      <c r="N76" s="451"/>
      <c r="O76" s="451"/>
      <c r="P76" s="451"/>
      <c r="Q76" s="451"/>
      <c r="R76" s="451"/>
      <c r="S76" s="451"/>
      <c r="T76" s="451"/>
      <c r="U76" s="451"/>
      <c r="V76" s="451"/>
      <c r="W76" s="451"/>
      <c r="X76" s="451"/>
      <c r="Y76" s="59"/>
    </row>
    <row r="77" spans="1:25" ht="15" hidden="1">
      <c r="A77" s="43"/>
      <c r="B77" s="78"/>
      <c r="C77" s="77"/>
      <c r="D77" s="61"/>
      <c r="E77" s="451"/>
      <c r="F77" s="451"/>
      <c r="G77" s="451"/>
      <c r="H77" s="451"/>
      <c r="I77" s="451"/>
      <c r="J77" s="451"/>
      <c r="K77" s="451"/>
      <c r="L77" s="451"/>
      <c r="M77" s="451"/>
      <c r="N77" s="451"/>
      <c r="O77" s="451"/>
      <c r="P77" s="451"/>
      <c r="Q77" s="451"/>
      <c r="R77" s="451"/>
      <c r="S77" s="451"/>
      <c r="T77" s="451"/>
      <c r="U77" s="451"/>
      <c r="V77" s="451"/>
      <c r="W77" s="451"/>
      <c r="X77" s="451"/>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2"/>
      <c r="F79" s="452"/>
      <c r="G79" s="452"/>
      <c r="H79" s="452"/>
      <c r="I79" s="452"/>
      <c r="J79" s="452"/>
      <c r="K79" s="452"/>
      <c r="L79" s="452"/>
      <c r="M79" s="452"/>
      <c r="N79" s="452"/>
      <c r="O79" s="452"/>
      <c r="P79" s="452"/>
      <c r="Q79" s="452"/>
      <c r="R79" s="452"/>
      <c r="S79" s="452"/>
      <c r="T79" s="452"/>
      <c r="U79" s="452"/>
      <c r="V79" s="452"/>
      <c r="W79" s="452"/>
      <c r="X79" s="452"/>
      <c r="Y79" s="59"/>
    </row>
    <row r="80" spans="1:25" ht="14.25" hidden="1" customHeight="1">
      <c r="A80" s="43"/>
      <c r="B80" s="78"/>
      <c r="C80" s="77"/>
      <c r="D80" s="61"/>
      <c r="E80" s="453"/>
      <c r="F80" s="453"/>
      <c r="G80" s="453"/>
      <c r="H80" s="453"/>
      <c r="Y80" s="59"/>
    </row>
    <row r="81" spans="1:25" ht="15" hidden="1">
      <c r="A81" s="43"/>
      <c r="B81" s="78"/>
      <c r="C81" s="77"/>
      <c r="D81" s="61"/>
      <c r="E81" s="1131" t="s">
        <v>395</v>
      </c>
      <c r="F81" s="1131"/>
      <c r="G81" s="1131"/>
      <c r="H81" s="1131"/>
      <c r="I81" s="1131"/>
      <c r="J81" s="1131"/>
      <c r="K81" s="1131"/>
      <c r="L81" s="1131"/>
      <c r="M81" s="1131"/>
      <c r="N81" s="1131"/>
      <c r="O81" s="1131"/>
      <c r="P81" s="1131"/>
      <c r="Q81" s="1131"/>
      <c r="R81" s="1131"/>
      <c r="S81" s="1131"/>
      <c r="T81" s="1131"/>
      <c r="U81" s="1131"/>
      <c r="V81" s="231"/>
      <c r="W81" s="231"/>
      <c r="X81" s="231"/>
      <c r="Y81" s="59"/>
    </row>
    <row r="82" spans="1:25" ht="15" hidden="1" customHeight="1">
      <c r="A82" s="43"/>
      <c r="B82" s="78"/>
      <c r="C82" s="77"/>
      <c r="D82" s="61"/>
      <c r="E82" s="1142"/>
      <c r="F82" s="1142"/>
      <c r="G82" s="1142"/>
      <c r="H82" s="1139"/>
      <c r="I82" s="1140"/>
      <c r="J82" s="1140"/>
      <c r="K82" s="1140"/>
      <c r="L82" s="1140"/>
      <c r="M82" s="1140"/>
      <c r="N82" s="1140"/>
      <c r="O82" s="1140"/>
      <c r="P82" s="1140"/>
      <c r="Q82" s="1140"/>
      <c r="R82" s="1140"/>
      <c r="S82" s="1140"/>
      <c r="T82" s="1140"/>
      <c r="U82" s="1140"/>
      <c r="V82" s="1140"/>
      <c r="W82" s="1140"/>
      <c r="X82" s="1140"/>
      <c r="Y82" s="59"/>
    </row>
    <row r="83" spans="1:25" ht="15" hidden="1" customHeight="1">
      <c r="A83" s="43"/>
      <c r="B83" s="78"/>
      <c r="C83" s="77"/>
      <c r="D83" s="61"/>
      <c r="Y83" s="59"/>
    </row>
    <row r="84" spans="1:25" ht="15" hidden="1" customHeight="1">
      <c r="A84" s="43"/>
      <c r="B84" s="78"/>
      <c r="C84" s="77"/>
      <c r="D84" s="61"/>
      <c r="E84" s="70"/>
      <c r="F84" s="68"/>
      <c r="G84" s="69"/>
      <c r="H84" s="1144"/>
      <c r="I84" s="1144"/>
      <c r="J84" s="1144"/>
      <c r="K84" s="1144"/>
      <c r="L84" s="1144"/>
      <c r="M84" s="1144"/>
      <c r="N84" s="1144"/>
      <c r="O84" s="1144"/>
      <c r="P84" s="1144"/>
      <c r="Q84" s="1144"/>
      <c r="R84" s="1144"/>
      <c r="S84" s="1144"/>
      <c r="T84" s="1144"/>
      <c r="U84" s="1144"/>
      <c r="V84" s="1144"/>
      <c r="W84" s="1144"/>
      <c r="X84" s="1144"/>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43" t="s">
        <v>235</v>
      </c>
      <c r="F98" s="1143"/>
      <c r="G98" s="1143"/>
      <c r="H98" s="1143"/>
      <c r="I98" s="1143"/>
      <c r="J98" s="1143"/>
      <c r="K98" s="1143"/>
      <c r="L98" s="1143"/>
      <c r="M98" s="1143"/>
      <c r="N98" s="1143"/>
      <c r="O98" s="1143"/>
      <c r="P98" s="1143"/>
      <c r="Q98" s="1143"/>
      <c r="R98" s="1143"/>
      <c r="S98" s="1143"/>
      <c r="T98" s="1143"/>
      <c r="U98" s="1143"/>
      <c r="V98" s="1143"/>
      <c r="W98" s="1143"/>
      <c r="X98" s="1143"/>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41" t="s">
        <v>234</v>
      </c>
      <c r="G100" s="1141"/>
      <c r="H100" s="1141"/>
      <c r="I100" s="1141"/>
      <c r="J100" s="1141"/>
      <c r="K100" s="1141"/>
      <c r="L100" s="1141"/>
      <c r="M100" s="1141"/>
      <c r="N100" s="1141"/>
      <c r="O100" s="1141"/>
      <c r="P100" s="1141"/>
      <c r="Q100" s="1141"/>
      <c r="R100" s="1141"/>
      <c r="S100" s="1141"/>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41" t="s">
        <v>233</v>
      </c>
      <c r="G102" s="1141"/>
      <c r="H102" s="1141"/>
      <c r="I102" s="1141"/>
      <c r="J102" s="1141"/>
      <c r="K102" s="1141"/>
      <c r="L102" s="1141"/>
      <c r="M102" s="1141"/>
      <c r="N102" s="1141"/>
      <c r="O102" s="1141"/>
      <c r="P102" s="1141"/>
      <c r="Q102" s="1141"/>
      <c r="R102" s="1141"/>
      <c r="S102" s="1141"/>
      <c r="T102" s="1141"/>
      <c r="U102" s="1141"/>
      <c r="V102" s="1141"/>
      <c r="W102" s="1141"/>
      <c r="X102" s="1141"/>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algorithmName="SHA-512" hashValue="7Ip5xANVgqQzj3bKAlxGAokd61A5rhbY9uGxw476gNkOKDX6s5/0/Uh0aaBn/p/ycWxczqv5cJdvDLwZfVOevw==" saltValue="vxV0AuBCbH+D23hheK97Fw==" spinCount="100000" sheet="1" objects="1" scenarios="1" formatColumns="0" formatRows="0"/>
  <dataConsolidate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13" type="noConversion"/>
  <hyperlinks>
    <hyperlink ref="E81:U81" location="Инструкция!A1" tooltip="http://sp.eias.ru/index.php?a=add&amp;catid=76" display="Обратиться за помощью в службу технической поддержки" xr:uid="{00000000-0004-0000-0200-000000000000}"/>
    <hyperlink ref="E58:U58" location="Инструкция!A1" tooltip="http://sp.eias.ru/index.php?a=add&amp;catid=76" display="Обратиться за помощью в службу технической поддержки" xr:uid="{00000000-0004-0000-0200-000001000000}"/>
    <hyperlink ref="E70:T70" location="Инструкция!A1" tooltip="http://support.eias.ru/knowledgebase.php?article=28" display="Инструкция по загрузке сопроводительных материалов" xr:uid="{00000000-0004-0000-0200-000002000000}"/>
    <hyperlink ref="E71:T71" location="Инструкция!A1" tooltip="http://eias.ru/files/shablon/FAS_JKH_OPEN_INFO_PRICE_WARM.pdf" display="Инструкция по работе с отчетной формой" xr:uid="{00000000-0004-0000-02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odUpdTemplLogger">
    <tabColor indexed="24"/>
  </sheetPr>
  <dimension ref="A1:D21"/>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19">
        <v>44894.37232638889</v>
      </c>
      <c r="B2" s="12" t="s">
        <v>773</v>
      </c>
      <c r="C2" s="12" t="s">
        <v>442</v>
      </c>
    </row>
    <row r="3" spans="1:4">
      <c r="A3" s="1119">
        <v>44894.372337962966</v>
      </c>
      <c r="B3" s="12" t="s">
        <v>774</v>
      </c>
      <c r="C3" s="12" t="s">
        <v>442</v>
      </c>
    </row>
    <row r="4" spans="1:4" ht="78.75">
      <c r="A4" s="1119">
        <v>44894.372337962966</v>
      </c>
      <c r="B4" s="12" t="s">
        <v>775</v>
      </c>
      <c r="C4" s="12" t="s">
        <v>442</v>
      </c>
    </row>
    <row r="5" spans="1:4">
      <c r="A5" s="1119">
        <v>44894.372337962966</v>
      </c>
      <c r="B5" s="12" t="s">
        <v>776</v>
      </c>
      <c r="C5" s="12" t="s">
        <v>442</v>
      </c>
    </row>
    <row r="6" spans="1:4">
      <c r="A6" s="1119">
        <v>44894.372361111113</v>
      </c>
      <c r="B6" s="12" t="s">
        <v>777</v>
      </c>
      <c r="C6" s="12" t="s">
        <v>442</v>
      </c>
    </row>
    <row r="7" spans="1:4" ht="22.5">
      <c r="A7" s="1119">
        <v>44894.372407407405</v>
      </c>
      <c r="B7" s="12" t="s">
        <v>778</v>
      </c>
      <c r="C7" s="12" t="s">
        <v>442</v>
      </c>
    </row>
    <row r="8" spans="1:4">
      <c r="A8" s="1119">
        <v>44894.372407407405</v>
      </c>
      <c r="B8" s="12" t="s">
        <v>779</v>
      </c>
      <c r="C8" s="12" t="s">
        <v>442</v>
      </c>
    </row>
    <row r="9" spans="1:4">
      <c r="A9" s="1119">
        <v>44894.372407407405</v>
      </c>
      <c r="B9" s="12" t="s">
        <v>780</v>
      </c>
      <c r="C9" s="12" t="s">
        <v>442</v>
      </c>
    </row>
    <row r="10" spans="1:4" ht="22.5">
      <c r="A10" s="1119">
        <v>44894.372442129628</v>
      </c>
      <c r="B10" s="12" t="s">
        <v>781</v>
      </c>
      <c r="C10" s="12" t="s">
        <v>442</v>
      </c>
    </row>
    <row r="11" spans="1:4" ht="67.5">
      <c r="A11" s="1119">
        <v>44894.372476851851</v>
      </c>
      <c r="B11" s="12" t="s">
        <v>783</v>
      </c>
      <c r="C11" s="12" t="s">
        <v>784</v>
      </c>
    </row>
    <row r="12" spans="1:4">
      <c r="A12" s="1119">
        <v>44894.372523148151</v>
      </c>
      <c r="B12" s="12" t="s">
        <v>773</v>
      </c>
      <c r="C12" s="12" t="s">
        <v>442</v>
      </c>
    </row>
    <row r="13" spans="1:4">
      <c r="A13" s="1119">
        <v>44894.372523148151</v>
      </c>
      <c r="B13" s="12" t="s">
        <v>785</v>
      </c>
      <c r="C13" s="12" t="s">
        <v>442</v>
      </c>
    </row>
    <row r="14" spans="1:4">
      <c r="A14" s="1119">
        <v>44894.372662037036</v>
      </c>
      <c r="B14" s="12" t="s">
        <v>773</v>
      </c>
      <c r="C14" s="12" t="s">
        <v>442</v>
      </c>
    </row>
    <row r="15" spans="1:4">
      <c r="A15" s="1119">
        <v>44894.372685185182</v>
      </c>
      <c r="B15" s="12" t="s">
        <v>785</v>
      </c>
      <c r="C15" s="12" t="s">
        <v>442</v>
      </c>
    </row>
    <row r="16" spans="1:4">
      <c r="A16" s="1119">
        <v>44894.375914351855</v>
      </c>
      <c r="B16" s="12" t="s">
        <v>773</v>
      </c>
      <c r="C16" s="12" t="s">
        <v>442</v>
      </c>
    </row>
    <row r="17" spans="1:3">
      <c r="A17" s="1119">
        <v>44894.375937500001</v>
      </c>
      <c r="B17" s="12" t="s">
        <v>785</v>
      </c>
      <c r="C17" s="12" t="s">
        <v>442</v>
      </c>
    </row>
    <row r="18" spans="1:3">
      <c r="A18" s="1119">
        <v>44894.381701388891</v>
      </c>
      <c r="B18" s="12" t="s">
        <v>773</v>
      </c>
      <c r="C18" s="12" t="s">
        <v>442</v>
      </c>
    </row>
    <row r="19" spans="1:3">
      <c r="A19" s="1119">
        <v>44894.381712962961</v>
      </c>
      <c r="B19" s="12" t="s">
        <v>785</v>
      </c>
      <c r="C19" s="12" t="s">
        <v>442</v>
      </c>
    </row>
    <row r="20" spans="1:3">
      <c r="A20" s="1119">
        <v>44895.717488425929</v>
      </c>
      <c r="B20" s="12" t="s">
        <v>773</v>
      </c>
      <c r="C20" s="12" t="s">
        <v>442</v>
      </c>
    </row>
    <row r="21" spans="1:3">
      <c r="A21" s="1119">
        <v>44895.717499999999</v>
      </c>
      <c r="B21" s="12" t="s">
        <v>785</v>
      </c>
      <c r="C21" s="12" t="s">
        <v>442</v>
      </c>
    </row>
  </sheetData>
  <sheetProtection algorithmName="SHA-512" hashValue="occ7EaqIHN5s3GNo5LYJbiri/zS/Sl8OnGQNRLeYzLVG4Q9hhtrz/j/VZoH4WRqGeb5oas3FV2ZnV4+ecp6TZg==" saltValue="Db9A5IJhDsYlrhXM2Af32w==" spinCount="100000"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0">
    <tabColor rgb="FFCCCCFF"/>
  </sheetPr>
  <dimension ref="A1:L54"/>
  <sheetViews>
    <sheetView showGridLines="0" tabSelected="1" topLeftCell="D1" zoomScaleNormal="100" workbookViewId="0">
      <selection activeCell="H7" sqref="H7"/>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7" customFormat="1" ht="3" customHeight="1">
      <c r="A1" s="385"/>
      <c r="B1" s="386"/>
      <c r="F1" s="387">
        <v>31616395</v>
      </c>
      <c r="G1" s="388"/>
      <c r="I1" s="388"/>
    </row>
    <row r="2" spans="1:12" s="18" customFormat="1" ht="14.25">
      <c r="A2" s="197"/>
      <c r="B2" s="90"/>
      <c r="E2" s="393" t="str">
        <f>"Код шаблона: " &amp; GetCode()</f>
        <v>Код шаблона: FAS.JKH.OPEN.INFO.PRICE.WARM</v>
      </c>
      <c r="F2" s="442"/>
      <c r="G2" s="392"/>
      <c r="H2" s="392"/>
      <c r="I2" s="392"/>
      <c r="J2" s="392"/>
      <c r="K2" s="392"/>
      <c r="L2" s="392"/>
    </row>
    <row r="3" spans="1:12" ht="14.25">
      <c r="E3" s="394" t="str">
        <f>"Версия " &amp; GetVersion()</f>
        <v>Версия 1.0.2</v>
      </c>
      <c r="F3" s="442"/>
      <c r="G3" s="43"/>
      <c r="H3" s="43"/>
      <c r="I3" s="43"/>
      <c r="J3" s="43"/>
      <c r="K3" s="43"/>
      <c r="L3" s="261"/>
    </row>
    <row r="4" spans="1:12" s="372" customFormat="1" ht="6">
      <c r="A4" s="366"/>
      <c r="B4" s="367"/>
      <c r="C4" s="368"/>
      <c r="D4" s="369"/>
      <c r="E4" s="389"/>
      <c r="F4" s="390"/>
      <c r="G4" s="391"/>
      <c r="I4" s="373"/>
    </row>
    <row r="5" spans="1:12" ht="22.5">
      <c r="D5" s="24"/>
      <c r="E5" s="1147" t="s">
        <v>769</v>
      </c>
      <c r="F5" s="1148"/>
      <c r="G5" s="435"/>
      <c r="J5" s="309"/>
    </row>
    <row r="6" spans="1:12" s="372" customFormat="1" ht="6">
      <c r="A6" s="366"/>
      <c r="B6" s="367"/>
      <c r="C6" s="368"/>
      <c r="D6" s="369"/>
      <c r="E6" s="374"/>
      <c r="F6" s="375"/>
      <c r="G6" s="376"/>
      <c r="I6" s="373"/>
    </row>
    <row r="7" spans="1:12" ht="27">
      <c r="D7" s="24"/>
      <c r="E7" s="25" t="s">
        <v>52</v>
      </c>
      <c r="F7" s="328" t="s">
        <v>133</v>
      </c>
      <c r="G7" s="384"/>
    </row>
    <row r="8" spans="1:12" s="372" customFormat="1" ht="6">
      <c r="A8" s="366"/>
      <c r="B8" s="367"/>
      <c r="C8" s="368"/>
      <c r="D8" s="369"/>
      <c r="E8" s="370"/>
      <c r="F8" s="371"/>
      <c r="G8" s="369"/>
      <c r="I8" s="373"/>
    </row>
    <row r="9" spans="1:12" ht="27">
      <c r="D9" s="24"/>
      <c r="E9" s="25" t="s">
        <v>474</v>
      </c>
      <c r="F9" s="349" t="s">
        <v>85</v>
      </c>
      <c r="G9" s="383"/>
    </row>
    <row r="10" spans="1:12" s="372" customFormat="1" ht="6">
      <c r="A10" s="377"/>
      <c r="B10" s="367"/>
      <c r="C10" s="368"/>
      <c r="D10" s="378"/>
      <c r="E10" s="374"/>
      <c r="F10" s="379"/>
      <c r="G10" s="380"/>
      <c r="I10" s="373"/>
    </row>
    <row r="11" spans="1:12" ht="27">
      <c r="A11" s="200"/>
      <c r="D11" s="24"/>
      <c r="E11" s="81" t="s">
        <v>472</v>
      </c>
      <c r="F11" s="1120" t="s">
        <v>1327</v>
      </c>
      <c r="G11" s="381"/>
    </row>
    <row r="12" spans="1:12" ht="27">
      <c r="D12" s="24"/>
      <c r="E12" s="81" t="s">
        <v>473</v>
      </c>
      <c r="F12" s="1120" t="s">
        <v>1328</v>
      </c>
      <c r="G12" s="383"/>
    </row>
    <row r="13" spans="1:12" s="372" customFormat="1" ht="6">
      <c r="A13" s="377"/>
      <c r="B13" s="367"/>
      <c r="C13" s="368"/>
      <c r="D13" s="378"/>
      <c r="E13" s="374"/>
      <c r="F13" s="379"/>
      <c r="G13" s="380"/>
      <c r="I13" s="373"/>
    </row>
    <row r="14" spans="1:12" ht="27">
      <c r="D14" s="24"/>
      <c r="E14" s="81" t="s">
        <v>369</v>
      </c>
      <c r="F14" s="329" t="s">
        <v>42</v>
      </c>
      <c r="G14" s="383"/>
    </row>
    <row r="15" spans="1:12" ht="27" hidden="1">
      <c r="D15" s="24"/>
      <c r="E15" s="81" t="s">
        <v>299</v>
      </c>
      <c r="F15" s="331" t="s">
        <v>786</v>
      </c>
      <c r="G15" s="383"/>
    </row>
    <row r="16" spans="1:12" ht="27" hidden="1">
      <c r="D16" s="24"/>
      <c r="E16" s="81" t="s">
        <v>599</v>
      </c>
      <c r="F16" s="331"/>
      <c r="G16" s="383"/>
    </row>
    <row r="17" spans="1:9" ht="19.5">
      <c r="D17" s="24"/>
      <c r="E17" s="25"/>
      <c r="F17" s="445" t="s">
        <v>607</v>
      </c>
      <c r="G17" s="21"/>
    </row>
    <row r="18" spans="1:9" ht="27">
      <c r="D18" s="24"/>
      <c r="E18" s="81" t="s">
        <v>502</v>
      </c>
      <c r="F18" s="329" t="s">
        <v>1615</v>
      </c>
      <c r="G18" s="383"/>
    </row>
    <row r="19" spans="1:9" ht="27">
      <c r="D19" s="24"/>
      <c r="E19" s="81" t="s">
        <v>596</v>
      </c>
      <c r="F19" s="330" t="s">
        <v>1616</v>
      </c>
      <c r="G19" s="383"/>
    </row>
    <row r="20" spans="1:9" ht="27">
      <c r="D20" s="24"/>
      <c r="E20" s="81" t="s">
        <v>595</v>
      </c>
      <c r="F20" s="329" t="s">
        <v>1617</v>
      </c>
      <c r="G20" s="383"/>
    </row>
    <row r="21" spans="1:9" ht="27">
      <c r="D21" s="24"/>
      <c r="E21" s="81" t="s">
        <v>501</v>
      </c>
      <c r="F21" s="329" t="s">
        <v>1618</v>
      </c>
      <c r="G21" s="383"/>
    </row>
    <row r="22" spans="1:9" ht="19.5" hidden="1">
      <c r="D22" s="24"/>
      <c r="E22" s="25"/>
      <c r="F22" s="445" t="s">
        <v>608</v>
      </c>
      <c r="G22" s="21"/>
    </row>
    <row r="23" spans="1:9" ht="27" hidden="1">
      <c r="D23" s="24"/>
      <c r="E23" s="81" t="s">
        <v>611</v>
      </c>
      <c r="F23" s="333"/>
      <c r="G23" s="383"/>
    </row>
    <row r="24" spans="1:9" ht="27" hidden="1">
      <c r="D24" s="24"/>
      <c r="E24" s="81" t="s">
        <v>610</v>
      </c>
      <c r="F24" s="331"/>
      <c r="G24" s="383"/>
    </row>
    <row r="25" spans="1:9" ht="27" hidden="1">
      <c r="D25" s="24"/>
      <c r="E25" s="81" t="s">
        <v>609</v>
      </c>
      <c r="F25" s="333"/>
      <c r="G25" s="383"/>
    </row>
    <row r="26" spans="1:9" ht="27" hidden="1">
      <c r="D26" s="24"/>
      <c r="E26" s="81" t="s">
        <v>501</v>
      </c>
      <c r="F26" s="333"/>
      <c r="G26" s="383"/>
    </row>
    <row r="27" spans="1:9" s="372" customFormat="1" ht="35.1" customHeight="1">
      <c r="A27" s="377"/>
      <c r="B27" s="367"/>
      <c r="C27" s="368"/>
      <c r="D27" s="378"/>
      <c r="E27" s="374"/>
      <c r="F27" s="379"/>
      <c r="G27" s="380"/>
      <c r="I27" s="373"/>
    </row>
    <row r="28" spans="1:9" ht="27">
      <c r="D28" s="24"/>
      <c r="E28" s="81" t="s">
        <v>170</v>
      </c>
      <c r="F28" s="349" t="s">
        <v>85</v>
      </c>
      <c r="G28" s="383"/>
    </row>
    <row r="29" spans="1:9" ht="27">
      <c r="C29" s="28"/>
      <c r="D29" s="29"/>
      <c r="E29" s="30" t="s">
        <v>79</v>
      </c>
      <c r="F29" s="332" t="s">
        <v>1351</v>
      </c>
      <c r="G29" s="382"/>
    </row>
    <row r="30" spans="1:9" ht="27" hidden="1">
      <c r="C30" s="28"/>
      <c r="D30" s="29"/>
      <c r="E30" s="52" t="s">
        <v>203</v>
      </c>
      <c r="F30" s="333"/>
      <c r="G30" s="382"/>
    </row>
    <row r="31" spans="1:9" ht="27">
      <c r="C31" s="28"/>
      <c r="D31" s="29"/>
      <c r="E31" s="30" t="s">
        <v>53</v>
      </c>
      <c r="F31" s="332" t="s">
        <v>1352</v>
      </c>
      <c r="G31" s="382"/>
    </row>
    <row r="32" spans="1:9" ht="27">
      <c r="C32" s="28"/>
      <c r="D32" s="29"/>
      <c r="E32" s="30" t="s">
        <v>54</v>
      </c>
      <c r="F32" s="332" t="s">
        <v>1353</v>
      </c>
      <c r="G32" s="382"/>
      <c r="H32" s="31"/>
    </row>
    <row r="33" spans="1:9" s="372" customFormat="1" ht="6">
      <c r="A33" s="377"/>
      <c r="B33" s="367"/>
      <c r="C33" s="368"/>
      <c r="D33" s="378"/>
      <c r="E33" s="374"/>
      <c r="F33" s="379"/>
      <c r="G33" s="380"/>
      <c r="I33" s="373"/>
    </row>
    <row r="34" spans="1:9" ht="27">
      <c r="A34" s="199"/>
      <c r="D34" s="26"/>
      <c r="E34" s="799" t="s">
        <v>723</v>
      </c>
      <c r="F34" s="1121" t="s">
        <v>726</v>
      </c>
      <c r="G34" s="381"/>
    </row>
    <row r="35" spans="1:9" s="372" customFormat="1" ht="6">
      <c r="A35" s="377"/>
      <c r="B35" s="367"/>
      <c r="C35" s="368"/>
      <c r="D35" s="378"/>
      <c r="E35" s="374"/>
      <c r="F35" s="379"/>
      <c r="G35" s="380"/>
      <c r="I35" s="373"/>
    </row>
    <row r="36" spans="1:9" ht="27">
      <c r="A36" s="199"/>
      <c r="D36" s="26"/>
      <c r="E36" s="81" t="s">
        <v>243</v>
      </c>
      <c r="F36" s="828" t="s">
        <v>204</v>
      </c>
      <c r="G36" s="381"/>
    </row>
    <row r="37" spans="1:9" s="372" customFormat="1" ht="6">
      <c r="A37" s="366"/>
      <c r="B37" s="367"/>
      <c r="C37" s="368"/>
      <c r="D37" s="369"/>
      <c r="E37" s="370"/>
      <c r="F37" s="371"/>
      <c r="G37" s="369"/>
      <c r="I37" s="373"/>
    </row>
    <row r="38" spans="1:9" ht="27">
      <c r="B38" s="189"/>
      <c r="D38" s="24"/>
      <c r="E38" s="81" t="s">
        <v>729</v>
      </c>
      <c r="F38" s="349" t="s">
        <v>84</v>
      </c>
      <c r="G38" s="383"/>
      <c r="I38" s="19"/>
    </row>
    <row r="39" spans="1:9" s="372" customFormat="1" ht="6">
      <c r="A39" s="377"/>
      <c r="B39" s="367"/>
      <c r="C39" s="368"/>
      <c r="D39" s="378"/>
      <c r="E39" s="374"/>
      <c r="F39" s="379"/>
      <c r="G39" s="380"/>
      <c r="I39" s="373"/>
    </row>
    <row r="40" spans="1:9" ht="27">
      <c r="A40" s="201"/>
      <c r="B40" s="92"/>
      <c r="D40" s="33"/>
      <c r="E40" s="32" t="s">
        <v>546</v>
      </c>
      <c r="F40" s="329" t="s">
        <v>1619</v>
      </c>
      <c r="G40" s="381"/>
    </row>
    <row r="41" spans="1:9" ht="27">
      <c r="A41" s="201"/>
      <c r="B41" s="92"/>
      <c r="D41" s="33"/>
      <c r="E41" s="41" t="s">
        <v>547</v>
      </c>
      <c r="F41" s="329" t="s">
        <v>1620</v>
      </c>
      <c r="G41" s="381"/>
    </row>
    <row r="42" spans="1:9" ht="19.5">
      <c r="D42" s="24"/>
      <c r="E42" s="25"/>
      <c r="F42" s="445" t="s">
        <v>578</v>
      </c>
      <c r="G42" s="21"/>
    </row>
    <row r="43" spans="1:9" ht="27">
      <c r="A43" s="201"/>
      <c r="D43" s="21"/>
      <c r="E43" s="443" t="s">
        <v>87</v>
      </c>
      <c r="F43" s="449" t="s">
        <v>1621</v>
      </c>
      <c r="G43" s="381"/>
    </row>
    <row r="44" spans="1:9" ht="27">
      <c r="A44" s="201"/>
      <c r="B44" s="92"/>
      <c r="D44" s="33"/>
      <c r="E44" s="443" t="s">
        <v>88</v>
      </c>
      <c r="F44" s="449" t="s">
        <v>1622</v>
      </c>
      <c r="G44" s="381"/>
    </row>
    <row r="45" spans="1:9" ht="27">
      <c r="A45" s="201"/>
      <c r="B45" s="92"/>
      <c r="D45" s="33"/>
      <c r="E45" s="443" t="s">
        <v>579</v>
      </c>
      <c r="F45" s="449" t="s">
        <v>1623</v>
      </c>
      <c r="G45" s="381"/>
    </row>
    <row r="46" spans="1:9" ht="27">
      <c r="D46" s="24"/>
      <c r="E46" s="444" t="s">
        <v>580</v>
      </c>
      <c r="F46" s="449" t="s">
        <v>1624</v>
      </c>
      <c r="G46" s="383"/>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49"/>
      <c r="F54" s="1149"/>
      <c r="G54" s="1149"/>
      <c r="H54" s="1149"/>
      <c r="I54" s="1149"/>
    </row>
  </sheetData>
  <sheetProtection algorithmName="SHA-512" hashValue="7WcPHSNy6PpMY88RfxYquv6aXosr4GIVc36pdm7Z8o9xBsJkPkkSPUqMoYCVHtj//yHnmcSHLyDfvQx4hKnHhw==" saltValue="yn3VMU3smAR/E6sVJgJ54Q==" spinCount="100000" sheet="1" objects="1" scenarios="1" formatColumns="0" formatRows="0"/>
  <dataConsolidate leftLabels="1" link="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xr:uid="{00000000-0002-0000-04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4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400-000002000000}"/>
    <dataValidation type="list" allowBlank="1" showInputMessage="1" showErrorMessage="1" errorTitle="Ошибка" error="Выберите значение из списка" prompt="Выберите значение из списка" sqref="F14" xr:uid="{00000000-0002-0000-04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xr:uid="{00000000-0002-0000-0400-000004000000}"/>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60" hidden="1" customWidth="1"/>
    <col min="18" max="18" width="14.42578125" style="212" hidden="1" customWidth="1"/>
    <col min="19" max="22" width="9.140625" style="357"/>
    <col min="23" max="16384" width="9.140625" style="36"/>
  </cols>
  <sheetData>
    <row r="1" spans="1:256" s="202" customFormat="1" ht="16.5" hidden="1" customHeight="1">
      <c r="C1" s="351"/>
      <c r="H1" s="351"/>
      <c r="I1" s="351"/>
      <c r="J1" s="351"/>
      <c r="K1" s="351" t="s">
        <v>515</v>
      </c>
      <c r="L1" s="361" t="s">
        <v>401</v>
      </c>
      <c r="M1" s="396" t="s">
        <v>514</v>
      </c>
      <c r="N1" s="396"/>
      <c r="O1" s="396"/>
      <c r="P1" s="396"/>
      <c r="Q1" s="397"/>
      <c r="R1" s="396"/>
      <c r="S1" s="396"/>
      <c r="T1" s="396"/>
      <c r="U1" s="396"/>
      <c r="V1" s="396"/>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c r="ED1" s="361"/>
      <c r="EE1" s="361"/>
      <c r="EF1" s="361"/>
      <c r="EG1" s="361"/>
      <c r="EH1" s="361"/>
      <c r="EI1" s="361"/>
      <c r="EJ1" s="361"/>
      <c r="EK1" s="361"/>
      <c r="EL1" s="361"/>
      <c r="EM1" s="361"/>
      <c r="EN1" s="361"/>
      <c r="EO1" s="361"/>
      <c r="EP1" s="361"/>
      <c r="EQ1" s="361"/>
      <c r="ER1" s="361"/>
      <c r="ES1" s="361"/>
      <c r="ET1" s="361"/>
      <c r="EU1" s="361"/>
      <c r="EV1" s="361"/>
      <c r="EW1" s="361"/>
      <c r="EX1" s="361"/>
      <c r="EY1" s="361"/>
      <c r="EZ1" s="361"/>
      <c r="FA1" s="361"/>
      <c r="FB1" s="361"/>
      <c r="FC1" s="361"/>
      <c r="FD1" s="361"/>
      <c r="FE1" s="361"/>
      <c r="FF1" s="361"/>
      <c r="FG1" s="361"/>
      <c r="FH1" s="361"/>
      <c r="FI1" s="361"/>
      <c r="FJ1" s="361"/>
      <c r="FK1" s="361"/>
      <c r="FL1" s="361"/>
      <c r="FM1" s="361"/>
      <c r="FN1" s="361"/>
      <c r="FO1" s="361"/>
      <c r="FP1" s="361"/>
      <c r="FQ1" s="361"/>
      <c r="FR1" s="361"/>
      <c r="FS1" s="361"/>
      <c r="FT1" s="361"/>
      <c r="FU1" s="361"/>
      <c r="FV1" s="361"/>
      <c r="FW1" s="361"/>
      <c r="FX1" s="361"/>
      <c r="FY1" s="361"/>
      <c r="FZ1" s="361"/>
      <c r="GA1" s="361"/>
      <c r="GB1" s="361"/>
      <c r="GC1" s="361"/>
      <c r="GD1" s="361"/>
      <c r="GE1" s="361"/>
      <c r="GF1" s="361"/>
      <c r="GG1" s="361"/>
      <c r="GH1" s="361"/>
      <c r="GI1" s="361"/>
      <c r="GJ1" s="361"/>
      <c r="GK1" s="361"/>
      <c r="GL1" s="361"/>
      <c r="GM1" s="361"/>
      <c r="GN1" s="361"/>
      <c r="GO1" s="361"/>
      <c r="GP1" s="361"/>
      <c r="GQ1" s="361"/>
      <c r="GR1" s="361"/>
      <c r="GS1" s="361"/>
      <c r="GT1" s="361"/>
      <c r="GU1" s="361"/>
      <c r="GV1" s="361"/>
      <c r="GW1" s="361"/>
      <c r="GX1" s="361"/>
      <c r="GY1" s="361"/>
      <c r="GZ1" s="361"/>
      <c r="HA1" s="361"/>
      <c r="HB1" s="361"/>
      <c r="HC1" s="361"/>
      <c r="HD1" s="361"/>
      <c r="HE1" s="361"/>
      <c r="HF1" s="361"/>
      <c r="HG1" s="361"/>
      <c r="HH1" s="361"/>
      <c r="HI1" s="361"/>
      <c r="HJ1" s="361"/>
      <c r="HK1" s="361"/>
      <c r="HL1" s="361"/>
      <c r="HM1" s="361"/>
      <c r="HN1" s="361"/>
      <c r="HO1" s="361"/>
      <c r="HP1" s="361"/>
      <c r="HQ1" s="361"/>
      <c r="HR1" s="361"/>
      <c r="HS1" s="361"/>
      <c r="HT1" s="361"/>
      <c r="HU1" s="361"/>
      <c r="HV1" s="361"/>
      <c r="HW1" s="361"/>
      <c r="HX1" s="361"/>
      <c r="HY1" s="361"/>
      <c r="HZ1" s="361"/>
      <c r="IA1" s="361"/>
      <c r="IB1" s="361"/>
      <c r="IC1" s="361"/>
      <c r="ID1" s="361"/>
      <c r="IE1" s="361"/>
      <c r="IF1" s="361"/>
      <c r="IG1" s="361"/>
      <c r="IH1" s="361"/>
      <c r="II1" s="361"/>
      <c r="IJ1" s="361"/>
      <c r="IK1" s="361"/>
      <c r="IL1" s="361"/>
      <c r="IM1" s="361"/>
      <c r="IN1" s="361"/>
      <c r="IO1" s="361"/>
      <c r="IP1" s="361"/>
      <c r="IQ1" s="361"/>
      <c r="IR1" s="361"/>
      <c r="IS1" s="361"/>
      <c r="IT1" s="361"/>
      <c r="IU1" s="361"/>
      <c r="IV1" s="361"/>
    </row>
    <row r="2" spans="1:256" s="365" customFormat="1" ht="16.5" hidden="1" customHeight="1">
      <c r="A2" s="362"/>
      <c r="B2" s="362"/>
      <c r="C2" s="363"/>
      <c r="D2" s="362"/>
      <c r="E2" s="362"/>
      <c r="F2" s="362"/>
      <c r="G2" s="362"/>
      <c r="H2" s="362"/>
      <c r="I2" s="362"/>
      <c r="J2" s="362"/>
      <c r="K2" s="362"/>
      <c r="L2" s="362"/>
      <c r="M2" s="396"/>
      <c r="N2" s="396"/>
      <c r="O2" s="396"/>
      <c r="P2" s="396"/>
      <c r="Q2" s="397"/>
      <c r="R2" s="396"/>
      <c r="S2" s="364"/>
      <c r="T2" s="364"/>
      <c r="U2" s="364"/>
      <c r="V2" s="364"/>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row>
    <row r="3" spans="1:256" s="126" customFormat="1" ht="3" customHeight="1">
      <c r="A3" s="125"/>
      <c r="B3" s="36"/>
      <c r="C3" s="230"/>
      <c r="D3" s="100"/>
      <c r="E3" s="100"/>
      <c r="F3" s="100"/>
      <c r="G3" s="100"/>
      <c r="H3" s="100"/>
      <c r="I3" s="100"/>
      <c r="J3" s="100"/>
      <c r="K3" s="100"/>
      <c r="L3" s="233"/>
      <c r="M3" s="212"/>
      <c r="N3" s="212"/>
      <c r="O3" s="212"/>
      <c r="P3" s="212"/>
      <c r="Q3" s="360"/>
      <c r="R3" s="212"/>
      <c r="S3" s="357"/>
      <c r="T3" s="357"/>
      <c r="U3" s="357"/>
      <c r="V3" s="357"/>
    </row>
    <row r="4" spans="1:256" s="126" customFormat="1" ht="22.5">
      <c r="A4" s="125"/>
      <c r="B4" s="36"/>
      <c r="C4" s="230"/>
      <c r="D4" s="1154" t="s">
        <v>397</v>
      </c>
      <c r="E4" s="1155"/>
      <c r="F4" s="1155"/>
      <c r="G4" s="1155"/>
      <c r="H4" s="1156"/>
      <c r="I4" s="436"/>
      <c r="M4" s="212"/>
      <c r="N4" s="212"/>
      <c r="O4" s="212"/>
      <c r="P4" s="212"/>
      <c r="Q4" s="360"/>
      <c r="R4" s="212"/>
      <c r="S4" s="357"/>
      <c r="T4" s="357"/>
      <c r="U4" s="357"/>
      <c r="V4" s="357"/>
    </row>
    <row r="5" spans="1:256" s="126" customFormat="1" ht="3" hidden="1" customHeight="1">
      <c r="A5" s="125"/>
      <c r="B5" s="36"/>
      <c r="C5" s="230"/>
      <c r="D5" s="100"/>
      <c r="E5" s="100"/>
      <c r="F5" s="100"/>
      <c r="G5" s="100"/>
      <c r="H5" s="234"/>
      <c r="I5" s="234"/>
      <c r="J5" s="234"/>
      <c r="K5" s="234"/>
      <c r="L5" s="235"/>
      <c r="M5" s="212"/>
      <c r="N5" s="212"/>
      <c r="O5" s="212"/>
      <c r="P5" s="212"/>
      <c r="Q5" s="360"/>
      <c r="R5" s="212"/>
      <c r="S5" s="357"/>
      <c r="T5" s="357"/>
      <c r="U5" s="357"/>
      <c r="V5" s="357"/>
    </row>
    <row r="6" spans="1:256" s="126" customFormat="1" ht="20.100000000000001" hidden="1" customHeight="1">
      <c r="A6" s="236"/>
      <c r="B6" s="236"/>
      <c r="C6" s="230"/>
      <c r="D6" s="1157"/>
      <c r="E6" s="1157"/>
      <c r="F6" s="1158" t="s">
        <v>84</v>
      </c>
      <c r="G6" s="1158"/>
      <c r="H6" s="234"/>
      <c r="I6" s="234"/>
      <c r="J6" s="237"/>
      <c r="K6" s="238"/>
      <c r="L6" s="238"/>
      <c r="M6" s="212"/>
      <c r="N6" s="212"/>
      <c r="O6" s="212"/>
      <c r="P6" s="212"/>
      <c r="Q6" s="360"/>
      <c r="R6" s="212"/>
      <c r="S6" s="357"/>
      <c r="T6" s="357"/>
      <c r="U6" s="357"/>
      <c r="V6" s="357"/>
    </row>
    <row r="7" spans="1:256" ht="3" customHeight="1"/>
    <row r="8" spans="1:256" s="126" customFormat="1">
      <c r="A8" s="125"/>
      <c r="B8" s="36"/>
      <c r="C8" s="230"/>
      <c r="D8" s="1159" t="s">
        <v>16</v>
      </c>
      <c r="E8" s="1159"/>
      <c r="F8" s="1159" t="s">
        <v>398</v>
      </c>
      <c r="G8" s="1159"/>
      <c r="H8" s="1159"/>
      <c r="I8" s="1160" t="s">
        <v>399</v>
      </c>
      <c r="J8" s="1160"/>
      <c r="K8" s="1160"/>
      <c r="L8" s="1160"/>
      <c r="M8" s="212"/>
      <c r="N8" s="212"/>
      <c r="O8" s="212"/>
      <c r="P8" s="212"/>
      <c r="Q8" s="360"/>
      <c r="R8" s="212"/>
      <c r="S8" s="357"/>
      <c r="T8" s="357"/>
      <c r="U8" s="357"/>
      <c r="V8" s="357"/>
    </row>
    <row r="9" spans="1:256" s="126" customFormat="1" ht="20.25" customHeight="1">
      <c r="A9" s="125"/>
      <c r="B9" s="36"/>
      <c r="C9" s="230"/>
      <c r="D9" s="240" t="s">
        <v>92</v>
      </c>
      <c r="E9" s="240" t="s">
        <v>400</v>
      </c>
      <c r="F9" s="1150" t="s">
        <v>92</v>
      </c>
      <c r="G9" s="1151"/>
      <c r="H9" s="241" t="s">
        <v>400</v>
      </c>
      <c r="I9" s="1152" t="s">
        <v>92</v>
      </c>
      <c r="J9" s="1152"/>
      <c r="K9" s="241" t="s">
        <v>400</v>
      </c>
      <c r="L9" s="241" t="s">
        <v>401</v>
      </c>
      <c r="M9" s="212"/>
      <c r="N9" s="212"/>
      <c r="O9" s="212"/>
      <c r="P9" s="212"/>
      <c r="Q9" s="360"/>
      <c r="R9" s="212"/>
      <c r="S9" s="357"/>
      <c r="T9" s="357"/>
      <c r="U9" s="357"/>
      <c r="V9" s="357"/>
    </row>
    <row r="10" spans="1:256" ht="12" customHeight="1">
      <c r="C10" s="249"/>
      <c r="D10" s="355" t="s">
        <v>93</v>
      </c>
      <c r="E10" s="355" t="s">
        <v>49</v>
      </c>
      <c r="F10" s="1153" t="s">
        <v>50</v>
      </c>
      <c r="G10" s="1153"/>
      <c r="H10" s="355" t="s">
        <v>51</v>
      </c>
      <c r="I10" s="1153" t="s">
        <v>68</v>
      </c>
      <c r="J10" s="1153"/>
      <c r="K10" s="355" t="s">
        <v>69</v>
      </c>
      <c r="L10" s="355" t="s">
        <v>183</v>
      </c>
      <c r="M10" s="263"/>
      <c r="N10" s="263"/>
      <c r="O10" s="263"/>
      <c r="P10" s="263"/>
      <c r="Q10" s="239"/>
      <c r="R10" s="263"/>
      <c r="S10" s="356"/>
      <c r="T10" s="356"/>
      <c r="U10" s="356"/>
      <c r="V10" s="356"/>
    </row>
    <row r="11" spans="1:256" s="126" customFormat="1" hidden="1">
      <c r="A11" s="36"/>
      <c r="B11" s="36"/>
      <c r="C11" s="230"/>
      <c r="D11" s="242">
        <v>0</v>
      </c>
      <c r="E11" s="243"/>
      <c r="F11" s="162"/>
      <c r="G11" s="162"/>
      <c r="H11" s="244"/>
      <c r="I11" s="245"/>
      <c r="J11" s="162"/>
      <c r="K11" s="244"/>
      <c r="L11" s="246"/>
      <c r="M11" s="400" t="s">
        <v>522</v>
      </c>
      <c r="N11" s="212"/>
      <c r="O11" s="212"/>
      <c r="P11" s="212" t="s">
        <v>520</v>
      </c>
      <c r="Q11" s="360" t="s">
        <v>521</v>
      </c>
      <c r="R11" s="212" t="s">
        <v>584</v>
      </c>
      <c r="S11" s="357"/>
      <c r="T11" s="357"/>
      <c r="U11" s="357"/>
      <c r="V11" s="357"/>
    </row>
    <row r="12" spans="1:256" s="265" customFormat="1" ht="0.95" customHeight="1">
      <c r="A12" s="89"/>
      <c r="B12" s="186" t="s">
        <v>405</v>
      </c>
      <c r="C12" s="1162"/>
      <c r="D12" s="1159">
        <v>1</v>
      </c>
      <c r="E12" s="1163" t="s">
        <v>1625</v>
      </c>
      <c r="F12" s="1111"/>
      <c r="G12" s="1105">
        <v>0</v>
      </c>
      <c r="H12" s="358"/>
      <c r="I12" s="250"/>
      <c r="J12" s="395" t="s">
        <v>519</v>
      </c>
      <c r="K12" s="735"/>
      <c r="L12" s="266"/>
      <c r="M12" s="831">
        <f>mergeValue(H12)</f>
        <v>0</v>
      </c>
      <c r="N12" s="1010"/>
      <c r="O12" s="1010"/>
      <c r="P12" s="831" t="str">
        <f>IF(ISERROR(MATCH(Q12,MODesc,0)),"n","y")</f>
        <v>y</v>
      </c>
      <c r="Q12" s="1010" t="s">
        <v>1625</v>
      </c>
      <c r="R12" s="831" t="str">
        <f>K12&amp;"("&amp;L12&amp;")"</f>
        <v>()</v>
      </c>
      <c r="S12" s="186"/>
      <c r="T12" s="186"/>
      <c r="U12" s="248"/>
      <c r="V12" s="186"/>
      <c r="W12" s="186"/>
      <c r="X12" s="186"/>
      <c r="Y12" s="264"/>
      <c r="Z12" s="264"/>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264"/>
      <c r="BW12" s="264"/>
      <c r="BX12" s="264"/>
      <c r="BY12" s="264"/>
      <c r="BZ12" s="264"/>
      <c r="CA12" s="264"/>
      <c r="CB12" s="264"/>
      <c r="CC12" s="264"/>
      <c r="CD12" s="264"/>
      <c r="CE12" s="264"/>
    </row>
    <row r="13" spans="1:256" s="265" customFormat="1" ht="0.95" customHeight="1">
      <c r="A13" s="89"/>
      <c r="B13" s="186" t="s">
        <v>405</v>
      </c>
      <c r="C13" s="1162"/>
      <c r="D13" s="1159"/>
      <c r="E13" s="1164"/>
      <c r="F13" s="1165"/>
      <c r="G13" s="1159">
        <v>1</v>
      </c>
      <c r="H13" s="1161" t="s">
        <v>863</v>
      </c>
      <c r="I13" s="250"/>
      <c r="J13" s="395" t="s">
        <v>519</v>
      </c>
      <c r="K13" s="735"/>
      <c r="L13" s="266"/>
      <c r="M13" s="831" t="str">
        <f>mergeValue(H13)</f>
        <v>Город Орёл</v>
      </c>
      <c r="N13" s="1010"/>
      <c r="O13" s="1010"/>
      <c r="P13" s="1010"/>
      <c r="Q13" s="1010"/>
      <c r="R13" s="831" t="str">
        <f>K13&amp;"("&amp;L13&amp;")"</f>
        <v>()</v>
      </c>
      <c r="S13" s="186"/>
      <c r="T13" s="186"/>
      <c r="U13" s="248"/>
      <c r="V13" s="186"/>
      <c r="W13" s="186"/>
      <c r="X13" s="186"/>
      <c r="Y13" s="264"/>
      <c r="Z13" s="264"/>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264"/>
      <c r="BW13" s="264"/>
      <c r="BX13" s="264"/>
      <c r="BY13" s="264"/>
      <c r="BZ13" s="264"/>
      <c r="CA13" s="264"/>
      <c r="CB13" s="264"/>
      <c r="CC13" s="264"/>
      <c r="CD13" s="264"/>
      <c r="CE13" s="264"/>
    </row>
    <row r="14" spans="1:256" s="265" customFormat="1" ht="15" customHeight="1">
      <c r="A14" s="89"/>
      <c r="B14" s="186" t="s">
        <v>405</v>
      </c>
      <c r="C14" s="1162"/>
      <c r="D14" s="1159"/>
      <c r="E14" s="1164"/>
      <c r="F14" s="1166"/>
      <c r="G14" s="1159"/>
      <c r="H14" s="1161"/>
      <c r="I14" s="1122"/>
      <c r="J14" s="1105">
        <v>1</v>
      </c>
      <c r="K14" s="1110" t="s">
        <v>863</v>
      </c>
      <c r="L14" s="247" t="s">
        <v>864</v>
      </c>
      <c r="M14" s="831" t="str">
        <f>mergeValue(H14)</f>
        <v>Город Орёл</v>
      </c>
      <c r="N14" s="1010"/>
      <c r="O14" s="1010"/>
      <c r="P14" s="1010"/>
      <c r="Q14" s="1010"/>
      <c r="R14" s="831" t="str">
        <f>K14&amp;" ("&amp;L14&amp;")"</f>
        <v>Город Орёл (54701000)</v>
      </c>
      <c r="S14" s="186"/>
      <c r="T14" s="186"/>
      <c r="U14" s="248"/>
      <c r="V14" s="186"/>
      <c r="W14" s="186"/>
      <c r="X14" s="186"/>
      <c r="Y14" s="264"/>
      <c r="Z14" s="264"/>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400"/>
      <c r="N15" s="212"/>
      <c r="O15" s="212"/>
      <c r="P15" s="212"/>
      <c r="Q15" s="360" t="s">
        <v>19</v>
      </c>
      <c r="R15" s="212"/>
      <c r="S15" s="357"/>
      <c r="T15" s="357"/>
      <c r="U15" s="357"/>
      <c r="V15" s="357"/>
    </row>
    <row r="16" spans="1:256" s="126" customFormat="1" ht="21" customHeight="1">
      <c r="A16" s="125"/>
      <c r="B16" s="36"/>
      <c r="C16" s="232"/>
      <c r="D16" s="254"/>
      <c r="E16" s="254"/>
      <c r="F16" s="254"/>
      <c r="G16" s="254"/>
      <c r="H16" s="254"/>
      <c r="I16" s="254"/>
      <c r="J16" s="254"/>
      <c r="K16" s="254"/>
      <c r="L16" s="254"/>
      <c r="M16" s="212"/>
      <c r="N16" s="212"/>
      <c r="O16" s="212"/>
      <c r="P16" s="212"/>
      <c r="Q16" s="360"/>
      <c r="R16" s="212"/>
      <c r="S16" s="357"/>
      <c r="T16" s="357"/>
      <c r="U16" s="357"/>
      <c r="V16" s="357"/>
    </row>
    <row r="17" spans="1:22" s="126" customFormat="1">
      <c r="A17" s="125"/>
      <c r="B17" s="36"/>
      <c r="C17" s="232"/>
      <c r="D17" s="36"/>
      <c r="E17" s="36"/>
      <c r="F17" s="36"/>
      <c r="G17" s="36"/>
      <c r="H17" s="36"/>
      <c r="I17" s="36"/>
      <c r="J17" s="36"/>
      <c r="K17" s="36"/>
      <c r="L17" s="36"/>
      <c r="M17" s="212"/>
      <c r="N17" s="212"/>
      <c r="O17" s="212"/>
      <c r="P17" s="212"/>
      <c r="Q17" s="360"/>
      <c r="R17" s="212"/>
      <c r="S17" s="357"/>
      <c r="T17" s="357"/>
      <c r="U17" s="357"/>
      <c r="V17" s="357"/>
    </row>
    <row r="18" spans="1:22" s="126" customFormat="1" ht="0.75" customHeight="1">
      <c r="A18" s="125"/>
      <c r="B18" s="36"/>
      <c r="C18" s="232"/>
      <c r="D18" s="36"/>
      <c r="E18" s="36"/>
      <c r="F18" s="36"/>
      <c r="G18" s="36"/>
      <c r="H18" s="36"/>
      <c r="I18" s="36"/>
      <c r="J18" s="36"/>
      <c r="K18" s="36"/>
      <c r="L18" s="36"/>
      <c r="M18" s="212"/>
      <c r="N18" s="212"/>
      <c r="O18" s="212"/>
      <c r="P18" s="212"/>
      <c r="Q18" s="360"/>
      <c r="R18" s="212"/>
      <c r="S18" s="357"/>
      <c r="T18" s="357"/>
      <c r="U18" s="357"/>
      <c r="V18" s="357"/>
    </row>
    <row r="19" spans="1:22" s="256" customFormat="1" ht="10.5">
      <c r="A19" s="255"/>
      <c r="C19" s="257"/>
      <c r="D19" s="258"/>
      <c r="E19" s="258"/>
      <c r="M19" s="212"/>
      <c r="N19" s="212"/>
      <c r="O19" s="212"/>
      <c r="P19" s="212"/>
      <c r="Q19" s="360"/>
      <c r="R19" s="212"/>
      <c r="S19" s="357"/>
      <c r="T19" s="357"/>
      <c r="U19" s="357"/>
      <c r="V19" s="357"/>
    </row>
    <row r="20" spans="1:22" s="256" customFormat="1" ht="10.5">
      <c r="A20" s="255"/>
      <c r="C20" s="257"/>
      <c r="D20" s="258"/>
      <c r="E20" s="258"/>
      <c r="M20" s="212"/>
      <c r="N20" s="212"/>
      <c r="O20" s="212"/>
      <c r="P20" s="212"/>
      <c r="Q20" s="360"/>
      <c r="R20" s="212"/>
      <c r="S20" s="357"/>
      <c r="T20" s="357"/>
      <c r="U20" s="357"/>
      <c r="V20" s="357"/>
    </row>
  </sheetData>
  <sheetProtection algorithmName="SHA-512" hashValue="I1yk0Gm36vsKhb/qkQEnQ4fiqMkIgtjxyYIBTGlVSaXU+lg0s2dBCMYcvX8K2tYLlUomXRBId2+0eyqAUcWkHA==" saltValue="rVsM74GWWto1AzFRbz/8hA=="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xr:uid="{9DADE295-3961-4336-B27D-0A32443CB74F}">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tabColor rgb="FFCCCCFF"/>
  </sheetPr>
  <dimension ref="A1:X40"/>
  <sheetViews>
    <sheetView showGridLines="0" topLeftCell="C4" zoomScaleNormal="100" workbookViewId="0">
      <selection activeCell="N21" sqref="N21:N23"/>
    </sheetView>
  </sheetViews>
  <sheetFormatPr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5" customWidth="1"/>
    <col min="21" max="21" width="5.7109375" style="535" customWidth="1"/>
    <col min="22" max="22" width="34.42578125" style="535"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54" t="s">
        <v>712</v>
      </c>
      <c r="E5" s="1155"/>
      <c r="F5" s="1155"/>
      <c r="G5" s="1155"/>
      <c r="H5" s="1155"/>
      <c r="I5" s="1155"/>
      <c r="J5" s="1156"/>
      <c r="K5" s="437"/>
      <c r="L5" s="176"/>
      <c r="M5" s="176"/>
      <c r="N5" s="176"/>
      <c r="O5" s="176"/>
      <c r="P5" s="176"/>
      <c r="Q5" s="176"/>
      <c r="R5" s="176"/>
      <c r="S5" s="569"/>
      <c r="T5" s="569"/>
      <c r="U5" s="569"/>
      <c r="V5" s="569"/>
      <c r="W5" s="176"/>
    </row>
    <row r="6" spans="1:24" s="470" customFormat="1" ht="3" customHeight="1">
      <c r="A6" s="312"/>
      <c r="B6" s="312"/>
      <c r="D6" s="1180"/>
      <c r="E6" s="1181"/>
      <c r="F6" s="1181"/>
      <c r="G6" s="1181"/>
      <c r="H6" s="1181"/>
      <c r="I6" s="1181"/>
      <c r="J6" s="1182"/>
      <c r="S6" s="647"/>
      <c r="T6" s="647"/>
      <c r="U6" s="647"/>
      <c r="V6" s="647"/>
    </row>
    <row r="7" spans="1:24" s="470" customFormat="1" ht="5.25" hidden="1" customHeight="1">
      <c r="A7" s="312"/>
      <c r="B7" s="312"/>
      <c r="E7" s="1183"/>
      <c r="F7" s="1183"/>
      <c r="G7" s="1170"/>
      <c r="H7" s="1170"/>
      <c r="I7" s="1170"/>
      <c r="J7" s="1170"/>
      <c r="S7" s="647"/>
      <c r="T7" s="647"/>
      <c r="U7" s="647"/>
      <c r="V7" s="647"/>
    </row>
    <row r="8" spans="1:24" s="470" customFormat="1" ht="5.25" hidden="1" customHeight="1">
      <c r="A8" s="312"/>
      <c r="B8" s="312"/>
      <c r="E8" s="1183"/>
      <c r="F8" s="1183"/>
      <c r="G8" s="1170"/>
      <c r="H8" s="1170"/>
      <c r="I8" s="1170"/>
      <c r="J8" s="1170"/>
      <c r="S8" s="647"/>
      <c r="T8" s="647"/>
      <c r="U8" s="647"/>
      <c r="V8" s="647"/>
    </row>
    <row r="9" spans="1:24" s="470" customFormat="1" ht="5.25" hidden="1" customHeight="1">
      <c r="A9" s="312"/>
      <c r="B9" s="312"/>
      <c r="E9" s="1183"/>
      <c r="F9" s="1183"/>
      <c r="G9" s="1170"/>
      <c r="H9" s="1170"/>
      <c r="I9" s="1170"/>
      <c r="J9" s="1170"/>
      <c r="S9" s="647"/>
      <c r="T9" s="647"/>
      <c r="U9" s="647"/>
      <c r="V9" s="647"/>
    </row>
    <row r="10" spans="1:24" s="647" customFormat="1" ht="5.25" hidden="1">
      <c r="A10" s="312"/>
      <c r="B10" s="312"/>
      <c r="E10" s="1184"/>
      <c r="F10" s="1184"/>
      <c r="G10" s="842"/>
      <c r="H10" s="466"/>
      <c r="I10" s="795"/>
      <c r="J10" s="795"/>
    </row>
    <row r="11" spans="1:24" s="159" customFormat="1" ht="18.75" hidden="1" customHeight="1">
      <c r="A11" s="312"/>
      <c r="B11" s="312"/>
      <c r="D11" s="152"/>
      <c r="E11" s="1185" t="s">
        <v>719</v>
      </c>
      <c r="F11" s="1185"/>
      <c r="G11" s="1123" t="s">
        <v>85</v>
      </c>
      <c r="H11" s="468"/>
      <c r="I11" s="166"/>
      <c r="J11" s="152"/>
      <c r="K11" s="153"/>
      <c r="L11" s="152"/>
      <c r="M11" s="152"/>
      <c r="N11" s="153"/>
      <c r="O11" s="153"/>
      <c r="P11" s="152"/>
      <c r="Q11" s="152"/>
      <c r="R11" s="153"/>
      <c r="S11" s="555"/>
      <c r="T11" s="554"/>
      <c r="U11" s="554"/>
      <c r="V11" s="555"/>
    </row>
    <row r="12" spans="1:24" s="470" customFormat="1" ht="18.75" hidden="1">
      <c r="A12" s="312"/>
      <c r="B12" s="312"/>
      <c r="E12" s="1185" t="s">
        <v>720</v>
      </c>
      <c r="F12" s="1185"/>
      <c r="G12" s="1123" t="s">
        <v>85</v>
      </c>
      <c r="H12" s="468"/>
      <c r="I12" s="466"/>
      <c r="J12" s="469"/>
      <c r="K12" s="465"/>
      <c r="L12" s="465"/>
      <c r="M12" s="465"/>
      <c r="N12" s="464"/>
      <c r="O12" s="465"/>
      <c r="P12" s="465"/>
      <c r="Q12" s="465"/>
      <c r="R12" s="464"/>
      <c r="S12" s="646"/>
      <c r="T12" s="646"/>
      <c r="U12" s="646"/>
      <c r="V12" s="645"/>
    </row>
    <row r="13" spans="1:24" s="470" customFormat="1" ht="5.25" hidden="1" customHeight="1">
      <c r="A13" s="312"/>
      <c r="B13" s="312"/>
      <c r="E13" s="1179"/>
      <c r="F13" s="1179"/>
      <c r="G13" s="467"/>
      <c r="H13" s="466"/>
      <c r="I13" s="465"/>
      <c r="J13" s="465"/>
      <c r="K13" s="465"/>
      <c r="L13" s="465"/>
      <c r="M13" s="465"/>
      <c r="N13" s="464"/>
      <c r="O13" s="465"/>
      <c r="P13" s="465"/>
      <c r="Q13" s="465"/>
      <c r="R13" s="464"/>
      <c r="S13" s="646"/>
      <c r="T13" s="646"/>
      <c r="U13" s="646"/>
      <c r="V13" s="645"/>
    </row>
    <row r="14" spans="1:24" s="470" customFormat="1" ht="5.25" hidden="1" customHeight="1">
      <c r="A14" s="312"/>
      <c r="B14" s="312"/>
      <c r="S14" s="647"/>
      <c r="T14" s="647"/>
      <c r="U14" s="647"/>
      <c r="V14" s="647"/>
    </row>
    <row r="15" spans="1:24" s="463" customFormat="1" ht="5.25" hidden="1" customHeight="1">
      <c r="A15" s="472"/>
      <c r="B15" s="472"/>
      <c r="S15" s="644"/>
      <c r="T15" s="644"/>
      <c r="U15" s="644"/>
      <c r="V15" s="644"/>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171" t="s">
        <v>92</v>
      </c>
      <c r="E17" s="1171" t="s">
        <v>297</v>
      </c>
      <c r="F17" s="1171" t="s">
        <v>80</v>
      </c>
      <c r="G17" s="1171" t="s">
        <v>439</v>
      </c>
      <c r="H17" s="1171" t="s">
        <v>92</v>
      </c>
      <c r="I17" s="1171"/>
      <c r="J17" s="1171" t="s">
        <v>20</v>
      </c>
      <c r="K17" s="1173" t="s">
        <v>479</v>
      </c>
      <c r="L17" s="1173"/>
      <c r="M17" s="1173"/>
      <c r="N17" s="1173"/>
      <c r="O17" s="1173" t="s">
        <v>710</v>
      </c>
      <c r="P17" s="1173"/>
      <c r="Q17" s="1173"/>
      <c r="R17" s="1173"/>
      <c r="S17" s="1173" t="s">
        <v>711</v>
      </c>
      <c r="T17" s="1173"/>
      <c r="U17" s="1173"/>
      <c r="V17" s="1173"/>
      <c r="W17" s="1171" t="s">
        <v>244</v>
      </c>
    </row>
    <row r="18" spans="1:24" ht="30.75" customHeight="1">
      <c r="D18" s="1171"/>
      <c r="E18" s="1171"/>
      <c r="F18" s="1171"/>
      <c r="G18" s="1171"/>
      <c r="H18" s="1171"/>
      <c r="I18" s="1171"/>
      <c r="J18" s="1171"/>
      <c r="K18" s="115" t="s">
        <v>300</v>
      </c>
      <c r="L18" s="1171" t="s">
        <v>92</v>
      </c>
      <c r="M18" s="1171"/>
      <c r="N18" s="115" t="s">
        <v>230</v>
      </c>
      <c r="O18" s="115" t="s">
        <v>300</v>
      </c>
      <c r="P18" s="1171" t="s">
        <v>92</v>
      </c>
      <c r="Q18" s="1171"/>
      <c r="R18" s="115" t="s">
        <v>230</v>
      </c>
      <c r="S18" s="542" t="s">
        <v>300</v>
      </c>
      <c r="T18" s="1171" t="s">
        <v>92</v>
      </c>
      <c r="U18" s="1171"/>
      <c r="V18" s="542" t="s">
        <v>400</v>
      </c>
      <c r="W18" s="1171"/>
    </row>
    <row r="19" spans="1:24" s="406" customFormat="1" ht="12" customHeight="1">
      <c r="A19" s="405"/>
      <c r="B19" s="405"/>
      <c r="D19" s="42" t="s">
        <v>93</v>
      </c>
      <c r="E19" s="42" t="s">
        <v>49</v>
      </c>
      <c r="F19" s="42" t="s">
        <v>50</v>
      </c>
      <c r="G19" s="42" t="s">
        <v>51</v>
      </c>
      <c r="H19" s="1172" t="s">
        <v>68</v>
      </c>
      <c r="I19" s="1172"/>
      <c r="J19" s="42" t="s">
        <v>69</v>
      </c>
      <c r="K19" s="42" t="s">
        <v>183</v>
      </c>
      <c r="L19" s="1172" t="s">
        <v>184</v>
      </c>
      <c r="M19" s="1172"/>
      <c r="N19" s="42" t="s">
        <v>208</v>
      </c>
      <c r="O19" s="42" t="s">
        <v>209</v>
      </c>
      <c r="P19" s="1172" t="s">
        <v>210</v>
      </c>
      <c r="Q19" s="1172"/>
      <c r="R19" s="42" t="s">
        <v>211</v>
      </c>
      <c r="S19" s="527" t="s">
        <v>210</v>
      </c>
      <c r="T19" s="1172" t="s">
        <v>211</v>
      </c>
      <c r="U19" s="1172"/>
      <c r="V19" s="527" t="s">
        <v>212</v>
      </c>
      <c r="W19" s="42" t="s">
        <v>213</v>
      </c>
    </row>
    <row r="20" spans="1:24" ht="14.25" hidden="1" customHeight="1">
      <c r="C20" s="310"/>
      <c r="D20" s="350">
        <v>0</v>
      </c>
      <c r="E20" s="401"/>
      <c r="F20" s="401"/>
      <c r="G20" s="121"/>
      <c r="H20" s="402"/>
      <c r="I20" s="402"/>
      <c r="J20" s="221"/>
      <c r="K20" s="121"/>
      <c r="L20" s="221"/>
      <c r="M20" s="221"/>
      <c r="N20" s="403"/>
      <c r="O20" s="121"/>
      <c r="P20" s="221"/>
      <c r="Q20" s="221"/>
      <c r="R20" s="404"/>
      <c r="S20" s="544"/>
      <c r="T20" s="594"/>
      <c r="U20" s="594"/>
      <c r="V20" s="631"/>
      <c r="W20" s="121"/>
      <c r="X20" s="175"/>
    </row>
    <row r="21" spans="1:24" s="1104" customFormat="1" ht="17.100000000000001" customHeight="1">
      <c r="A21" s="750">
        <v>13</v>
      </c>
      <c r="C21" s="310"/>
      <c r="D21" s="1174">
        <v>1</v>
      </c>
      <c r="E21" s="1186" t="s">
        <v>771</v>
      </c>
      <c r="F21" s="1188" t="s">
        <v>1314</v>
      </c>
      <c r="G21" s="1191" t="s">
        <v>85</v>
      </c>
      <c r="H21" s="1174"/>
      <c r="I21" s="1174">
        <v>1</v>
      </c>
      <c r="J21" s="1176" t="s">
        <v>1626</v>
      </c>
      <c r="K21" s="1195" t="s">
        <v>84</v>
      </c>
      <c r="L21" s="1193"/>
      <c r="M21" s="1193" t="s">
        <v>93</v>
      </c>
      <c r="N21" s="1196" t="s">
        <v>1625</v>
      </c>
      <c r="O21" s="1195" t="s">
        <v>85</v>
      </c>
      <c r="P21" s="1193"/>
      <c r="Q21" s="1193" t="s">
        <v>93</v>
      </c>
      <c r="R21" s="1194"/>
      <c r="S21" s="1195" t="s">
        <v>85</v>
      </c>
      <c r="T21" s="1089"/>
      <c r="U21" s="1089" t="s">
        <v>93</v>
      </c>
      <c r="V21" s="1124"/>
      <c r="W21" s="308"/>
    </row>
    <row r="22" spans="1:24" s="1104" customFormat="1" ht="17.100000000000001" customHeight="1">
      <c r="A22" s="750"/>
      <c r="C22" s="749"/>
      <c r="D22" s="1174"/>
      <c r="E22" s="1186"/>
      <c r="F22" s="1189"/>
      <c r="G22" s="1191"/>
      <c r="H22" s="1174"/>
      <c r="I22" s="1174"/>
      <c r="J22" s="1177"/>
      <c r="K22" s="1195"/>
      <c r="L22" s="1193"/>
      <c r="M22" s="1193"/>
      <c r="N22" s="1196"/>
      <c r="O22" s="1195"/>
      <c r="P22" s="1193"/>
      <c r="Q22" s="1193"/>
      <c r="R22" s="1194"/>
      <c r="S22" s="1195"/>
      <c r="T22" s="1091"/>
      <c r="U22" s="746"/>
      <c r="V22" s="747"/>
      <c r="W22" s="748"/>
    </row>
    <row r="23" spans="1:24" s="1104" customFormat="1" ht="17.100000000000001" customHeight="1">
      <c r="A23" s="750"/>
      <c r="C23" s="749"/>
      <c r="D23" s="1175"/>
      <c r="E23" s="1187"/>
      <c r="F23" s="1189"/>
      <c r="G23" s="1192"/>
      <c r="H23" s="1175"/>
      <c r="I23" s="1175"/>
      <c r="J23" s="1177"/>
      <c r="K23" s="1192"/>
      <c r="L23" s="1175"/>
      <c r="M23" s="1175"/>
      <c r="N23" s="1194"/>
      <c r="O23" s="1192"/>
      <c r="P23" s="1112"/>
      <c r="Q23" s="746"/>
      <c r="R23" s="747"/>
      <c r="S23" s="743"/>
      <c r="T23" s="743"/>
      <c r="U23" s="743"/>
      <c r="V23" s="743"/>
      <c r="W23" s="748"/>
    </row>
    <row r="24" spans="1:24" s="1104" customFormat="1" ht="15" customHeight="1">
      <c r="A24" s="750"/>
      <c r="C24" s="749"/>
      <c r="D24" s="1175"/>
      <c r="E24" s="1187"/>
      <c r="F24" s="1189"/>
      <c r="G24" s="1192"/>
      <c r="H24" s="1175"/>
      <c r="I24" s="1175"/>
      <c r="J24" s="1178"/>
      <c r="K24" s="1192"/>
      <c r="L24" s="746"/>
      <c r="M24" s="747"/>
      <c r="N24" s="747"/>
      <c r="O24" s="747"/>
      <c r="P24" s="747"/>
      <c r="Q24" s="747"/>
      <c r="R24" s="747"/>
      <c r="S24" s="743"/>
      <c r="T24" s="743"/>
      <c r="U24" s="743"/>
      <c r="V24" s="743"/>
      <c r="W24" s="748"/>
    </row>
    <row r="25" spans="1:24" s="1104" customFormat="1" ht="15" customHeight="1">
      <c r="A25" s="750"/>
      <c r="C25" s="749"/>
      <c r="D25" s="1175"/>
      <c r="E25" s="1187"/>
      <c r="F25" s="1190"/>
      <c r="G25" s="1192"/>
      <c r="H25" s="746"/>
      <c r="I25" s="747"/>
      <c r="J25" s="747"/>
      <c r="K25" s="747"/>
      <c r="L25" s="747"/>
      <c r="M25" s="747"/>
      <c r="N25" s="747"/>
      <c r="O25" s="747"/>
      <c r="P25" s="747"/>
      <c r="Q25" s="747"/>
      <c r="R25" s="747"/>
      <c r="S25" s="743"/>
      <c r="T25" s="743"/>
      <c r="U25" s="743"/>
      <c r="V25" s="743"/>
      <c r="W25" s="748"/>
    </row>
    <row r="26" spans="1:24" ht="17.100000000000001" customHeight="1">
      <c r="D26" s="117"/>
      <c r="E26" s="118"/>
      <c r="F26" s="118"/>
      <c r="G26" s="118"/>
      <c r="H26" s="118"/>
      <c r="I26" s="118"/>
      <c r="J26" s="118"/>
      <c r="K26" s="118"/>
      <c r="L26" s="118"/>
      <c r="M26" s="118"/>
      <c r="N26" s="118"/>
      <c r="O26" s="118"/>
      <c r="P26" s="118"/>
      <c r="Q26" s="118"/>
      <c r="R26" s="118"/>
      <c r="S26" s="543"/>
      <c r="T26" s="543"/>
      <c r="U26" s="543"/>
      <c r="V26" s="543"/>
      <c r="W26" s="119"/>
    </row>
    <row r="27" spans="1:24" ht="3" customHeight="1"/>
    <row r="28" spans="1:24" ht="11.25" hidden="1" customHeight="1"/>
    <row r="29" spans="1:24" ht="0.95" customHeight="1"/>
    <row r="30" spans="1:24" ht="23.25" customHeight="1"/>
    <row r="31" spans="1:24" ht="3" customHeight="1"/>
    <row r="32" spans="1:24" ht="17.100000000000001" customHeight="1">
      <c r="E32" s="1167" t="s">
        <v>736</v>
      </c>
      <c r="F32" s="1167"/>
      <c r="G32" s="1167"/>
      <c r="H32" s="1167"/>
      <c r="I32" s="1167"/>
      <c r="J32" s="1167"/>
      <c r="K32" s="1167"/>
      <c r="L32" s="1167"/>
      <c r="M32" s="1167"/>
      <c r="N32" s="1167"/>
      <c r="O32" s="1167"/>
      <c r="P32" s="1167"/>
      <c r="Q32" s="1167"/>
      <c r="R32" s="1167"/>
      <c r="S32" s="1167"/>
      <c r="T32" s="1167"/>
      <c r="U32" s="1167"/>
      <c r="V32" s="1167"/>
      <c r="W32" s="1167"/>
    </row>
    <row r="33" spans="5:23" ht="36.950000000000003" customHeight="1">
      <c r="E33" s="1168" t="s">
        <v>738</v>
      </c>
      <c r="F33" s="1169"/>
      <c r="G33" s="1169"/>
      <c r="H33" s="1169"/>
      <c r="I33" s="1169"/>
      <c r="J33" s="1169"/>
      <c r="K33" s="1169"/>
      <c r="L33" s="1169"/>
      <c r="M33" s="1169"/>
      <c r="N33" s="1169"/>
      <c r="O33" s="1169"/>
      <c r="P33" s="1169"/>
      <c r="Q33" s="1169"/>
      <c r="R33" s="1169"/>
      <c r="S33" s="1169"/>
      <c r="T33" s="1169"/>
      <c r="U33" s="1169"/>
      <c r="V33" s="1169"/>
      <c r="W33" s="1169"/>
    </row>
    <row r="34" spans="5:23" ht="17.100000000000001" customHeight="1">
      <c r="E34" s="1168" t="s">
        <v>739</v>
      </c>
      <c r="F34" s="1169"/>
      <c r="G34" s="1169"/>
      <c r="H34" s="1169"/>
      <c r="I34" s="1169"/>
      <c r="J34" s="1169"/>
      <c r="K34" s="1169"/>
      <c r="L34" s="1169"/>
      <c r="M34" s="1169"/>
      <c r="N34" s="1169"/>
      <c r="O34" s="1169"/>
      <c r="P34" s="1169"/>
      <c r="Q34" s="1169"/>
      <c r="R34" s="1169"/>
      <c r="S34" s="1169"/>
      <c r="T34" s="1169"/>
      <c r="U34" s="1169"/>
      <c r="V34" s="1169"/>
      <c r="W34" s="1169"/>
    </row>
    <row r="35" spans="5:23" ht="27" customHeight="1">
      <c r="E35" s="1168" t="s">
        <v>740</v>
      </c>
      <c r="F35" s="1169"/>
      <c r="G35" s="1169"/>
      <c r="H35" s="1169"/>
      <c r="I35" s="1169"/>
      <c r="J35" s="1169"/>
      <c r="K35" s="1169"/>
      <c r="L35" s="1169"/>
      <c r="M35" s="1169"/>
      <c r="N35" s="1169"/>
      <c r="O35" s="1169"/>
      <c r="P35" s="1169"/>
      <c r="Q35" s="1169"/>
      <c r="R35" s="1169"/>
      <c r="S35" s="1169"/>
      <c r="T35" s="1169"/>
      <c r="U35" s="1169"/>
      <c r="V35" s="1169"/>
      <c r="W35" s="1169"/>
    </row>
    <row r="36" spans="5:23" ht="17.100000000000001" customHeight="1">
      <c r="E36" s="1168" t="s">
        <v>741</v>
      </c>
      <c r="F36" s="1169"/>
      <c r="G36" s="1169"/>
      <c r="H36" s="1169"/>
      <c r="I36" s="1169"/>
      <c r="J36" s="1169"/>
      <c r="K36" s="1169"/>
      <c r="L36" s="1169"/>
      <c r="M36" s="1169"/>
      <c r="N36" s="1169"/>
      <c r="O36" s="1169"/>
      <c r="P36" s="1169"/>
      <c r="Q36" s="1169"/>
      <c r="R36" s="1169"/>
      <c r="S36" s="1169"/>
      <c r="T36" s="1169"/>
      <c r="U36" s="1169"/>
      <c r="V36" s="1169"/>
      <c r="W36" s="1169"/>
    </row>
    <row r="37" spans="5:23" ht="15" customHeight="1">
      <c r="E37" s="794"/>
      <c r="F37" s="218"/>
      <c r="G37" s="218"/>
      <c r="H37" s="218"/>
      <c r="I37" s="218"/>
      <c r="J37" s="218"/>
      <c r="K37" s="218"/>
      <c r="L37" s="218"/>
      <c r="M37" s="218"/>
      <c r="N37" s="218"/>
      <c r="O37" s="218"/>
      <c r="P37" s="218"/>
      <c r="Q37" s="218"/>
      <c r="R37" s="218"/>
      <c r="S37" s="218"/>
      <c r="T37" s="218"/>
      <c r="U37" s="218"/>
      <c r="V37" s="218"/>
      <c r="W37" s="218"/>
    </row>
    <row r="38" spans="5:23" ht="15" customHeight="1">
      <c r="E38" s="1167" t="s">
        <v>737</v>
      </c>
      <c r="F38" s="1167"/>
      <c r="G38" s="1167"/>
      <c r="H38" s="1167"/>
      <c r="I38" s="1167"/>
      <c r="J38" s="1167"/>
      <c r="K38" s="1167"/>
      <c r="L38" s="1167"/>
      <c r="M38" s="1167"/>
      <c r="N38" s="1167"/>
      <c r="O38" s="1167"/>
      <c r="P38" s="1167"/>
      <c r="Q38" s="1167"/>
      <c r="R38" s="1167"/>
      <c r="S38" s="1167"/>
      <c r="T38" s="1167"/>
      <c r="U38" s="1167"/>
      <c r="V38" s="1167"/>
      <c r="W38" s="1167"/>
    </row>
    <row r="39" spans="5:23" ht="17.100000000000001" customHeight="1">
      <c r="E39" s="1168" t="s">
        <v>742</v>
      </c>
      <c r="F39" s="1169"/>
      <c r="G39" s="1169"/>
      <c r="H39" s="1169"/>
      <c r="I39" s="1169"/>
      <c r="J39" s="1169"/>
      <c r="K39" s="1169"/>
      <c r="L39" s="1169"/>
      <c r="M39" s="1169"/>
      <c r="N39" s="1169"/>
      <c r="O39" s="1169"/>
      <c r="P39" s="1169"/>
      <c r="Q39" s="1169"/>
      <c r="R39" s="1169"/>
      <c r="S39" s="1169"/>
      <c r="T39" s="1169"/>
      <c r="U39" s="1169"/>
      <c r="V39" s="1169"/>
      <c r="W39" s="1169"/>
    </row>
    <row r="40" spans="5:23" ht="17.100000000000001" customHeight="1">
      <c r="E40" s="1168" t="s">
        <v>743</v>
      </c>
      <c r="F40" s="1169"/>
      <c r="G40" s="1169"/>
      <c r="H40" s="1169"/>
      <c r="I40" s="1169"/>
      <c r="J40" s="1169"/>
      <c r="K40" s="1169"/>
      <c r="L40" s="1169"/>
      <c r="M40" s="1169"/>
      <c r="N40" s="1169"/>
      <c r="O40" s="1169"/>
      <c r="P40" s="1169"/>
      <c r="Q40" s="1169"/>
      <c r="R40" s="1169"/>
      <c r="S40" s="1169"/>
      <c r="T40" s="1169"/>
      <c r="U40" s="1169"/>
      <c r="V40" s="1169"/>
      <c r="W40" s="1169"/>
    </row>
  </sheetData>
  <sheetProtection algorithmName="SHA-512" hashValue="siGfEl22dIL7p+yWpvwCBC639voLpCEdeWkCx0K8nUo3tDM74W1LrK09o/+S10l91hfpyfyqXNWLAbcXEvylAQ==" saltValue="OYJyY3MDiZpiABBHjMobgQ==" spinCount="100000" sheet="1" objects="1" scenarios="1" formatColumns="0" formatRows="0"/>
  <dataConsolidate leftLabels="1" link="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s>
  <phoneticPr fontId="13"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6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53046D07-AA85-48CE-90F7-1DB1BF1320A8}">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E33B2F4B-1F14-4E36-BFCD-BD7FA9752794}"/>
    <dataValidation type="textLength" operator="lessThanOrEqual" allowBlank="1" showInputMessage="1" showErrorMessage="1" errorTitle="Ошибка" error="Допускается ввод не более 900 символов!" sqref="V21:W21 R21:R22 J21" xr:uid="{E30667AA-BCF6-40A4-9A06-006DD909F666}">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14" width="10.5703125" style="587"/>
    <col min="15" max="16384" width="10.5703125" style="525"/>
  </cols>
  <sheetData>
    <row r="1" spans="1:14" ht="3" customHeight="1">
      <c r="A1" s="593" t="s">
        <v>93</v>
      </c>
    </row>
    <row r="2" spans="1:14" ht="22.5">
      <c r="F2" s="1198" t="s">
        <v>491</v>
      </c>
      <c r="G2" s="1199"/>
      <c r="H2" s="1200"/>
      <c r="I2" s="642"/>
    </row>
    <row r="3" spans="1:14" ht="3" customHeight="1"/>
    <row r="4" spans="1:14" s="572" customFormat="1" ht="11.25">
      <c r="A4" s="592"/>
      <c r="B4" s="592"/>
      <c r="C4" s="592"/>
      <c r="D4" s="592"/>
      <c r="F4" s="1159" t="s">
        <v>454</v>
      </c>
      <c r="G4" s="1159"/>
      <c r="H4" s="1159"/>
      <c r="I4" s="1201" t="s">
        <v>455</v>
      </c>
      <c r="J4" s="592"/>
      <c r="K4" s="592"/>
      <c r="L4" s="592"/>
      <c r="M4" s="592"/>
      <c r="N4" s="592"/>
    </row>
    <row r="5" spans="1:14" s="572" customFormat="1" ht="11.25" customHeight="1">
      <c r="A5" s="592"/>
      <c r="B5" s="592"/>
      <c r="C5" s="592"/>
      <c r="D5" s="592"/>
      <c r="F5" s="608" t="s">
        <v>92</v>
      </c>
      <c r="G5" s="620" t="s">
        <v>457</v>
      </c>
      <c r="H5" s="607" t="s">
        <v>442</v>
      </c>
      <c r="I5" s="1201"/>
      <c r="J5" s="592"/>
      <c r="K5" s="592"/>
      <c r="L5" s="592"/>
      <c r="M5" s="592"/>
      <c r="N5" s="592"/>
    </row>
    <row r="6" spans="1:14" s="572" customFormat="1" ht="12" customHeight="1">
      <c r="A6" s="592"/>
      <c r="B6" s="592"/>
      <c r="C6" s="592"/>
      <c r="D6" s="592"/>
      <c r="F6" s="609" t="s">
        <v>93</v>
      </c>
      <c r="G6" s="611">
        <v>2</v>
      </c>
      <c r="H6" s="612">
        <v>3</v>
      </c>
      <c r="I6" s="610">
        <v>4</v>
      </c>
      <c r="J6" s="592">
        <v>4</v>
      </c>
      <c r="K6" s="592"/>
      <c r="L6" s="592"/>
      <c r="M6" s="592"/>
      <c r="N6" s="592"/>
    </row>
    <row r="7" spans="1:14" s="572" customFormat="1" ht="18.75">
      <c r="A7" s="592"/>
      <c r="B7" s="592"/>
      <c r="C7" s="592"/>
      <c r="D7" s="592"/>
      <c r="F7" s="618">
        <v>1</v>
      </c>
      <c r="G7" s="634" t="s">
        <v>492</v>
      </c>
      <c r="H7" s="606" t="str">
        <f>IF(dateCh="","",dateCh)</f>
        <v>29.11.2022</v>
      </c>
      <c r="I7" s="583" t="s">
        <v>493</v>
      </c>
      <c r="J7" s="617"/>
      <c r="K7" s="592"/>
      <c r="L7" s="592"/>
      <c r="M7" s="592"/>
      <c r="N7" s="592"/>
    </row>
    <row r="8" spans="1:14" s="572" customFormat="1" ht="45">
      <c r="A8" s="1202">
        <v>1</v>
      </c>
      <c r="B8" s="592"/>
      <c r="C8" s="592"/>
      <c r="D8" s="592"/>
      <c r="F8" s="618" t="str">
        <f>"2." &amp;mergeValue(A8)</f>
        <v>2.1</v>
      </c>
      <c r="G8" s="634" t="s">
        <v>494</v>
      </c>
      <c r="H8" s="606"/>
      <c r="I8" s="583" t="s">
        <v>590</v>
      </c>
      <c r="J8" s="617"/>
      <c r="K8" s="592"/>
      <c r="L8" s="592"/>
      <c r="M8" s="592"/>
      <c r="N8" s="592"/>
    </row>
    <row r="9" spans="1:14" s="572" customFormat="1" ht="22.5">
      <c r="A9" s="1202"/>
      <c r="B9" s="592"/>
      <c r="C9" s="592"/>
      <c r="D9" s="592"/>
      <c r="F9" s="618" t="str">
        <f>"3." &amp;mergeValue(A9)</f>
        <v>3.1</v>
      </c>
      <c r="G9" s="634" t="s">
        <v>495</v>
      </c>
      <c r="H9" s="606"/>
      <c r="I9" s="583" t="s">
        <v>588</v>
      </c>
      <c r="J9" s="617"/>
      <c r="K9" s="592"/>
      <c r="L9" s="592"/>
      <c r="M9" s="592"/>
      <c r="N9" s="592"/>
    </row>
    <row r="10" spans="1:14" s="572" customFormat="1" ht="22.5">
      <c r="A10" s="1202"/>
      <c r="B10" s="592"/>
      <c r="C10" s="592"/>
      <c r="D10" s="592"/>
      <c r="F10" s="618" t="str">
        <f>"4."&amp;mergeValue(A10)</f>
        <v>4.1</v>
      </c>
      <c r="G10" s="634" t="s">
        <v>496</v>
      </c>
      <c r="H10" s="607" t="s">
        <v>458</v>
      </c>
      <c r="I10" s="583"/>
      <c r="J10" s="617"/>
      <c r="K10" s="592"/>
      <c r="L10" s="592"/>
      <c r="M10" s="592"/>
      <c r="N10" s="592"/>
    </row>
    <row r="11" spans="1:14" s="572" customFormat="1" ht="18.75">
      <c r="A11" s="1202"/>
      <c r="B11" s="1202">
        <v>1</v>
      </c>
      <c r="C11" s="625"/>
      <c r="D11" s="625"/>
      <c r="F11" s="618" t="str">
        <f>"4."&amp;mergeValue(A11) &amp;"."&amp;mergeValue(B11)</f>
        <v>4.1.1</v>
      </c>
      <c r="G11" s="613" t="s">
        <v>592</v>
      </c>
      <c r="H11" s="606" t="str">
        <f>IF(region_name="","",region_name)</f>
        <v>Орловская область</v>
      </c>
      <c r="I11" s="583" t="s">
        <v>499</v>
      </c>
      <c r="J11" s="617"/>
      <c r="K11" s="592"/>
      <c r="L11" s="592"/>
      <c r="M11" s="592"/>
      <c r="N11" s="592"/>
    </row>
    <row r="12" spans="1:14" s="572" customFormat="1" ht="22.5">
      <c r="A12" s="1202"/>
      <c r="B12" s="1202"/>
      <c r="C12" s="1202">
        <v>1</v>
      </c>
      <c r="D12" s="625"/>
      <c r="F12" s="618" t="str">
        <f>"4."&amp;mergeValue(A12) &amp;"."&amp;mergeValue(B12)&amp;"."&amp;mergeValue(C12)</f>
        <v>4.1.1.1</v>
      </c>
      <c r="G12" s="624" t="s">
        <v>497</v>
      </c>
      <c r="H12" s="606"/>
      <c r="I12" s="583" t="s">
        <v>500</v>
      </c>
      <c r="J12" s="617"/>
      <c r="K12" s="592"/>
      <c r="L12" s="592"/>
      <c r="M12" s="592"/>
      <c r="N12" s="592"/>
    </row>
    <row r="13" spans="1:14" s="572" customFormat="1" ht="39" customHeight="1">
      <c r="A13" s="1202"/>
      <c r="B13" s="1202"/>
      <c r="C13" s="1202"/>
      <c r="D13" s="625">
        <v>1</v>
      </c>
      <c r="F13" s="618" t="str">
        <f>"4."&amp;mergeValue(A13) &amp;"."&amp;mergeValue(B13)&amp;"."&amp;mergeValue(C13)&amp;"."&amp;mergeValue(D13)</f>
        <v>4.1.1.1.1</v>
      </c>
      <c r="G13" s="635" t="s">
        <v>498</v>
      </c>
      <c r="H13" s="606"/>
      <c r="I13" s="1203" t="s">
        <v>591</v>
      </c>
      <c r="J13" s="617"/>
      <c r="K13" s="592"/>
      <c r="L13" s="592"/>
      <c r="M13" s="592"/>
      <c r="N13" s="592"/>
    </row>
    <row r="14" spans="1:14" s="572" customFormat="1" ht="18.75">
      <c r="A14" s="1202"/>
      <c r="B14" s="1202"/>
      <c r="C14" s="1202"/>
      <c r="D14" s="625"/>
      <c r="F14" s="621"/>
      <c r="G14" s="552" t="s">
        <v>4</v>
      </c>
      <c r="H14" s="626"/>
      <c r="I14" s="1203"/>
      <c r="J14" s="617"/>
      <c r="K14" s="592"/>
      <c r="L14" s="592"/>
      <c r="M14" s="592"/>
      <c r="N14" s="592"/>
    </row>
    <row r="15" spans="1:14" s="572" customFormat="1" ht="18.75">
      <c r="A15" s="1202"/>
      <c r="B15" s="1202"/>
      <c r="C15" s="625"/>
      <c r="D15" s="625"/>
      <c r="F15" s="636"/>
      <c r="G15" s="579" t="s">
        <v>403</v>
      </c>
      <c r="H15" s="637"/>
      <c r="I15" s="638"/>
      <c r="J15" s="617"/>
      <c r="K15" s="592"/>
      <c r="L15" s="592"/>
      <c r="M15" s="592"/>
      <c r="N15" s="592"/>
    </row>
    <row r="16" spans="1:14" s="572" customFormat="1" ht="18.75">
      <c r="A16" s="1202"/>
      <c r="B16" s="592"/>
      <c r="C16" s="592"/>
      <c r="D16" s="592"/>
      <c r="F16" s="621"/>
      <c r="G16" s="560" t="s">
        <v>506</v>
      </c>
      <c r="H16" s="622"/>
      <c r="I16" s="623"/>
      <c r="J16" s="617"/>
      <c r="K16" s="592"/>
      <c r="L16" s="592"/>
      <c r="M16" s="592"/>
      <c r="N16" s="592"/>
    </row>
    <row r="17" spans="1:14" s="572" customFormat="1" ht="18.75">
      <c r="A17" s="592"/>
      <c r="B17" s="592"/>
      <c r="C17" s="592"/>
      <c r="D17" s="592"/>
      <c r="F17" s="621"/>
      <c r="G17" s="567" t="s">
        <v>505</v>
      </c>
      <c r="H17" s="622"/>
      <c r="I17" s="623"/>
      <c r="J17" s="617"/>
      <c r="K17" s="592"/>
      <c r="L17" s="592"/>
      <c r="M17" s="592"/>
      <c r="N17" s="592"/>
    </row>
    <row r="18" spans="1:14" s="615" customFormat="1" ht="3" customHeight="1">
      <c r="A18" s="616"/>
      <c r="B18" s="616"/>
      <c r="C18" s="616"/>
      <c r="D18" s="616"/>
      <c r="F18" s="627"/>
      <c r="G18" s="628"/>
      <c r="H18" s="629"/>
      <c r="I18" s="630"/>
      <c r="J18" s="616"/>
      <c r="K18" s="616"/>
      <c r="L18" s="616"/>
      <c r="M18" s="616"/>
      <c r="N18" s="616"/>
    </row>
    <row r="19" spans="1:14" s="615" customFormat="1" ht="15" customHeight="1">
      <c r="A19" s="616"/>
      <c r="B19" s="616"/>
      <c r="C19" s="616"/>
      <c r="D19" s="616"/>
      <c r="F19" s="614"/>
      <c r="G19" s="1197" t="s">
        <v>593</v>
      </c>
      <c r="H19" s="1197"/>
      <c r="I19" s="596"/>
      <c r="J19" s="616"/>
      <c r="K19" s="616"/>
      <c r="L19" s="616"/>
      <c r="M19" s="616"/>
      <c r="N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700-000000000000}">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8" width="10.5703125" style="587"/>
    <col min="29" max="16384" width="10.5703125" style="525"/>
  </cols>
  <sheetData>
    <row r="1" spans="1:28" hidden="1">
      <c r="Q1" s="585"/>
      <c r="R1" s="585"/>
    </row>
    <row r="2" spans="1:28" hidden="1">
      <c r="U2" s="585"/>
    </row>
    <row r="3" spans="1:28" hidden="1"/>
    <row r="4" spans="1:28" ht="3" customHeight="1">
      <c r="J4" s="531"/>
      <c r="K4" s="531"/>
      <c r="L4" s="526"/>
      <c r="M4" s="526"/>
      <c r="N4" s="526"/>
      <c r="O4" s="534"/>
      <c r="P4" s="534"/>
      <c r="Q4" s="534"/>
      <c r="R4" s="534"/>
      <c r="S4" s="534"/>
      <c r="T4" s="534"/>
      <c r="U4" s="534"/>
    </row>
    <row r="5" spans="1:28" ht="22.5" customHeight="1">
      <c r="J5" s="531"/>
      <c r="K5" s="531"/>
      <c r="L5" s="1230" t="s">
        <v>631</v>
      </c>
      <c r="M5" s="1230"/>
      <c r="N5" s="1230"/>
      <c r="O5" s="1230"/>
      <c r="P5" s="1230"/>
      <c r="Q5" s="1230"/>
      <c r="R5" s="1230"/>
      <c r="S5" s="1230"/>
      <c r="T5" s="1230"/>
      <c r="U5" s="666"/>
    </row>
    <row r="6" spans="1:28" ht="3" customHeight="1">
      <c r="J6" s="531"/>
      <c r="K6" s="531"/>
      <c r="L6" s="526"/>
      <c r="M6" s="526"/>
      <c r="N6" s="526"/>
      <c r="O6" s="530"/>
      <c r="P6" s="530"/>
      <c r="Q6" s="530"/>
      <c r="R6" s="530"/>
      <c r="S6" s="530"/>
      <c r="T6" s="530"/>
      <c r="U6" s="530"/>
      <c r="V6" s="534"/>
    </row>
    <row r="7" spans="1:28" s="572" customFormat="1" ht="22.5">
      <c r="A7" s="592"/>
      <c r="B7" s="592"/>
      <c r="C7" s="592"/>
      <c r="D7" s="592"/>
      <c r="E7" s="592"/>
      <c r="F7" s="592"/>
      <c r="G7" s="592"/>
      <c r="H7" s="592"/>
      <c r="L7" s="501"/>
      <c r="M7" s="619" t="s">
        <v>502</v>
      </c>
      <c r="N7" s="668"/>
      <c r="O7" s="1207" t="str">
        <f>IF(NameOrPr_ch="",IF(NameOrPr="","",NameOrPr),NameOrPr_ch)</f>
        <v>Управление по тарифам и ценовой политике Орловской области</v>
      </c>
      <c r="P7" s="1207"/>
      <c r="Q7" s="1207"/>
      <c r="R7" s="1207"/>
      <c r="S7" s="1207"/>
      <c r="T7" s="1207"/>
      <c r="U7" s="584"/>
      <c r="V7" s="584"/>
      <c r="W7" s="521"/>
      <c r="X7" s="592"/>
      <c r="Y7" s="592"/>
      <c r="Z7" s="592"/>
      <c r="AA7" s="592"/>
      <c r="AB7" s="592"/>
    </row>
    <row r="8" spans="1:28" s="572" customFormat="1" ht="18.75">
      <c r="A8" s="592"/>
      <c r="B8" s="592"/>
      <c r="C8" s="592"/>
      <c r="D8" s="592"/>
      <c r="E8" s="592"/>
      <c r="F8" s="592"/>
      <c r="G8" s="592"/>
      <c r="H8" s="592"/>
      <c r="L8" s="501"/>
      <c r="M8" s="619" t="s">
        <v>596</v>
      </c>
      <c r="N8" s="668"/>
      <c r="O8" s="1207" t="str">
        <f>IF(datePr_ch="",IF(datePr="","",datePr),datePr_ch)</f>
        <v>23.11.2022</v>
      </c>
      <c r="P8" s="1207"/>
      <c r="Q8" s="1207"/>
      <c r="R8" s="1207"/>
      <c r="S8" s="1207"/>
      <c r="T8" s="1207"/>
      <c r="U8" s="584"/>
      <c r="V8" s="584"/>
      <c r="W8" s="521"/>
      <c r="X8" s="592"/>
      <c r="Y8" s="592"/>
      <c r="Z8" s="592"/>
      <c r="AA8" s="592"/>
      <c r="AB8" s="592"/>
    </row>
    <row r="9" spans="1:28" s="572" customFormat="1" ht="18.75">
      <c r="A9" s="592"/>
      <c r="B9" s="592"/>
      <c r="C9" s="592"/>
      <c r="D9" s="592"/>
      <c r="E9" s="592"/>
      <c r="F9" s="592"/>
      <c r="G9" s="592"/>
      <c r="H9" s="592"/>
      <c r="L9" s="554"/>
      <c r="M9" s="619" t="s">
        <v>595</v>
      </c>
      <c r="N9" s="668"/>
      <c r="O9" s="1207" t="str">
        <f>IF(numberPr_ch="",IF(numberPr="","",numberPr),numberPr_ch)</f>
        <v>№ 485-т</v>
      </c>
      <c r="P9" s="1207"/>
      <c r="Q9" s="1207"/>
      <c r="R9" s="1207"/>
      <c r="S9" s="1207"/>
      <c r="T9" s="1207"/>
      <c r="U9" s="584"/>
      <c r="V9" s="584"/>
      <c r="W9" s="521"/>
      <c r="X9" s="592"/>
      <c r="Y9" s="592"/>
      <c r="Z9" s="592"/>
      <c r="AA9" s="592"/>
      <c r="AB9" s="592"/>
    </row>
    <row r="10" spans="1:28" s="572" customFormat="1" ht="18.75">
      <c r="A10" s="592"/>
      <c r="B10" s="592"/>
      <c r="C10" s="592"/>
      <c r="D10" s="592"/>
      <c r="E10" s="592"/>
      <c r="F10" s="592"/>
      <c r="G10" s="592"/>
      <c r="H10" s="592"/>
      <c r="L10" s="554"/>
      <c r="M10" s="619" t="s">
        <v>501</v>
      </c>
      <c r="N10" s="668"/>
      <c r="O10" s="1207" t="str">
        <f>IF(IstPub_ch="",IF(IstPub="","",IstPub),IstPub_ch)</f>
        <v>https://orel-region.ru/</v>
      </c>
      <c r="P10" s="1207"/>
      <c r="Q10" s="1207"/>
      <c r="R10" s="1207"/>
      <c r="S10" s="1207"/>
      <c r="T10" s="1207"/>
      <c r="U10" s="584"/>
      <c r="V10" s="584"/>
      <c r="W10" s="521"/>
      <c r="X10" s="592"/>
      <c r="Y10" s="592"/>
      <c r="Z10" s="592"/>
      <c r="AA10" s="592"/>
      <c r="AB10" s="592"/>
    </row>
    <row r="11" spans="1:28" s="572" customFormat="1" ht="11.25" hidden="1">
      <c r="A11" s="592"/>
      <c r="B11" s="592"/>
      <c r="C11" s="592"/>
      <c r="D11" s="592"/>
      <c r="E11" s="592"/>
      <c r="F11" s="592"/>
      <c r="G11" s="592"/>
      <c r="H11" s="592"/>
      <c r="L11" s="1231"/>
      <c r="M11" s="1231"/>
      <c r="N11" s="568"/>
      <c r="O11" s="584"/>
      <c r="P11" s="584"/>
      <c r="Q11" s="584"/>
      <c r="R11" s="584"/>
      <c r="S11" s="584"/>
      <c r="T11" s="584"/>
      <c r="U11" s="590" t="s">
        <v>373</v>
      </c>
      <c r="X11" s="592"/>
      <c r="Y11" s="592"/>
      <c r="Z11" s="592"/>
      <c r="AA11" s="592"/>
      <c r="AB11" s="592"/>
    </row>
    <row r="12" spans="1:28">
      <c r="J12" s="531"/>
      <c r="K12" s="531"/>
      <c r="L12" s="526"/>
      <c r="M12" s="526"/>
      <c r="N12" s="504"/>
      <c r="O12" s="1208"/>
      <c r="P12" s="1208"/>
      <c r="Q12" s="1208"/>
      <c r="R12" s="1208"/>
      <c r="S12" s="1208"/>
      <c r="T12" s="1208"/>
      <c r="U12" s="1208"/>
    </row>
    <row r="13" spans="1:28">
      <c r="J13" s="531"/>
      <c r="K13" s="531"/>
      <c r="L13" s="1159" t="s">
        <v>454</v>
      </c>
      <c r="M13" s="1159"/>
      <c r="N13" s="1159"/>
      <c r="O13" s="1159"/>
      <c r="P13" s="1159"/>
      <c r="Q13" s="1159"/>
      <c r="R13" s="1159"/>
      <c r="S13" s="1159"/>
      <c r="T13" s="1159"/>
      <c r="U13" s="1159"/>
      <c r="V13" s="1159"/>
      <c r="W13" s="1159" t="s">
        <v>455</v>
      </c>
    </row>
    <row r="14" spans="1:28" ht="14.25" customHeight="1">
      <c r="J14" s="531"/>
      <c r="K14" s="531"/>
      <c r="L14" s="1214" t="s">
        <v>92</v>
      </c>
      <c r="M14" s="1214" t="s">
        <v>639</v>
      </c>
      <c r="N14" s="663"/>
      <c r="O14" s="1215" t="s">
        <v>641</v>
      </c>
      <c r="P14" s="1216"/>
      <c r="Q14" s="1216"/>
      <c r="R14" s="1216"/>
      <c r="S14" s="1216"/>
      <c r="T14" s="1217"/>
      <c r="U14" s="1225" t="s">
        <v>341</v>
      </c>
      <c r="V14" s="1211" t="s">
        <v>275</v>
      </c>
      <c r="W14" s="1159"/>
    </row>
    <row r="15" spans="1:28" ht="14.25" customHeight="1">
      <c r="J15" s="531"/>
      <c r="K15" s="531"/>
      <c r="L15" s="1214"/>
      <c r="M15" s="1214"/>
      <c r="N15" s="664"/>
      <c r="O15" s="1220" t="s">
        <v>605</v>
      </c>
      <c r="P15" s="1218" t="s">
        <v>271</v>
      </c>
      <c r="Q15" s="1219"/>
      <c r="R15" s="1222" t="s">
        <v>654</v>
      </c>
      <c r="S15" s="1223"/>
      <c r="T15" s="1224"/>
      <c r="U15" s="1226"/>
      <c r="V15" s="1212"/>
      <c r="W15" s="1159"/>
    </row>
    <row r="16" spans="1:28" ht="33.75" customHeight="1">
      <c r="J16" s="531"/>
      <c r="K16" s="531"/>
      <c r="L16" s="1214"/>
      <c r="M16" s="1214"/>
      <c r="N16" s="665"/>
      <c r="O16" s="1221"/>
      <c r="P16" s="537" t="s">
        <v>606</v>
      </c>
      <c r="Q16" s="537" t="s">
        <v>6</v>
      </c>
      <c r="R16" s="538" t="s">
        <v>274</v>
      </c>
      <c r="S16" s="1209" t="s">
        <v>273</v>
      </c>
      <c r="T16" s="1210"/>
      <c r="U16" s="1227"/>
      <c r="V16" s="1213"/>
      <c r="W16" s="1159"/>
    </row>
    <row r="17" spans="1:28">
      <c r="J17" s="531"/>
      <c r="K17" s="571">
        <v>1</v>
      </c>
      <c r="L17" s="649" t="s">
        <v>93</v>
      </c>
      <c r="M17" s="649" t="s">
        <v>49</v>
      </c>
      <c r="N17" s="651" t="str">
        <f ca="1">OFFSET(N17,0,-1)</f>
        <v>2</v>
      </c>
      <c r="O17" s="650">
        <f ca="1">OFFSET(O17,0,-1)+1</f>
        <v>3</v>
      </c>
      <c r="P17" s="650">
        <f ca="1">OFFSET(P17,0,-1)+1</f>
        <v>4</v>
      </c>
      <c r="Q17" s="650">
        <f ca="1">OFFSET(Q17,0,-1)+1</f>
        <v>5</v>
      </c>
      <c r="R17" s="650">
        <f ca="1">OFFSET(R17,0,-1)+1</f>
        <v>6</v>
      </c>
      <c r="S17" s="1232">
        <f ca="1">OFFSET(S17,0,-1)+1</f>
        <v>7</v>
      </c>
      <c r="T17" s="1232"/>
      <c r="U17" s="650">
        <f ca="1">OFFSET(U17,0,-2)+1</f>
        <v>8</v>
      </c>
      <c r="V17" s="651">
        <f ca="1">OFFSET(V17,0,-1)</f>
        <v>8</v>
      </c>
      <c r="W17" s="650">
        <f ca="1">OFFSET(W17,0,-1)+1</f>
        <v>9</v>
      </c>
    </row>
    <row r="18" spans="1:28" ht="22.5">
      <c r="A18" s="1233">
        <v>1</v>
      </c>
      <c r="B18" s="849"/>
      <c r="C18" s="849"/>
      <c r="D18" s="849"/>
      <c r="E18" s="850"/>
      <c r="F18" s="851"/>
      <c r="G18" s="851"/>
      <c r="H18" s="851"/>
      <c r="I18" s="852"/>
      <c r="J18" s="847"/>
      <c r="K18" s="854"/>
      <c r="L18" s="595">
        <f>mergeValue(A18)</f>
        <v>1</v>
      </c>
      <c r="M18" s="643" t="s">
        <v>20</v>
      </c>
      <c r="N18" s="648"/>
      <c r="O18" s="1234"/>
      <c r="P18" s="1234"/>
      <c r="Q18" s="1234"/>
      <c r="R18" s="1234"/>
      <c r="S18" s="1234"/>
      <c r="T18" s="1234"/>
      <c r="U18" s="1234"/>
      <c r="V18" s="1234"/>
      <c r="W18" s="632" t="s">
        <v>476</v>
      </c>
      <c r="Y18" s="591"/>
      <c r="Z18" s="591" t="str">
        <f t="shared" ref="Z18:Z31" si="0">IF(M18="","",M18 )</f>
        <v>Наименование тарифа</v>
      </c>
      <c r="AA18" s="591"/>
      <c r="AB18" s="591"/>
    </row>
    <row r="19" spans="1:28" ht="22.5">
      <c r="A19" s="1233"/>
      <c r="B19" s="1233">
        <v>1</v>
      </c>
      <c r="C19" s="849"/>
      <c r="D19" s="849"/>
      <c r="E19" s="851"/>
      <c r="F19" s="851"/>
      <c r="G19" s="851"/>
      <c r="H19" s="851"/>
      <c r="I19" s="846"/>
      <c r="J19" s="845"/>
      <c r="K19" s="848"/>
      <c r="L19" s="595" t="str">
        <f>mergeValue(A19) &amp;"."&amp; mergeValue(B19)</f>
        <v>1.1</v>
      </c>
      <c r="M19" s="548" t="s">
        <v>16</v>
      </c>
      <c r="N19" s="648"/>
      <c r="O19" s="1234"/>
      <c r="P19" s="1234"/>
      <c r="Q19" s="1234"/>
      <c r="R19" s="1234"/>
      <c r="S19" s="1234"/>
      <c r="T19" s="1234"/>
      <c r="U19" s="1234"/>
      <c r="V19" s="1234"/>
      <c r="W19" s="632" t="s">
        <v>477</v>
      </c>
      <c r="Y19" s="591"/>
      <c r="Z19" s="591" t="str">
        <f t="shared" si="0"/>
        <v>Территория действия тарифа</v>
      </c>
      <c r="AA19" s="591"/>
      <c r="AB19" s="591"/>
    </row>
    <row r="20" spans="1:28" ht="22.5">
      <c r="A20" s="1233"/>
      <c r="B20" s="1233"/>
      <c r="C20" s="1233">
        <v>1</v>
      </c>
      <c r="D20" s="849"/>
      <c r="E20" s="851"/>
      <c r="F20" s="851"/>
      <c r="G20" s="851"/>
      <c r="H20" s="851"/>
      <c r="I20" s="853"/>
      <c r="J20" s="845"/>
      <c r="K20" s="848"/>
      <c r="L20" s="595" t="str">
        <f>mergeValue(A20) &amp;"."&amp; mergeValue(B20)&amp;"."&amp; mergeValue(C20)</f>
        <v>1.1.1</v>
      </c>
      <c r="M20" s="549" t="s">
        <v>7</v>
      </c>
      <c r="N20" s="648"/>
      <c r="O20" s="1234"/>
      <c r="P20" s="1234"/>
      <c r="Q20" s="1234"/>
      <c r="R20" s="1234"/>
      <c r="S20" s="1234"/>
      <c r="T20" s="1234"/>
      <c r="U20" s="1234"/>
      <c r="V20" s="1234"/>
      <c r="W20" s="632" t="s">
        <v>633</v>
      </c>
      <c r="Y20" s="591"/>
      <c r="Z20" s="591" t="str">
        <f t="shared" si="0"/>
        <v xml:space="preserve">Наименование системы теплоснабжения </v>
      </c>
      <c r="AA20" s="591"/>
      <c r="AB20" s="591"/>
    </row>
    <row r="21" spans="1:28" ht="22.5">
      <c r="A21" s="1233"/>
      <c r="B21" s="1233"/>
      <c r="C21" s="1233"/>
      <c r="D21" s="1233">
        <v>1</v>
      </c>
      <c r="E21" s="851"/>
      <c r="F21" s="851"/>
      <c r="G21" s="851"/>
      <c r="H21" s="851"/>
      <c r="I21" s="853"/>
      <c r="J21" s="845"/>
      <c r="K21" s="848"/>
      <c r="L21" s="595" t="str">
        <f>mergeValue(A21) &amp;"."&amp; mergeValue(B21)&amp;"."&amp; mergeValue(C21)&amp;"."&amp; mergeValue(D21)</f>
        <v>1.1.1.1</v>
      </c>
      <c r="M21" s="550" t="s">
        <v>22</v>
      </c>
      <c r="N21" s="648"/>
      <c r="O21" s="1234"/>
      <c r="P21" s="1234"/>
      <c r="Q21" s="1234"/>
      <c r="R21" s="1234"/>
      <c r="S21" s="1234"/>
      <c r="T21" s="1234"/>
      <c r="U21" s="1234"/>
      <c r="V21" s="1234"/>
      <c r="W21" s="632" t="s">
        <v>634</v>
      </c>
      <c r="Y21" s="591"/>
      <c r="Z21" s="591" t="str">
        <f t="shared" si="0"/>
        <v xml:space="preserve">Источник тепловой энергии  </v>
      </c>
      <c r="AA21" s="591"/>
      <c r="AB21" s="591"/>
    </row>
    <row r="22" spans="1:28" ht="101.25">
      <c r="A22" s="1233"/>
      <c r="B22" s="1233"/>
      <c r="C22" s="1233"/>
      <c r="D22" s="1233"/>
      <c r="E22" s="1233">
        <v>1</v>
      </c>
      <c r="F22" s="851"/>
      <c r="G22" s="851"/>
      <c r="H22" s="849">
        <v>1</v>
      </c>
      <c r="I22" s="1233">
        <v>1</v>
      </c>
      <c r="J22" s="851"/>
      <c r="K22" s="856"/>
      <c r="L22" s="595" t="str">
        <f>mergeValue(A22) &amp;"."&amp; mergeValue(B22)&amp;"."&amp; mergeValue(C22)&amp;"."&amp; mergeValue(D22)&amp;"."&amp; mergeValue(E22)</f>
        <v>1.1.1.1.1</v>
      </c>
      <c r="M22" s="556" t="s">
        <v>9</v>
      </c>
      <c r="N22" s="648"/>
      <c r="O22" s="1235"/>
      <c r="P22" s="1235"/>
      <c r="Q22" s="1235"/>
      <c r="R22" s="1235"/>
      <c r="S22" s="1235"/>
      <c r="T22" s="1235"/>
      <c r="U22" s="1235"/>
      <c r="V22" s="1235"/>
      <c r="W22" s="632" t="s">
        <v>638</v>
      </c>
      <c r="Y22" s="591"/>
      <c r="Z22" s="591" t="str">
        <f t="shared" si="0"/>
        <v>Схема подключения теплопотребляющей установки к коллектору источника тепловой энергии</v>
      </c>
      <c r="AA22" s="591"/>
      <c r="AB22" s="591"/>
    </row>
    <row r="23" spans="1:28" ht="90">
      <c r="A23" s="1233"/>
      <c r="B23" s="1233"/>
      <c r="C23" s="1233"/>
      <c r="D23" s="1233"/>
      <c r="E23" s="1233"/>
      <c r="F23" s="1233">
        <v>1</v>
      </c>
      <c r="G23" s="849"/>
      <c r="H23" s="849"/>
      <c r="I23" s="1233"/>
      <c r="J23" s="1233">
        <v>1</v>
      </c>
      <c r="K23" s="857"/>
      <c r="L23" s="595" t="str">
        <f>mergeValue(A23) &amp;"."&amp; mergeValue(B23)&amp;"."&amp; mergeValue(C23)&amp;"."&amp; mergeValue(D23)&amp;"."&amp; mergeValue(E23)&amp;"."&amp; mergeValue(F23)</f>
        <v>1.1.1.1.1.1</v>
      </c>
      <c r="M23" s="557" t="s">
        <v>10</v>
      </c>
      <c r="N23" s="648"/>
      <c r="O23" s="1236"/>
      <c r="P23" s="1237"/>
      <c r="Q23" s="1237"/>
      <c r="R23" s="1237"/>
      <c r="S23" s="1237"/>
      <c r="T23" s="1237"/>
      <c r="U23" s="1237"/>
      <c r="V23" s="1238"/>
      <c r="W23" s="632" t="s">
        <v>636</v>
      </c>
      <c r="Y23" s="591"/>
      <c r="Z23" s="591" t="str">
        <f t="shared" si="0"/>
        <v>Группа потребителей</v>
      </c>
      <c r="AA23" s="591"/>
      <c r="AB23" s="591"/>
    </row>
    <row r="24" spans="1:28" ht="189" customHeight="1">
      <c r="A24" s="1233"/>
      <c r="B24" s="1233"/>
      <c r="C24" s="1233"/>
      <c r="D24" s="1233"/>
      <c r="E24" s="1233"/>
      <c r="F24" s="1233"/>
      <c r="G24" s="849">
        <v>1</v>
      </c>
      <c r="H24" s="849"/>
      <c r="I24" s="1233"/>
      <c r="J24" s="1233"/>
      <c r="K24" s="857">
        <v>1</v>
      </c>
      <c r="L24" s="595" t="str">
        <f>mergeValue(A24) &amp;"."&amp; mergeValue(B24)&amp;"."&amp; mergeValue(C24)&amp;"."&amp; mergeValue(D24)&amp;"."&amp; mergeValue(E24)&amp;"."&amp; mergeValue(F24)&amp;"."&amp; mergeValue(G24)</f>
        <v>1.1.1.1.1.1.1</v>
      </c>
      <c r="M24" s="1071"/>
      <c r="N24" s="648"/>
      <c r="O24" s="564"/>
      <c r="P24" s="564"/>
      <c r="Q24" s="1096"/>
      <c r="R24" s="1228"/>
      <c r="S24" s="1229" t="s">
        <v>84</v>
      </c>
      <c r="T24" s="1228"/>
      <c r="U24" s="1229" t="s">
        <v>85</v>
      </c>
      <c r="V24" s="564"/>
      <c r="W24" s="1204" t="s">
        <v>655</v>
      </c>
      <c r="X24" s="587" t="str">
        <f>strCheckDate(O25:V25)</f>
        <v/>
      </c>
      <c r="Y24" s="591"/>
      <c r="Z24" s="591" t="str">
        <f t="shared" si="0"/>
        <v/>
      </c>
      <c r="AA24" s="591"/>
      <c r="AB24" s="591"/>
    </row>
    <row r="25" spans="1:28" ht="11.25" hidden="1" customHeight="1">
      <c r="A25" s="1233"/>
      <c r="B25" s="1233"/>
      <c r="C25" s="1233"/>
      <c r="D25" s="1233"/>
      <c r="E25" s="1233"/>
      <c r="F25" s="1233"/>
      <c r="G25" s="849"/>
      <c r="H25" s="849"/>
      <c r="I25" s="1233"/>
      <c r="J25" s="1233"/>
      <c r="K25" s="857"/>
      <c r="L25" s="602"/>
      <c r="M25" s="648"/>
      <c r="N25" s="648"/>
      <c r="O25" s="564"/>
      <c r="P25" s="564"/>
      <c r="Q25" s="586" t="str">
        <f>R24 &amp; "-" &amp; T24</f>
        <v>-</v>
      </c>
      <c r="R25" s="1228"/>
      <c r="S25" s="1229"/>
      <c r="T25" s="1228"/>
      <c r="U25" s="1229"/>
      <c r="V25" s="564"/>
      <c r="W25" s="1205"/>
      <c r="Y25" s="591"/>
      <c r="Z25" s="591" t="str">
        <f t="shared" si="0"/>
        <v/>
      </c>
      <c r="AA25" s="591"/>
      <c r="AB25" s="591"/>
    </row>
    <row r="26" spans="1:28" ht="15" customHeight="1">
      <c r="A26" s="1233"/>
      <c r="B26" s="1233"/>
      <c r="C26" s="1233"/>
      <c r="D26" s="1233"/>
      <c r="E26" s="1233"/>
      <c r="F26" s="1233"/>
      <c r="G26" s="851"/>
      <c r="H26" s="849"/>
      <c r="I26" s="1233"/>
      <c r="J26" s="1233"/>
      <c r="K26" s="856"/>
      <c r="L26" s="540"/>
      <c r="M26" s="559" t="s">
        <v>25</v>
      </c>
      <c r="N26" s="566"/>
      <c r="O26" s="566"/>
      <c r="P26" s="566"/>
      <c r="Q26" s="566"/>
      <c r="R26" s="566"/>
      <c r="S26" s="566"/>
      <c r="T26" s="566"/>
      <c r="U26" s="566"/>
      <c r="V26" s="562"/>
      <c r="W26" s="1206"/>
      <c r="Y26" s="591"/>
      <c r="Z26" s="591" t="str">
        <f t="shared" si="0"/>
        <v>Добавить вид теплоносителя (параметры теплоносителя)</v>
      </c>
      <c r="AA26" s="591"/>
      <c r="AB26" s="591"/>
    </row>
    <row r="27" spans="1:28" ht="15" customHeight="1">
      <c r="A27" s="1233"/>
      <c r="B27" s="1233"/>
      <c r="C27" s="1233"/>
      <c r="D27" s="1233"/>
      <c r="E27" s="1233"/>
      <c r="F27" s="851"/>
      <c r="G27" s="851"/>
      <c r="H27" s="849"/>
      <c r="I27" s="1233"/>
      <c r="J27" s="851"/>
      <c r="K27" s="856"/>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row>
    <row r="28" spans="1:28" ht="15" customHeight="1">
      <c r="A28" s="1233"/>
      <c r="B28" s="1233"/>
      <c r="C28" s="1233"/>
      <c r="D28" s="1233"/>
      <c r="E28" s="855"/>
      <c r="F28" s="851"/>
      <c r="G28" s="851"/>
      <c r="H28" s="851"/>
      <c r="I28" s="847"/>
      <c r="J28" s="844"/>
      <c r="K28" s="854"/>
      <c r="L28" s="540"/>
      <c r="M28" s="553" t="s">
        <v>12</v>
      </c>
      <c r="N28" s="566"/>
      <c r="O28" s="566"/>
      <c r="P28" s="566"/>
      <c r="Q28" s="566"/>
      <c r="R28" s="566"/>
      <c r="S28" s="566"/>
      <c r="T28" s="566"/>
      <c r="U28" s="565"/>
      <c r="V28" s="566"/>
      <c r="W28" s="667"/>
      <c r="Y28" s="591"/>
      <c r="Z28" s="591" t="str">
        <f t="shared" si="0"/>
        <v>Добавить схему подключения</v>
      </c>
      <c r="AA28" s="591"/>
      <c r="AB28" s="591"/>
    </row>
    <row r="29" spans="1:28" ht="15" customHeight="1">
      <c r="A29" s="1233"/>
      <c r="B29" s="1233"/>
      <c r="C29" s="1233"/>
      <c r="D29" s="855"/>
      <c r="E29" s="855"/>
      <c r="F29" s="851"/>
      <c r="G29" s="851"/>
      <c r="H29" s="851"/>
      <c r="I29" s="847"/>
      <c r="J29" s="844"/>
      <c r="K29" s="854"/>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row>
    <row r="30" spans="1:28" ht="15" customHeight="1">
      <c r="A30" s="1233"/>
      <c r="B30" s="1233"/>
      <c r="C30" s="855"/>
      <c r="D30" s="855"/>
      <c r="E30" s="855"/>
      <c r="F30" s="855"/>
      <c r="G30" s="860"/>
      <c r="H30" s="847"/>
      <c r="I30" s="858"/>
      <c r="J30" s="844"/>
      <c r="K30" s="859"/>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row>
    <row r="31" spans="1:28" ht="15" customHeight="1">
      <c r="A31" s="1233"/>
      <c r="B31" s="855"/>
      <c r="C31" s="855"/>
      <c r="D31" s="855"/>
      <c r="E31" s="855"/>
      <c r="F31" s="855"/>
      <c r="G31" s="860"/>
      <c r="H31" s="847"/>
      <c r="I31" s="847"/>
      <c r="J31" s="844"/>
      <c r="K31" s="854"/>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row>
    <row r="32" spans="1:28" s="524" customFormat="1" ht="15" customHeight="1">
      <c r="A32" s="843"/>
      <c r="B32" s="843"/>
      <c r="C32" s="843"/>
      <c r="D32" s="843"/>
      <c r="E32" s="843"/>
      <c r="F32" s="843"/>
      <c r="G32" s="843"/>
      <c r="H32" s="843"/>
      <c r="I32" s="843"/>
      <c r="J32" s="843"/>
      <c r="K32" s="843"/>
      <c r="L32" s="494"/>
      <c r="M32" s="567" t="s">
        <v>309</v>
      </c>
      <c r="N32" s="566"/>
      <c r="O32" s="566"/>
      <c r="P32" s="566"/>
      <c r="Q32" s="566"/>
      <c r="R32" s="566"/>
      <c r="S32" s="566"/>
      <c r="T32" s="566"/>
      <c r="U32" s="565"/>
      <c r="V32" s="566"/>
      <c r="W32" s="667"/>
      <c r="X32" s="589"/>
      <c r="Y32" s="589"/>
      <c r="Z32" s="589"/>
      <c r="AA32" s="589"/>
      <c r="AB32" s="589"/>
    </row>
    <row r="33" spans="1:28" ht="11.25">
      <c r="A33" s="525"/>
      <c r="B33" s="525"/>
      <c r="C33" s="525"/>
      <c r="D33" s="525"/>
      <c r="E33" s="525"/>
      <c r="F33" s="525"/>
      <c r="G33" s="525"/>
      <c r="H33" s="525"/>
      <c r="I33" s="525"/>
      <c r="J33" s="525"/>
      <c r="K33" s="525"/>
      <c r="X33" s="525"/>
      <c r="Y33" s="525"/>
      <c r="Z33" s="525"/>
      <c r="AA33" s="525"/>
      <c r="AB33" s="525"/>
    </row>
    <row r="34" spans="1:28" ht="89.25" customHeight="1">
      <c r="L34" s="1">
        <v>1</v>
      </c>
      <c r="M34" s="1197" t="s">
        <v>632</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8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800-000001000000}">
      <formula1>kind_of_cons</formula1>
    </dataValidation>
    <dataValidation allowBlank="1" promptTitle="checkPeriodRange" sqref="Q25 Q65561 Q131097 Q196633 Q262169 Q327705 Q393241 Q458777 Q524313 Q589849 Q655385 Q720921 Q786457 Q851993 Q917529 Q983065" xr:uid="{00000000-0002-0000-08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8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8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8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8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xr:uid="{00000000-0002-0000-0800-000007000000}"/>
    <dataValidation type="list" allowBlank="1" showInputMessage="1" showErrorMessage="1" errorTitle="Ошибка" error="Выберите значение из списка" prompt="Выберите значение из списка" sqref="O23:V23" xr:uid="{00000000-0002-0000-08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198" t="s">
        <v>491</v>
      </c>
      <c r="G2" s="1199"/>
      <c r="H2" s="1200"/>
      <c r="I2" s="436"/>
    </row>
    <row r="3" spans="1:20" ht="3" customHeight="1"/>
    <row r="4" spans="1:20" s="190" customFormat="1" ht="11.25">
      <c r="A4" s="214"/>
      <c r="B4" s="214"/>
      <c r="C4" s="214"/>
      <c r="D4" s="214"/>
      <c r="F4" s="1159" t="s">
        <v>454</v>
      </c>
      <c r="G4" s="1159"/>
      <c r="H4" s="1159"/>
      <c r="I4" s="1201"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29.11.2022</v>
      </c>
      <c r="I7" s="196" t="s">
        <v>493</v>
      </c>
      <c r="J7" s="334"/>
      <c r="K7" s="214"/>
      <c r="L7" s="214"/>
      <c r="M7" s="214"/>
      <c r="N7" s="214"/>
      <c r="O7" s="214"/>
      <c r="P7" s="214"/>
      <c r="Q7" s="214"/>
      <c r="R7" s="214"/>
      <c r="S7" s="214"/>
      <c r="T7" s="214"/>
    </row>
    <row r="8" spans="1:20" s="190" customFormat="1" ht="45">
      <c r="A8" s="1202">
        <v>1</v>
      </c>
      <c r="B8" s="214"/>
      <c r="C8" s="214"/>
      <c r="D8" s="214"/>
      <c r="F8" s="335" t="str">
        <f>"2." &amp;mergeValue(A8)</f>
        <v>2.1</v>
      </c>
      <c r="G8" s="417" t="s">
        <v>494</v>
      </c>
      <c r="H8" s="317"/>
      <c r="I8" s="196" t="s">
        <v>590</v>
      </c>
      <c r="J8" s="334"/>
      <c r="K8" s="214"/>
      <c r="L8" s="214"/>
      <c r="M8" s="214"/>
      <c r="N8" s="214"/>
      <c r="O8" s="214"/>
      <c r="P8" s="214"/>
      <c r="Q8" s="214"/>
      <c r="R8" s="214"/>
      <c r="S8" s="214"/>
      <c r="T8" s="214"/>
    </row>
    <row r="9" spans="1:20" s="190" customFormat="1" ht="22.5">
      <c r="A9" s="1202"/>
      <c r="B9" s="214"/>
      <c r="C9" s="214"/>
      <c r="D9" s="214"/>
      <c r="F9" s="335" t="str">
        <f>"3." &amp;mergeValue(A9)</f>
        <v>3.1</v>
      </c>
      <c r="G9" s="417" t="s">
        <v>495</v>
      </c>
      <c r="H9" s="317"/>
      <c r="I9" s="196" t="s">
        <v>588</v>
      </c>
      <c r="J9" s="334"/>
      <c r="K9" s="214"/>
      <c r="L9" s="214"/>
      <c r="M9" s="214"/>
      <c r="N9" s="214"/>
      <c r="O9" s="214"/>
      <c r="P9" s="214"/>
      <c r="Q9" s="214"/>
      <c r="R9" s="214"/>
      <c r="S9" s="214"/>
      <c r="T9" s="214"/>
    </row>
    <row r="10" spans="1:20" s="190" customFormat="1" ht="22.5">
      <c r="A10" s="1202"/>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2"/>
      <c r="B11" s="1202">
        <v>1</v>
      </c>
      <c r="C11" s="344"/>
      <c r="D11" s="344"/>
      <c r="F11" s="335" t="str">
        <f>"4."&amp;mergeValue(A11) &amp;"."&amp;mergeValue(B11)</f>
        <v>4.1.1</v>
      </c>
      <c r="G11" s="324" t="s">
        <v>592</v>
      </c>
      <c r="H11" s="317" t="str">
        <f>IF(region_name="","",region_name)</f>
        <v>Орловская область</v>
      </c>
      <c r="I11" s="196" t="s">
        <v>499</v>
      </c>
      <c r="J11" s="334"/>
      <c r="K11" s="214"/>
      <c r="L11" s="214"/>
      <c r="M11" s="214"/>
      <c r="N11" s="214"/>
      <c r="O11" s="214"/>
      <c r="P11" s="214"/>
      <c r="Q11" s="214"/>
      <c r="R11" s="214"/>
      <c r="S11" s="214"/>
      <c r="T11" s="214"/>
    </row>
    <row r="12" spans="1:20" s="190" customFormat="1" ht="22.5">
      <c r="A12" s="1202"/>
      <c r="B12" s="1202"/>
      <c r="C12" s="1202">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2"/>
      <c r="B13" s="1202"/>
      <c r="C13" s="1202"/>
      <c r="D13" s="344">
        <v>1</v>
      </c>
      <c r="F13" s="335" t="str">
        <f>"4."&amp;mergeValue(A13) &amp;"."&amp;mergeValue(B13)&amp;"."&amp;mergeValue(C13)&amp;"."&amp;mergeValue(D13)</f>
        <v>4.1.1.1.1</v>
      </c>
      <c r="G13" s="420" t="s">
        <v>498</v>
      </c>
      <c r="H13" s="317"/>
      <c r="I13" s="1203" t="s">
        <v>591</v>
      </c>
      <c r="J13" s="334"/>
      <c r="K13" s="214"/>
      <c r="L13" s="214"/>
      <c r="M13" s="214"/>
      <c r="N13" s="214"/>
      <c r="O13" s="214"/>
      <c r="P13" s="214"/>
      <c r="Q13" s="214"/>
      <c r="R13" s="214"/>
      <c r="S13" s="214"/>
      <c r="T13" s="214"/>
    </row>
    <row r="14" spans="1:20" s="190" customFormat="1" ht="18.75">
      <c r="A14" s="1202"/>
      <c r="B14" s="1202"/>
      <c r="C14" s="1202"/>
      <c r="D14" s="344"/>
      <c r="F14" s="338"/>
      <c r="G14" s="150" t="s">
        <v>4</v>
      </c>
      <c r="H14" s="343"/>
      <c r="I14" s="1203"/>
      <c r="J14" s="334"/>
      <c r="K14" s="214"/>
      <c r="L14" s="214"/>
      <c r="M14" s="214"/>
      <c r="N14" s="214"/>
      <c r="O14" s="214"/>
      <c r="P14" s="214"/>
      <c r="Q14" s="214"/>
      <c r="R14" s="214"/>
      <c r="S14" s="214"/>
      <c r="T14" s="214"/>
    </row>
    <row r="15" spans="1:20" s="190" customFormat="1" ht="18.75">
      <c r="A15" s="1202"/>
      <c r="B15" s="1202"/>
      <c r="C15" s="344"/>
      <c r="D15" s="344"/>
      <c r="F15" s="421"/>
      <c r="G15" s="195" t="s">
        <v>403</v>
      </c>
      <c r="H15" s="422"/>
      <c r="I15" s="423"/>
      <c r="J15" s="334"/>
      <c r="K15" s="214"/>
      <c r="L15" s="214"/>
      <c r="M15" s="214"/>
      <c r="N15" s="214"/>
      <c r="O15" s="214"/>
      <c r="P15" s="214"/>
      <c r="Q15" s="214"/>
      <c r="R15" s="214"/>
      <c r="S15" s="214"/>
      <c r="T15" s="214"/>
    </row>
    <row r="16" spans="1:20" s="190" customFormat="1" ht="18.75">
      <c r="A16" s="1202"/>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7" t="s">
        <v>593</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900-000000000000}">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9" width="10.5703125" style="587"/>
    <col min="30" max="249" width="10.5703125" style="525"/>
    <col min="250" max="257" width="0" style="525" hidden="1" customWidth="1"/>
    <col min="258" max="258" width="3.7109375" style="525" customWidth="1"/>
    <col min="259" max="259" width="3.85546875" style="525" customWidth="1"/>
    <col min="260" max="260" width="3.7109375" style="525" customWidth="1"/>
    <col min="261" max="261" width="12.7109375" style="525" customWidth="1"/>
    <col min="262" max="262" width="52.7109375" style="525" customWidth="1"/>
    <col min="263" max="266" width="0" style="525" hidden="1" customWidth="1"/>
    <col min="267" max="267" width="12.28515625" style="525" customWidth="1"/>
    <col min="268" max="268" width="6.42578125" style="525" customWidth="1"/>
    <col min="269" max="269" width="12.28515625" style="525" customWidth="1"/>
    <col min="270" max="270" width="0" style="525" hidden="1" customWidth="1"/>
    <col min="271" max="271" width="3.7109375" style="525" customWidth="1"/>
    <col min="272" max="272" width="11.140625" style="525" bestFit="1" customWidth="1"/>
    <col min="273" max="274" width="10.5703125" style="525"/>
    <col min="275" max="275" width="11.140625" style="525" customWidth="1"/>
    <col min="276" max="505" width="10.5703125" style="525"/>
    <col min="506" max="513" width="0" style="525" hidden="1" customWidth="1"/>
    <col min="514" max="514" width="3.7109375" style="525" customWidth="1"/>
    <col min="515" max="515" width="3.85546875" style="525" customWidth="1"/>
    <col min="516" max="516" width="3.7109375" style="525" customWidth="1"/>
    <col min="517" max="517" width="12.7109375" style="525" customWidth="1"/>
    <col min="518" max="518" width="52.7109375" style="525" customWidth="1"/>
    <col min="519" max="522" width="0" style="525" hidden="1" customWidth="1"/>
    <col min="523" max="523" width="12.28515625" style="525" customWidth="1"/>
    <col min="524" max="524" width="6.42578125" style="525" customWidth="1"/>
    <col min="525" max="525" width="12.28515625" style="525" customWidth="1"/>
    <col min="526" max="526" width="0" style="525" hidden="1" customWidth="1"/>
    <col min="527" max="527" width="3.7109375" style="525" customWidth="1"/>
    <col min="528" max="528" width="11.140625" style="525" bestFit="1" customWidth="1"/>
    <col min="529" max="530" width="10.5703125" style="525"/>
    <col min="531" max="531" width="11.140625" style="525" customWidth="1"/>
    <col min="532" max="761" width="10.5703125" style="525"/>
    <col min="762" max="769" width="0" style="525" hidden="1" customWidth="1"/>
    <col min="770" max="770" width="3.7109375" style="525" customWidth="1"/>
    <col min="771" max="771" width="3.85546875" style="525" customWidth="1"/>
    <col min="772" max="772" width="3.7109375" style="525" customWidth="1"/>
    <col min="773" max="773" width="12.7109375" style="525" customWidth="1"/>
    <col min="774" max="774" width="52.7109375" style="525" customWidth="1"/>
    <col min="775" max="778" width="0" style="525" hidden="1" customWidth="1"/>
    <col min="779" max="779" width="12.28515625" style="525" customWidth="1"/>
    <col min="780" max="780" width="6.42578125" style="525" customWidth="1"/>
    <col min="781" max="781" width="12.28515625" style="525" customWidth="1"/>
    <col min="782" max="782" width="0" style="525" hidden="1" customWidth="1"/>
    <col min="783" max="783" width="3.7109375" style="525" customWidth="1"/>
    <col min="784" max="784" width="11.140625" style="525" bestFit="1" customWidth="1"/>
    <col min="785" max="786" width="10.5703125" style="525"/>
    <col min="787" max="787" width="11.140625" style="525" customWidth="1"/>
    <col min="788" max="1017" width="10.5703125" style="525"/>
    <col min="1018" max="1025" width="0" style="525" hidden="1" customWidth="1"/>
    <col min="1026" max="1026" width="3.7109375" style="525" customWidth="1"/>
    <col min="1027" max="1027" width="3.85546875" style="525" customWidth="1"/>
    <col min="1028" max="1028" width="3.7109375" style="525" customWidth="1"/>
    <col min="1029" max="1029" width="12.7109375" style="525" customWidth="1"/>
    <col min="1030" max="1030" width="52.7109375" style="525" customWidth="1"/>
    <col min="1031" max="1034" width="0" style="525" hidden="1" customWidth="1"/>
    <col min="1035" max="1035" width="12.28515625" style="525" customWidth="1"/>
    <col min="1036" max="1036" width="6.42578125" style="525" customWidth="1"/>
    <col min="1037" max="1037" width="12.28515625" style="525" customWidth="1"/>
    <col min="1038" max="1038" width="0" style="525" hidden="1" customWidth="1"/>
    <col min="1039" max="1039" width="3.7109375" style="525" customWidth="1"/>
    <col min="1040" max="1040" width="11.140625" style="525" bestFit="1" customWidth="1"/>
    <col min="1041" max="1042" width="10.5703125" style="525"/>
    <col min="1043" max="1043" width="11.140625" style="525" customWidth="1"/>
    <col min="1044" max="1273" width="10.5703125" style="525"/>
    <col min="1274" max="1281" width="0" style="525" hidden="1" customWidth="1"/>
    <col min="1282" max="1282" width="3.7109375" style="525" customWidth="1"/>
    <col min="1283" max="1283" width="3.85546875" style="525" customWidth="1"/>
    <col min="1284" max="1284" width="3.7109375" style="525" customWidth="1"/>
    <col min="1285" max="1285" width="12.7109375" style="525" customWidth="1"/>
    <col min="1286" max="1286" width="52.7109375" style="525" customWidth="1"/>
    <col min="1287" max="1290" width="0" style="525" hidden="1" customWidth="1"/>
    <col min="1291" max="1291" width="12.28515625" style="525" customWidth="1"/>
    <col min="1292" max="1292" width="6.42578125" style="525" customWidth="1"/>
    <col min="1293" max="1293" width="12.28515625" style="525" customWidth="1"/>
    <col min="1294" max="1294" width="0" style="525" hidden="1" customWidth="1"/>
    <col min="1295" max="1295" width="3.7109375" style="525" customWidth="1"/>
    <col min="1296" max="1296" width="11.140625" style="525" bestFit="1" customWidth="1"/>
    <col min="1297" max="1298" width="10.5703125" style="525"/>
    <col min="1299" max="1299" width="11.140625" style="525" customWidth="1"/>
    <col min="1300" max="1529" width="10.5703125" style="525"/>
    <col min="1530" max="1537" width="0" style="525" hidden="1" customWidth="1"/>
    <col min="1538" max="1538" width="3.7109375" style="525" customWidth="1"/>
    <col min="1539" max="1539" width="3.85546875" style="525" customWidth="1"/>
    <col min="1540" max="1540" width="3.7109375" style="525" customWidth="1"/>
    <col min="1541" max="1541" width="12.7109375" style="525" customWidth="1"/>
    <col min="1542" max="1542" width="52.7109375" style="525" customWidth="1"/>
    <col min="1543" max="1546" width="0" style="525" hidden="1" customWidth="1"/>
    <col min="1547" max="1547" width="12.28515625" style="525" customWidth="1"/>
    <col min="1548" max="1548" width="6.42578125" style="525" customWidth="1"/>
    <col min="1549" max="1549" width="12.28515625" style="525" customWidth="1"/>
    <col min="1550" max="1550" width="0" style="525" hidden="1" customWidth="1"/>
    <col min="1551" max="1551" width="3.7109375" style="525" customWidth="1"/>
    <col min="1552" max="1552" width="11.140625" style="525" bestFit="1" customWidth="1"/>
    <col min="1553" max="1554" width="10.5703125" style="525"/>
    <col min="1555" max="1555" width="11.140625" style="525" customWidth="1"/>
    <col min="1556" max="1785" width="10.5703125" style="525"/>
    <col min="1786" max="1793" width="0" style="525" hidden="1" customWidth="1"/>
    <col min="1794" max="1794" width="3.7109375" style="525" customWidth="1"/>
    <col min="1795" max="1795" width="3.85546875" style="525" customWidth="1"/>
    <col min="1796" max="1796" width="3.7109375" style="525" customWidth="1"/>
    <col min="1797" max="1797" width="12.7109375" style="525" customWidth="1"/>
    <col min="1798" max="1798" width="52.7109375" style="525" customWidth="1"/>
    <col min="1799" max="1802" width="0" style="525" hidden="1" customWidth="1"/>
    <col min="1803" max="1803" width="12.28515625" style="525" customWidth="1"/>
    <col min="1804" max="1804" width="6.42578125" style="525" customWidth="1"/>
    <col min="1805" max="1805" width="12.28515625" style="525" customWidth="1"/>
    <col min="1806" max="1806" width="0" style="525" hidden="1" customWidth="1"/>
    <col min="1807" max="1807" width="3.7109375" style="525" customWidth="1"/>
    <col min="1808" max="1808" width="11.140625" style="525" bestFit="1" customWidth="1"/>
    <col min="1809" max="1810" width="10.5703125" style="525"/>
    <col min="1811" max="1811" width="11.140625" style="525" customWidth="1"/>
    <col min="1812" max="2041" width="10.5703125" style="525"/>
    <col min="2042" max="2049" width="0" style="525" hidden="1" customWidth="1"/>
    <col min="2050" max="2050" width="3.7109375" style="525" customWidth="1"/>
    <col min="2051" max="2051" width="3.85546875" style="525" customWidth="1"/>
    <col min="2052" max="2052" width="3.7109375" style="525" customWidth="1"/>
    <col min="2053" max="2053" width="12.7109375" style="525" customWidth="1"/>
    <col min="2054" max="2054" width="52.7109375" style="525" customWidth="1"/>
    <col min="2055" max="2058" width="0" style="525" hidden="1" customWidth="1"/>
    <col min="2059" max="2059" width="12.28515625" style="525" customWidth="1"/>
    <col min="2060" max="2060" width="6.42578125" style="525" customWidth="1"/>
    <col min="2061" max="2061" width="12.28515625" style="525" customWidth="1"/>
    <col min="2062" max="2062" width="0" style="525" hidden="1" customWidth="1"/>
    <col min="2063" max="2063" width="3.7109375" style="525" customWidth="1"/>
    <col min="2064" max="2064" width="11.140625" style="525" bestFit="1" customWidth="1"/>
    <col min="2065" max="2066" width="10.5703125" style="525"/>
    <col min="2067" max="2067" width="11.140625" style="525" customWidth="1"/>
    <col min="2068" max="2297" width="10.5703125" style="525"/>
    <col min="2298" max="2305" width="0" style="525" hidden="1" customWidth="1"/>
    <col min="2306" max="2306" width="3.7109375" style="525" customWidth="1"/>
    <col min="2307" max="2307" width="3.85546875" style="525" customWidth="1"/>
    <col min="2308" max="2308" width="3.7109375" style="525" customWidth="1"/>
    <col min="2309" max="2309" width="12.7109375" style="525" customWidth="1"/>
    <col min="2310" max="2310" width="52.7109375" style="525" customWidth="1"/>
    <col min="2311" max="2314" width="0" style="525" hidden="1" customWidth="1"/>
    <col min="2315" max="2315" width="12.28515625" style="525" customWidth="1"/>
    <col min="2316" max="2316" width="6.42578125" style="525" customWidth="1"/>
    <col min="2317" max="2317" width="12.28515625" style="525" customWidth="1"/>
    <col min="2318" max="2318" width="0" style="525" hidden="1" customWidth="1"/>
    <col min="2319" max="2319" width="3.7109375" style="525" customWidth="1"/>
    <col min="2320" max="2320" width="11.140625" style="525" bestFit="1" customWidth="1"/>
    <col min="2321" max="2322" width="10.5703125" style="525"/>
    <col min="2323" max="2323" width="11.140625" style="525" customWidth="1"/>
    <col min="2324" max="2553" width="10.5703125" style="525"/>
    <col min="2554" max="2561" width="0" style="525" hidden="1" customWidth="1"/>
    <col min="2562" max="2562" width="3.7109375" style="525" customWidth="1"/>
    <col min="2563" max="2563" width="3.85546875" style="525" customWidth="1"/>
    <col min="2564" max="2564" width="3.7109375" style="525" customWidth="1"/>
    <col min="2565" max="2565" width="12.7109375" style="525" customWidth="1"/>
    <col min="2566" max="2566" width="52.7109375" style="525" customWidth="1"/>
    <col min="2567" max="2570" width="0" style="525" hidden="1" customWidth="1"/>
    <col min="2571" max="2571" width="12.28515625" style="525" customWidth="1"/>
    <col min="2572" max="2572" width="6.42578125" style="525" customWidth="1"/>
    <col min="2573" max="2573" width="12.28515625" style="525" customWidth="1"/>
    <col min="2574" max="2574" width="0" style="525" hidden="1" customWidth="1"/>
    <col min="2575" max="2575" width="3.7109375" style="525" customWidth="1"/>
    <col min="2576" max="2576" width="11.140625" style="525" bestFit="1" customWidth="1"/>
    <col min="2577" max="2578" width="10.5703125" style="525"/>
    <col min="2579" max="2579" width="11.140625" style="525" customWidth="1"/>
    <col min="2580" max="2809" width="10.5703125" style="525"/>
    <col min="2810" max="2817" width="0" style="525" hidden="1" customWidth="1"/>
    <col min="2818" max="2818" width="3.7109375" style="525" customWidth="1"/>
    <col min="2819" max="2819" width="3.85546875" style="525" customWidth="1"/>
    <col min="2820" max="2820" width="3.7109375" style="525" customWidth="1"/>
    <col min="2821" max="2821" width="12.7109375" style="525" customWidth="1"/>
    <col min="2822" max="2822" width="52.7109375" style="525" customWidth="1"/>
    <col min="2823" max="2826" width="0" style="525" hidden="1" customWidth="1"/>
    <col min="2827" max="2827" width="12.28515625" style="525" customWidth="1"/>
    <col min="2828" max="2828" width="6.42578125" style="525" customWidth="1"/>
    <col min="2829" max="2829" width="12.28515625" style="525" customWidth="1"/>
    <col min="2830" max="2830" width="0" style="525" hidden="1" customWidth="1"/>
    <col min="2831" max="2831" width="3.7109375" style="525" customWidth="1"/>
    <col min="2832" max="2832" width="11.140625" style="525" bestFit="1" customWidth="1"/>
    <col min="2833" max="2834" width="10.5703125" style="525"/>
    <col min="2835" max="2835" width="11.140625" style="525" customWidth="1"/>
    <col min="2836" max="3065" width="10.5703125" style="525"/>
    <col min="3066" max="3073" width="0" style="525" hidden="1" customWidth="1"/>
    <col min="3074" max="3074" width="3.7109375" style="525" customWidth="1"/>
    <col min="3075" max="3075" width="3.85546875" style="525" customWidth="1"/>
    <col min="3076" max="3076" width="3.7109375" style="525" customWidth="1"/>
    <col min="3077" max="3077" width="12.7109375" style="525" customWidth="1"/>
    <col min="3078" max="3078" width="52.7109375" style="525" customWidth="1"/>
    <col min="3079" max="3082" width="0" style="525" hidden="1" customWidth="1"/>
    <col min="3083" max="3083" width="12.28515625" style="525" customWidth="1"/>
    <col min="3084" max="3084" width="6.42578125" style="525" customWidth="1"/>
    <col min="3085" max="3085" width="12.28515625" style="525" customWidth="1"/>
    <col min="3086" max="3086" width="0" style="525" hidden="1" customWidth="1"/>
    <col min="3087" max="3087" width="3.7109375" style="525" customWidth="1"/>
    <col min="3088" max="3088" width="11.140625" style="525" bestFit="1" customWidth="1"/>
    <col min="3089" max="3090" width="10.5703125" style="525"/>
    <col min="3091" max="3091" width="11.140625" style="525" customWidth="1"/>
    <col min="3092" max="3321" width="10.5703125" style="525"/>
    <col min="3322" max="3329" width="0" style="525" hidden="1" customWidth="1"/>
    <col min="3330" max="3330" width="3.7109375" style="525" customWidth="1"/>
    <col min="3331" max="3331" width="3.85546875" style="525" customWidth="1"/>
    <col min="3332" max="3332" width="3.7109375" style="525" customWidth="1"/>
    <col min="3333" max="3333" width="12.7109375" style="525" customWidth="1"/>
    <col min="3334" max="3334" width="52.7109375" style="525" customWidth="1"/>
    <col min="3335" max="3338" width="0" style="525" hidden="1" customWidth="1"/>
    <col min="3339" max="3339" width="12.28515625" style="525" customWidth="1"/>
    <col min="3340" max="3340" width="6.42578125" style="525" customWidth="1"/>
    <col min="3341" max="3341" width="12.28515625" style="525" customWidth="1"/>
    <col min="3342" max="3342" width="0" style="525" hidden="1" customWidth="1"/>
    <col min="3343" max="3343" width="3.7109375" style="525" customWidth="1"/>
    <col min="3344" max="3344" width="11.140625" style="525" bestFit="1" customWidth="1"/>
    <col min="3345" max="3346" width="10.5703125" style="525"/>
    <col min="3347" max="3347" width="11.140625" style="525" customWidth="1"/>
    <col min="3348" max="3577" width="10.5703125" style="525"/>
    <col min="3578" max="3585" width="0" style="525" hidden="1" customWidth="1"/>
    <col min="3586" max="3586" width="3.7109375" style="525" customWidth="1"/>
    <col min="3587" max="3587" width="3.85546875" style="525" customWidth="1"/>
    <col min="3588" max="3588" width="3.7109375" style="525" customWidth="1"/>
    <col min="3589" max="3589" width="12.7109375" style="525" customWidth="1"/>
    <col min="3590" max="3590" width="52.7109375" style="525" customWidth="1"/>
    <col min="3591" max="3594" width="0" style="525" hidden="1" customWidth="1"/>
    <col min="3595" max="3595" width="12.28515625" style="525" customWidth="1"/>
    <col min="3596" max="3596" width="6.42578125" style="525" customWidth="1"/>
    <col min="3597" max="3597" width="12.28515625" style="525" customWidth="1"/>
    <col min="3598" max="3598" width="0" style="525" hidden="1" customWidth="1"/>
    <col min="3599" max="3599" width="3.7109375" style="525" customWidth="1"/>
    <col min="3600" max="3600" width="11.140625" style="525" bestFit="1" customWidth="1"/>
    <col min="3601" max="3602" width="10.5703125" style="525"/>
    <col min="3603" max="3603" width="11.140625" style="525" customWidth="1"/>
    <col min="3604" max="3833" width="10.5703125" style="525"/>
    <col min="3834" max="3841" width="0" style="525" hidden="1" customWidth="1"/>
    <col min="3842" max="3842" width="3.7109375" style="525" customWidth="1"/>
    <col min="3843" max="3843" width="3.85546875" style="525" customWidth="1"/>
    <col min="3844" max="3844" width="3.7109375" style="525" customWidth="1"/>
    <col min="3845" max="3845" width="12.7109375" style="525" customWidth="1"/>
    <col min="3846" max="3846" width="52.7109375" style="525" customWidth="1"/>
    <col min="3847" max="3850" width="0" style="525" hidden="1" customWidth="1"/>
    <col min="3851" max="3851" width="12.28515625" style="525" customWidth="1"/>
    <col min="3852" max="3852" width="6.42578125" style="525" customWidth="1"/>
    <col min="3853" max="3853" width="12.28515625" style="525" customWidth="1"/>
    <col min="3854" max="3854" width="0" style="525" hidden="1" customWidth="1"/>
    <col min="3855" max="3855" width="3.7109375" style="525" customWidth="1"/>
    <col min="3856" max="3856" width="11.140625" style="525" bestFit="1" customWidth="1"/>
    <col min="3857" max="3858" width="10.5703125" style="525"/>
    <col min="3859" max="3859" width="11.140625" style="525" customWidth="1"/>
    <col min="3860" max="4089" width="10.5703125" style="525"/>
    <col min="4090" max="4097" width="0" style="525" hidden="1" customWidth="1"/>
    <col min="4098" max="4098" width="3.7109375" style="525" customWidth="1"/>
    <col min="4099" max="4099" width="3.85546875" style="525" customWidth="1"/>
    <col min="4100" max="4100" width="3.7109375" style="525" customWidth="1"/>
    <col min="4101" max="4101" width="12.7109375" style="525" customWidth="1"/>
    <col min="4102" max="4102" width="52.7109375" style="525" customWidth="1"/>
    <col min="4103" max="4106" width="0" style="525" hidden="1" customWidth="1"/>
    <col min="4107" max="4107" width="12.28515625" style="525" customWidth="1"/>
    <col min="4108" max="4108" width="6.42578125" style="525" customWidth="1"/>
    <col min="4109" max="4109" width="12.28515625" style="525" customWidth="1"/>
    <col min="4110" max="4110" width="0" style="525" hidden="1" customWidth="1"/>
    <col min="4111" max="4111" width="3.7109375" style="525" customWidth="1"/>
    <col min="4112" max="4112" width="11.140625" style="525" bestFit="1" customWidth="1"/>
    <col min="4113" max="4114" width="10.5703125" style="525"/>
    <col min="4115" max="4115" width="11.140625" style="525" customWidth="1"/>
    <col min="4116" max="4345" width="10.5703125" style="525"/>
    <col min="4346" max="4353" width="0" style="525" hidden="1" customWidth="1"/>
    <col min="4354" max="4354" width="3.7109375" style="525" customWidth="1"/>
    <col min="4355" max="4355" width="3.85546875" style="525" customWidth="1"/>
    <col min="4356" max="4356" width="3.7109375" style="525" customWidth="1"/>
    <col min="4357" max="4357" width="12.7109375" style="525" customWidth="1"/>
    <col min="4358" max="4358" width="52.7109375" style="525" customWidth="1"/>
    <col min="4359" max="4362" width="0" style="525" hidden="1" customWidth="1"/>
    <col min="4363" max="4363" width="12.28515625" style="525" customWidth="1"/>
    <col min="4364" max="4364" width="6.42578125" style="525" customWidth="1"/>
    <col min="4365" max="4365" width="12.28515625" style="525" customWidth="1"/>
    <col min="4366" max="4366" width="0" style="525" hidden="1" customWidth="1"/>
    <col min="4367" max="4367" width="3.7109375" style="525" customWidth="1"/>
    <col min="4368" max="4368" width="11.140625" style="525" bestFit="1" customWidth="1"/>
    <col min="4369" max="4370" width="10.5703125" style="525"/>
    <col min="4371" max="4371" width="11.140625" style="525" customWidth="1"/>
    <col min="4372" max="4601" width="10.5703125" style="525"/>
    <col min="4602" max="4609" width="0" style="525" hidden="1" customWidth="1"/>
    <col min="4610" max="4610" width="3.7109375" style="525" customWidth="1"/>
    <col min="4611" max="4611" width="3.85546875" style="525" customWidth="1"/>
    <col min="4612" max="4612" width="3.7109375" style="525" customWidth="1"/>
    <col min="4613" max="4613" width="12.7109375" style="525" customWidth="1"/>
    <col min="4614" max="4614" width="52.7109375" style="525" customWidth="1"/>
    <col min="4615" max="4618" width="0" style="525" hidden="1" customWidth="1"/>
    <col min="4619" max="4619" width="12.28515625" style="525" customWidth="1"/>
    <col min="4620" max="4620" width="6.42578125" style="525" customWidth="1"/>
    <col min="4621" max="4621" width="12.28515625" style="525" customWidth="1"/>
    <col min="4622" max="4622" width="0" style="525" hidden="1" customWidth="1"/>
    <col min="4623" max="4623" width="3.7109375" style="525" customWidth="1"/>
    <col min="4624" max="4624" width="11.140625" style="525" bestFit="1" customWidth="1"/>
    <col min="4625" max="4626" width="10.5703125" style="525"/>
    <col min="4627" max="4627" width="11.140625" style="525" customWidth="1"/>
    <col min="4628" max="4857" width="10.5703125" style="525"/>
    <col min="4858" max="4865" width="0" style="525" hidden="1" customWidth="1"/>
    <col min="4866" max="4866" width="3.7109375" style="525" customWidth="1"/>
    <col min="4867" max="4867" width="3.85546875" style="525" customWidth="1"/>
    <col min="4868" max="4868" width="3.7109375" style="525" customWidth="1"/>
    <col min="4869" max="4869" width="12.7109375" style="525" customWidth="1"/>
    <col min="4870" max="4870" width="52.7109375" style="525" customWidth="1"/>
    <col min="4871" max="4874" width="0" style="525" hidden="1" customWidth="1"/>
    <col min="4875" max="4875" width="12.28515625" style="525" customWidth="1"/>
    <col min="4876" max="4876" width="6.42578125" style="525" customWidth="1"/>
    <col min="4877" max="4877" width="12.28515625" style="525" customWidth="1"/>
    <col min="4878" max="4878" width="0" style="525" hidden="1" customWidth="1"/>
    <col min="4879" max="4879" width="3.7109375" style="525" customWidth="1"/>
    <col min="4880" max="4880" width="11.140625" style="525" bestFit="1" customWidth="1"/>
    <col min="4881" max="4882" width="10.5703125" style="525"/>
    <col min="4883" max="4883" width="11.140625" style="525" customWidth="1"/>
    <col min="4884" max="5113" width="10.5703125" style="525"/>
    <col min="5114" max="5121" width="0" style="525" hidden="1" customWidth="1"/>
    <col min="5122" max="5122" width="3.7109375" style="525" customWidth="1"/>
    <col min="5123" max="5123" width="3.85546875" style="525" customWidth="1"/>
    <col min="5124" max="5124" width="3.7109375" style="525" customWidth="1"/>
    <col min="5125" max="5125" width="12.7109375" style="525" customWidth="1"/>
    <col min="5126" max="5126" width="52.7109375" style="525" customWidth="1"/>
    <col min="5127" max="5130" width="0" style="525" hidden="1" customWidth="1"/>
    <col min="5131" max="5131" width="12.28515625" style="525" customWidth="1"/>
    <col min="5132" max="5132" width="6.42578125" style="525" customWidth="1"/>
    <col min="5133" max="5133" width="12.28515625" style="525" customWidth="1"/>
    <col min="5134" max="5134" width="0" style="525" hidden="1" customWidth="1"/>
    <col min="5135" max="5135" width="3.7109375" style="525" customWidth="1"/>
    <col min="5136" max="5136" width="11.140625" style="525" bestFit="1" customWidth="1"/>
    <col min="5137" max="5138" width="10.5703125" style="525"/>
    <col min="5139" max="5139" width="11.140625" style="525" customWidth="1"/>
    <col min="5140" max="5369" width="10.5703125" style="525"/>
    <col min="5370" max="5377" width="0" style="525" hidden="1" customWidth="1"/>
    <col min="5378" max="5378" width="3.7109375" style="525" customWidth="1"/>
    <col min="5379" max="5379" width="3.85546875" style="525" customWidth="1"/>
    <col min="5380" max="5380" width="3.7109375" style="525" customWidth="1"/>
    <col min="5381" max="5381" width="12.7109375" style="525" customWidth="1"/>
    <col min="5382" max="5382" width="52.7109375" style="525" customWidth="1"/>
    <col min="5383" max="5386" width="0" style="525" hidden="1" customWidth="1"/>
    <col min="5387" max="5387" width="12.28515625" style="525" customWidth="1"/>
    <col min="5388" max="5388" width="6.42578125" style="525" customWidth="1"/>
    <col min="5389" max="5389" width="12.28515625" style="525" customWidth="1"/>
    <col min="5390" max="5390" width="0" style="525" hidden="1" customWidth="1"/>
    <col min="5391" max="5391" width="3.7109375" style="525" customWidth="1"/>
    <col min="5392" max="5392" width="11.140625" style="525" bestFit="1" customWidth="1"/>
    <col min="5393" max="5394" width="10.5703125" style="525"/>
    <col min="5395" max="5395" width="11.140625" style="525" customWidth="1"/>
    <col min="5396" max="5625" width="10.5703125" style="525"/>
    <col min="5626" max="5633" width="0" style="525" hidden="1" customWidth="1"/>
    <col min="5634" max="5634" width="3.7109375" style="525" customWidth="1"/>
    <col min="5635" max="5635" width="3.85546875" style="525" customWidth="1"/>
    <col min="5636" max="5636" width="3.7109375" style="525" customWidth="1"/>
    <col min="5637" max="5637" width="12.7109375" style="525" customWidth="1"/>
    <col min="5638" max="5638" width="52.7109375" style="525" customWidth="1"/>
    <col min="5639" max="5642" width="0" style="525" hidden="1" customWidth="1"/>
    <col min="5643" max="5643" width="12.28515625" style="525" customWidth="1"/>
    <col min="5644" max="5644" width="6.42578125" style="525" customWidth="1"/>
    <col min="5645" max="5645" width="12.28515625" style="525" customWidth="1"/>
    <col min="5646" max="5646" width="0" style="525" hidden="1" customWidth="1"/>
    <col min="5647" max="5647" width="3.7109375" style="525" customWidth="1"/>
    <col min="5648" max="5648" width="11.140625" style="525" bestFit="1" customWidth="1"/>
    <col min="5649" max="5650" width="10.5703125" style="525"/>
    <col min="5651" max="5651" width="11.140625" style="525" customWidth="1"/>
    <col min="5652" max="5881" width="10.5703125" style="525"/>
    <col min="5882" max="5889" width="0" style="525" hidden="1" customWidth="1"/>
    <col min="5890" max="5890" width="3.7109375" style="525" customWidth="1"/>
    <col min="5891" max="5891" width="3.85546875" style="525" customWidth="1"/>
    <col min="5892" max="5892" width="3.7109375" style="525" customWidth="1"/>
    <col min="5893" max="5893" width="12.7109375" style="525" customWidth="1"/>
    <col min="5894" max="5894" width="52.7109375" style="525" customWidth="1"/>
    <col min="5895" max="5898" width="0" style="525" hidden="1" customWidth="1"/>
    <col min="5899" max="5899" width="12.28515625" style="525" customWidth="1"/>
    <col min="5900" max="5900" width="6.42578125" style="525" customWidth="1"/>
    <col min="5901" max="5901" width="12.28515625" style="525" customWidth="1"/>
    <col min="5902" max="5902" width="0" style="525" hidden="1" customWidth="1"/>
    <col min="5903" max="5903" width="3.7109375" style="525" customWidth="1"/>
    <col min="5904" max="5904" width="11.140625" style="525" bestFit="1" customWidth="1"/>
    <col min="5905" max="5906" width="10.5703125" style="525"/>
    <col min="5907" max="5907" width="11.140625" style="525" customWidth="1"/>
    <col min="5908" max="6137" width="10.5703125" style="525"/>
    <col min="6138" max="6145" width="0" style="525" hidden="1" customWidth="1"/>
    <col min="6146" max="6146" width="3.7109375" style="525" customWidth="1"/>
    <col min="6147" max="6147" width="3.85546875" style="525" customWidth="1"/>
    <col min="6148" max="6148" width="3.7109375" style="525" customWidth="1"/>
    <col min="6149" max="6149" width="12.7109375" style="525" customWidth="1"/>
    <col min="6150" max="6150" width="52.7109375" style="525" customWidth="1"/>
    <col min="6151" max="6154" width="0" style="525" hidden="1" customWidth="1"/>
    <col min="6155" max="6155" width="12.28515625" style="525" customWidth="1"/>
    <col min="6156" max="6156" width="6.42578125" style="525" customWidth="1"/>
    <col min="6157" max="6157" width="12.28515625" style="525" customWidth="1"/>
    <col min="6158" max="6158" width="0" style="525" hidden="1" customWidth="1"/>
    <col min="6159" max="6159" width="3.7109375" style="525" customWidth="1"/>
    <col min="6160" max="6160" width="11.140625" style="525" bestFit="1" customWidth="1"/>
    <col min="6161" max="6162" width="10.5703125" style="525"/>
    <col min="6163" max="6163" width="11.140625" style="525" customWidth="1"/>
    <col min="6164" max="6393" width="10.5703125" style="525"/>
    <col min="6394" max="6401" width="0" style="525" hidden="1" customWidth="1"/>
    <col min="6402" max="6402" width="3.7109375" style="525" customWidth="1"/>
    <col min="6403" max="6403" width="3.85546875" style="525" customWidth="1"/>
    <col min="6404" max="6404" width="3.7109375" style="525" customWidth="1"/>
    <col min="6405" max="6405" width="12.7109375" style="525" customWidth="1"/>
    <col min="6406" max="6406" width="52.7109375" style="525" customWidth="1"/>
    <col min="6407" max="6410" width="0" style="525" hidden="1" customWidth="1"/>
    <col min="6411" max="6411" width="12.28515625" style="525" customWidth="1"/>
    <col min="6412" max="6412" width="6.42578125" style="525" customWidth="1"/>
    <col min="6413" max="6413" width="12.28515625" style="525" customWidth="1"/>
    <col min="6414" max="6414" width="0" style="525" hidden="1" customWidth="1"/>
    <col min="6415" max="6415" width="3.7109375" style="525" customWidth="1"/>
    <col min="6416" max="6416" width="11.140625" style="525" bestFit="1" customWidth="1"/>
    <col min="6417" max="6418" width="10.5703125" style="525"/>
    <col min="6419" max="6419" width="11.140625" style="525" customWidth="1"/>
    <col min="6420" max="6649" width="10.5703125" style="525"/>
    <col min="6650" max="6657" width="0" style="525" hidden="1" customWidth="1"/>
    <col min="6658" max="6658" width="3.7109375" style="525" customWidth="1"/>
    <col min="6659" max="6659" width="3.85546875" style="525" customWidth="1"/>
    <col min="6660" max="6660" width="3.7109375" style="525" customWidth="1"/>
    <col min="6661" max="6661" width="12.7109375" style="525" customWidth="1"/>
    <col min="6662" max="6662" width="52.7109375" style="525" customWidth="1"/>
    <col min="6663" max="6666" width="0" style="525" hidden="1" customWidth="1"/>
    <col min="6667" max="6667" width="12.28515625" style="525" customWidth="1"/>
    <col min="6668" max="6668" width="6.42578125" style="525" customWidth="1"/>
    <col min="6669" max="6669" width="12.28515625" style="525" customWidth="1"/>
    <col min="6670" max="6670" width="0" style="525" hidden="1" customWidth="1"/>
    <col min="6671" max="6671" width="3.7109375" style="525" customWidth="1"/>
    <col min="6672" max="6672" width="11.140625" style="525" bestFit="1" customWidth="1"/>
    <col min="6673" max="6674" width="10.5703125" style="525"/>
    <col min="6675" max="6675" width="11.140625" style="525" customWidth="1"/>
    <col min="6676" max="6905" width="10.5703125" style="525"/>
    <col min="6906" max="6913" width="0" style="525" hidden="1" customWidth="1"/>
    <col min="6914" max="6914" width="3.7109375" style="525" customWidth="1"/>
    <col min="6915" max="6915" width="3.85546875" style="525" customWidth="1"/>
    <col min="6916" max="6916" width="3.7109375" style="525" customWidth="1"/>
    <col min="6917" max="6917" width="12.7109375" style="525" customWidth="1"/>
    <col min="6918" max="6918" width="52.7109375" style="525" customWidth="1"/>
    <col min="6919" max="6922" width="0" style="525" hidden="1" customWidth="1"/>
    <col min="6923" max="6923" width="12.28515625" style="525" customWidth="1"/>
    <col min="6924" max="6924" width="6.42578125" style="525" customWidth="1"/>
    <col min="6925" max="6925" width="12.28515625" style="525" customWidth="1"/>
    <col min="6926" max="6926" width="0" style="525" hidden="1" customWidth="1"/>
    <col min="6927" max="6927" width="3.7109375" style="525" customWidth="1"/>
    <col min="6928" max="6928" width="11.140625" style="525" bestFit="1" customWidth="1"/>
    <col min="6929" max="6930" width="10.5703125" style="525"/>
    <col min="6931" max="6931" width="11.140625" style="525" customWidth="1"/>
    <col min="6932" max="7161" width="10.5703125" style="525"/>
    <col min="7162" max="7169" width="0" style="525" hidden="1" customWidth="1"/>
    <col min="7170" max="7170" width="3.7109375" style="525" customWidth="1"/>
    <col min="7171" max="7171" width="3.85546875" style="525" customWidth="1"/>
    <col min="7172" max="7172" width="3.7109375" style="525" customWidth="1"/>
    <col min="7173" max="7173" width="12.7109375" style="525" customWidth="1"/>
    <col min="7174" max="7174" width="52.7109375" style="525" customWidth="1"/>
    <col min="7175" max="7178" width="0" style="525" hidden="1" customWidth="1"/>
    <col min="7179" max="7179" width="12.28515625" style="525" customWidth="1"/>
    <col min="7180" max="7180" width="6.42578125" style="525" customWidth="1"/>
    <col min="7181" max="7181" width="12.28515625" style="525" customWidth="1"/>
    <col min="7182" max="7182" width="0" style="525" hidden="1" customWidth="1"/>
    <col min="7183" max="7183" width="3.7109375" style="525" customWidth="1"/>
    <col min="7184" max="7184" width="11.140625" style="525" bestFit="1" customWidth="1"/>
    <col min="7185" max="7186" width="10.5703125" style="525"/>
    <col min="7187" max="7187" width="11.140625" style="525" customWidth="1"/>
    <col min="7188" max="7417" width="10.5703125" style="525"/>
    <col min="7418" max="7425" width="0" style="525" hidden="1" customWidth="1"/>
    <col min="7426" max="7426" width="3.7109375" style="525" customWidth="1"/>
    <col min="7427" max="7427" width="3.85546875" style="525" customWidth="1"/>
    <col min="7428" max="7428" width="3.7109375" style="525" customWidth="1"/>
    <col min="7429" max="7429" width="12.7109375" style="525" customWidth="1"/>
    <col min="7430" max="7430" width="52.7109375" style="525" customWidth="1"/>
    <col min="7431" max="7434" width="0" style="525" hidden="1" customWidth="1"/>
    <col min="7435" max="7435" width="12.28515625" style="525" customWidth="1"/>
    <col min="7436" max="7436" width="6.42578125" style="525" customWidth="1"/>
    <col min="7437" max="7437" width="12.28515625" style="525" customWidth="1"/>
    <col min="7438" max="7438" width="0" style="525" hidden="1" customWidth="1"/>
    <col min="7439" max="7439" width="3.7109375" style="525" customWidth="1"/>
    <col min="7440" max="7440" width="11.140625" style="525" bestFit="1" customWidth="1"/>
    <col min="7441" max="7442" width="10.5703125" style="525"/>
    <col min="7443" max="7443" width="11.140625" style="525" customWidth="1"/>
    <col min="7444" max="7673" width="10.5703125" style="525"/>
    <col min="7674" max="7681" width="0" style="525" hidden="1" customWidth="1"/>
    <col min="7682" max="7682" width="3.7109375" style="525" customWidth="1"/>
    <col min="7683" max="7683" width="3.85546875" style="525" customWidth="1"/>
    <col min="7684" max="7684" width="3.7109375" style="525" customWidth="1"/>
    <col min="7685" max="7685" width="12.7109375" style="525" customWidth="1"/>
    <col min="7686" max="7686" width="52.7109375" style="525" customWidth="1"/>
    <col min="7687" max="7690" width="0" style="525" hidden="1" customWidth="1"/>
    <col min="7691" max="7691" width="12.28515625" style="525" customWidth="1"/>
    <col min="7692" max="7692" width="6.42578125" style="525" customWidth="1"/>
    <col min="7693" max="7693" width="12.28515625" style="525" customWidth="1"/>
    <col min="7694" max="7694" width="0" style="525" hidden="1" customWidth="1"/>
    <col min="7695" max="7695" width="3.7109375" style="525" customWidth="1"/>
    <col min="7696" max="7696" width="11.140625" style="525" bestFit="1" customWidth="1"/>
    <col min="7697" max="7698" width="10.5703125" style="525"/>
    <col min="7699" max="7699" width="11.140625" style="525" customWidth="1"/>
    <col min="7700" max="7929" width="10.5703125" style="525"/>
    <col min="7930" max="7937" width="0" style="525" hidden="1" customWidth="1"/>
    <col min="7938" max="7938" width="3.7109375" style="525" customWidth="1"/>
    <col min="7939" max="7939" width="3.85546875" style="525" customWidth="1"/>
    <col min="7940" max="7940" width="3.7109375" style="525" customWidth="1"/>
    <col min="7941" max="7941" width="12.7109375" style="525" customWidth="1"/>
    <col min="7942" max="7942" width="52.7109375" style="525" customWidth="1"/>
    <col min="7943" max="7946" width="0" style="525" hidden="1" customWidth="1"/>
    <col min="7947" max="7947" width="12.28515625" style="525" customWidth="1"/>
    <col min="7948" max="7948" width="6.42578125" style="525" customWidth="1"/>
    <col min="7949" max="7949" width="12.28515625" style="525" customWidth="1"/>
    <col min="7950" max="7950" width="0" style="525" hidden="1" customWidth="1"/>
    <col min="7951" max="7951" width="3.7109375" style="525" customWidth="1"/>
    <col min="7952" max="7952" width="11.140625" style="525" bestFit="1" customWidth="1"/>
    <col min="7953" max="7954" width="10.5703125" style="525"/>
    <col min="7955" max="7955" width="11.140625" style="525" customWidth="1"/>
    <col min="7956" max="8185" width="10.5703125" style="525"/>
    <col min="8186" max="8193" width="0" style="525" hidden="1" customWidth="1"/>
    <col min="8194" max="8194" width="3.7109375" style="525" customWidth="1"/>
    <col min="8195" max="8195" width="3.85546875" style="525" customWidth="1"/>
    <col min="8196" max="8196" width="3.7109375" style="525" customWidth="1"/>
    <col min="8197" max="8197" width="12.7109375" style="525" customWidth="1"/>
    <col min="8198" max="8198" width="52.7109375" style="525" customWidth="1"/>
    <col min="8199" max="8202" width="0" style="525" hidden="1" customWidth="1"/>
    <col min="8203" max="8203" width="12.28515625" style="525" customWidth="1"/>
    <col min="8204" max="8204" width="6.42578125" style="525" customWidth="1"/>
    <col min="8205" max="8205" width="12.28515625" style="525" customWidth="1"/>
    <col min="8206" max="8206" width="0" style="525" hidden="1" customWidth="1"/>
    <col min="8207" max="8207" width="3.7109375" style="525" customWidth="1"/>
    <col min="8208" max="8208" width="11.140625" style="525" bestFit="1" customWidth="1"/>
    <col min="8209" max="8210" width="10.5703125" style="525"/>
    <col min="8211" max="8211" width="11.140625" style="525" customWidth="1"/>
    <col min="8212" max="8441" width="10.5703125" style="525"/>
    <col min="8442" max="8449" width="0" style="525" hidden="1" customWidth="1"/>
    <col min="8450" max="8450" width="3.7109375" style="525" customWidth="1"/>
    <col min="8451" max="8451" width="3.85546875" style="525" customWidth="1"/>
    <col min="8452" max="8452" width="3.7109375" style="525" customWidth="1"/>
    <col min="8453" max="8453" width="12.7109375" style="525" customWidth="1"/>
    <col min="8454" max="8454" width="52.7109375" style="525" customWidth="1"/>
    <col min="8455" max="8458" width="0" style="525" hidden="1" customWidth="1"/>
    <col min="8459" max="8459" width="12.28515625" style="525" customWidth="1"/>
    <col min="8460" max="8460" width="6.42578125" style="525" customWidth="1"/>
    <col min="8461" max="8461" width="12.28515625" style="525" customWidth="1"/>
    <col min="8462" max="8462" width="0" style="525" hidden="1" customWidth="1"/>
    <col min="8463" max="8463" width="3.7109375" style="525" customWidth="1"/>
    <col min="8464" max="8464" width="11.140625" style="525" bestFit="1" customWidth="1"/>
    <col min="8465" max="8466" width="10.5703125" style="525"/>
    <col min="8467" max="8467" width="11.140625" style="525" customWidth="1"/>
    <col min="8468" max="8697" width="10.5703125" style="525"/>
    <col min="8698" max="8705" width="0" style="525" hidden="1" customWidth="1"/>
    <col min="8706" max="8706" width="3.7109375" style="525" customWidth="1"/>
    <col min="8707" max="8707" width="3.85546875" style="525" customWidth="1"/>
    <col min="8708" max="8708" width="3.7109375" style="525" customWidth="1"/>
    <col min="8709" max="8709" width="12.7109375" style="525" customWidth="1"/>
    <col min="8710" max="8710" width="52.7109375" style="525" customWidth="1"/>
    <col min="8711" max="8714" width="0" style="525" hidden="1" customWidth="1"/>
    <col min="8715" max="8715" width="12.28515625" style="525" customWidth="1"/>
    <col min="8716" max="8716" width="6.42578125" style="525" customWidth="1"/>
    <col min="8717" max="8717" width="12.28515625" style="525" customWidth="1"/>
    <col min="8718" max="8718" width="0" style="525" hidden="1" customWidth="1"/>
    <col min="8719" max="8719" width="3.7109375" style="525" customWidth="1"/>
    <col min="8720" max="8720" width="11.140625" style="525" bestFit="1" customWidth="1"/>
    <col min="8721" max="8722" width="10.5703125" style="525"/>
    <col min="8723" max="8723" width="11.140625" style="525" customWidth="1"/>
    <col min="8724" max="8953" width="10.5703125" style="525"/>
    <col min="8954" max="8961" width="0" style="525" hidden="1" customWidth="1"/>
    <col min="8962" max="8962" width="3.7109375" style="525" customWidth="1"/>
    <col min="8963" max="8963" width="3.85546875" style="525" customWidth="1"/>
    <col min="8964" max="8964" width="3.7109375" style="525" customWidth="1"/>
    <col min="8965" max="8965" width="12.7109375" style="525" customWidth="1"/>
    <col min="8966" max="8966" width="52.7109375" style="525" customWidth="1"/>
    <col min="8967" max="8970" width="0" style="525" hidden="1" customWidth="1"/>
    <col min="8971" max="8971" width="12.28515625" style="525" customWidth="1"/>
    <col min="8972" max="8972" width="6.42578125" style="525" customWidth="1"/>
    <col min="8973" max="8973" width="12.28515625" style="525" customWidth="1"/>
    <col min="8974" max="8974" width="0" style="525" hidden="1" customWidth="1"/>
    <col min="8975" max="8975" width="3.7109375" style="525" customWidth="1"/>
    <col min="8976" max="8976" width="11.140625" style="525" bestFit="1" customWidth="1"/>
    <col min="8977" max="8978" width="10.5703125" style="525"/>
    <col min="8979" max="8979" width="11.140625" style="525" customWidth="1"/>
    <col min="8980" max="9209" width="10.5703125" style="525"/>
    <col min="9210" max="9217" width="0" style="525" hidden="1" customWidth="1"/>
    <col min="9218" max="9218" width="3.7109375" style="525" customWidth="1"/>
    <col min="9219" max="9219" width="3.85546875" style="525" customWidth="1"/>
    <col min="9220" max="9220" width="3.7109375" style="525" customWidth="1"/>
    <col min="9221" max="9221" width="12.7109375" style="525" customWidth="1"/>
    <col min="9222" max="9222" width="52.7109375" style="525" customWidth="1"/>
    <col min="9223" max="9226" width="0" style="525" hidden="1" customWidth="1"/>
    <col min="9227" max="9227" width="12.28515625" style="525" customWidth="1"/>
    <col min="9228" max="9228" width="6.42578125" style="525" customWidth="1"/>
    <col min="9229" max="9229" width="12.28515625" style="525" customWidth="1"/>
    <col min="9230" max="9230" width="0" style="525" hidden="1" customWidth="1"/>
    <col min="9231" max="9231" width="3.7109375" style="525" customWidth="1"/>
    <col min="9232" max="9232" width="11.140625" style="525" bestFit="1" customWidth="1"/>
    <col min="9233" max="9234" width="10.5703125" style="525"/>
    <col min="9235" max="9235" width="11.140625" style="525" customWidth="1"/>
    <col min="9236" max="9465" width="10.5703125" style="525"/>
    <col min="9466" max="9473" width="0" style="525" hidden="1" customWidth="1"/>
    <col min="9474" max="9474" width="3.7109375" style="525" customWidth="1"/>
    <col min="9475" max="9475" width="3.85546875" style="525" customWidth="1"/>
    <col min="9476" max="9476" width="3.7109375" style="525" customWidth="1"/>
    <col min="9477" max="9477" width="12.7109375" style="525" customWidth="1"/>
    <col min="9478" max="9478" width="52.7109375" style="525" customWidth="1"/>
    <col min="9479" max="9482" width="0" style="525" hidden="1" customWidth="1"/>
    <col min="9483" max="9483" width="12.28515625" style="525" customWidth="1"/>
    <col min="9484" max="9484" width="6.42578125" style="525" customWidth="1"/>
    <col min="9485" max="9485" width="12.28515625" style="525" customWidth="1"/>
    <col min="9486" max="9486" width="0" style="525" hidden="1" customWidth="1"/>
    <col min="9487" max="9487" width="3.7109375" style="525" customWidth="1"/>
    <col min="9488" max="9488" width="11.140625" style="525" bestFit="1" customWidth="1"/>
    <col min="9489" max="9490" width="10.5703125" style="525"/>
    <col min="9491" max="9491" width="11.140625" style="525" customWidth="1"/>
    <col min="9492" max="9721" width="10.5703125" style="525"/>
    <col min="9722" max="9729" width="0" style="525" hidden="1" customWidth="1"/>
    <col min="9730" max="9730" width="3.7109375" style="525" customWidth="1"/>
    <col min="9731" max="9731" width="3.85546875" style="525" customWidth="1"/>
    <col min="9732" max="9732" width="3.7109375" style="525" customWidth="1"/>
    <col min="9733" max="9733" width="12.7109375" style="525" customWidth="1"/>
    <col min="9734" max="9734" width="52.7109375" style="525" customWidth="1"/>
    <col min="9735" max="9738" width="0" style="525" hidden="1" customWidth="1"/>
    <col min="9739" max="9739" width="12.28515625" style="525" customWidth="1"/>
    <col min="9740" max="9740" width="6.42578125" style="525" customWidth="1"/>
    <col min="9741" max="9741" width="12.28515625" style="525" customWidth="1"/>
    <col min="9742" max="9742" width="0" style="525" hidden="1" customWidth="1"/>
    <col min="9743" max="9743" width="3.7109375" style="525" customWidth="1"/>
    <col min="9744" max="9744" width="11.140625" style="525" bestFit="1" customWidth="1"/>
    <col min="9745" max="9746" width="10.5703125" style="525"/>
    <col min="9747" max="9747" width="11.140625" style="525" customWidth="1"/>
    <col min="9748" max="9977" width="10.5703125" style="525"/>
    <col min="9978" max="9985" width="0" style="525" hidden="1" customWidth="1"/>
    <col min="9986" max="9986" width="3.7109375" style="525" customWidth="1"/>
    <col min="9987" max="9987" width="3.85546875" style="525" customWidth="1"/>
    <col min="9988" max="9988" width="3.7109375" style="525" customWidth="1"/>
    <col min="9989" max="9989" width="12.7109375" style="525" customWidth="1"/>
    <col min="9990" max="9990" width="52.7109375" style="525" customWidth="1"/>
    <col min="9991" max="9994" width="0" style="525" hidden="1" customWidth="1"/>
    <col min="9995" max="9995" width="12.28515625" style="525" customWidth="1"/>
    <col min="9996" max="9996" width="6.42578125" style="525" customWidth="1"/>
    <col min="9997" max="9997" width="12.28515625" style="525" customWidth="1"/>
    <col min="9998" max="9998" width="0" style="525" hidden="1" customWidth="1"/>
    <col min="9999" max="9999" width="3.7109375" style="525" customWidth="1"/>
    <col min="10000" max="10000" width="11.140625" style="525" bestFit="1" customWidth="1"/>
    <col min="10001" max="10002" width="10.5703125" style="525"/>
    <col min="10003" max="10003" width="11.140625" style="525" customWidth="1"/>
    <col min="10004" max="10233" width="10.5703125" style="525"/>
    <col min="10234" max="10241" width="0" style="525" hidden="1" customWidth="1"/>
    <col min="10242" max="10242" width="3.7109375" style="525" customWidth="1"/>
    <col min="10243" max="10243" width="3.85546875" style="525" customWidth="1"/>
    <col min="10244" max="10244" width="3.7109375" style="525" customWidth="1"/>
    <col min="10245" max="10245" width="12.7109375" style="525" customWidth="1"/>
    <col min="10246" max="10246" width="52.7109375" style="525" customWidth="1"/>
    <col min="10247" max="10250" width="0" style="525" hidden="1" customWidth="1"/>
    <col min="10251" max="10251" width="12.28515625" style="525" customWidth="1"/>
    <col min="10252" max="10252" width="6.42578125" style="525" customWidth="1"/>
    <col min="10253" max="10253" width="12.28515625" style="525" customWidth="1"/>
    <col min="10254" max="10254" width="0" style="525" hidden="1" customWidth="1"/>
    <col min="10255" max="10255" width="3.7109375" style="525" customWidth="1"/>
    <col min="10256" max="10256" width="11.140625" style="525" bestFit="1" customWidth="1"/>
    <col min="10257" max="10258" width="10.5703125" style="525"/>
    <col min="10259" max="10259" width="11.140625" style="525" customWidth="1"/>
    <col min="10260" max="10489" width="10.5703125" style="525"/>
    <col min="10490" max="10497" width="0" style="525" hidden="1" customWidth="1"/>
    <col min="10498" max="10498" width="3.7109375" style="525" customWidth="1"/>
    <col min="10499" max="10499" width="3.85546875" style="525" customWidth="1"/>
    <col min="10500" max="10500" width="3.7109375" style="525" customWidth="1"/>
    <col min="10501" max="10501" width="12.7109375" style="525" customWidth="1"/>
    <col min="10502" max="10502" width="52.7109375" style="525" customWidth="1"/>
    <col min="10503" max="10506" width="0" style="525" hidden="1" customWidth="1"/>
    <col min="10507" max="10507" width="12.28515625" style="525" customWidth="1"/>
    <col min="10508" max="10508" width="6.42578125" style="525" customWidth="1"/>
    <col min="10509" max="10509" width="12.28515625" style="525" customWidth="1"/>
    <col min="10510" max="10510" width="0" style="525" hidden="1" customWidth="1"/>
    <col min="10511" max="10511" width="3.7109375" style="525" customWidth="1"/>
    <col min="10512" max="10512" width="11.140625" style="525" bestFit="1" customWidth="1"/>
    <col min="10513" max="10514" width="10.5703125" style="525"/>
    <col min="10515" max="10515" width="11.140625" style="525" customWidth="1"/>
    <col min="10516" max="10745" width="10.5703125" style="525"/>
    <col min="10746" max="10753" width="0" style="525" hidden="1" customWidth="1"/>
    <col min="10754" max="10754" width="3.7109375" style="525" customWidth="1"/>
    <col min="10755" max="10755" width="3.85546875" style="525" customWidth="1"/>
    <col min="10756" max="10756" width="3.7109375" style="525" customWidth="1"/>
    <col min="10757" max="10757" width="12.7109375" style="525" customWidth="1"/>
    <col min="10758" max="10758" width="52.7109375" style="525" customWidth="1"/>
    <col min="10759" max="10762" width="0" style="525" hidden="1" customWidth="1"/>
    <col min="10763" max="10763" width="12.28515625" style="525" customWidth="1"/>
    <col min="10764" max="10764" width="6.42578125" style="525" customWidth="1"/>
    <col min="10765" max="10765" width="12.28515625" style="525" customWidth="1"/>
    <col min="10766" max="10766" width="0" style="525" hidden="1" customWidth="1"/>
    <col min="10767" max="10767" width="3.7109375" style="525" customWidth="1"/>
    <col min="10768" max="10768" width="11.140625" style="525" bestFit="1" customWidth="1"/>
    <col min="10769" max="10770" width="10.5703125" style="525"/>
    <col min="10771" max="10771" width="11.140625" style="525" customWidth="1"/>
    <col min="10772" max="11001" width="10.5703125" style="525"/>
    <col min="11002" max="11009" width="0" style="525" hidden="1" customWidth="1"/>
    <col min="11010" max="11010" width="3.7109375" style="525" customWidth="1"/>
    <col min="11011" max="11011" width="3.85546875" style="525" customWidth="1"/>
    <col min="11012" max="11012" width="3.7109375" style="525" customWidth="1"/>
    <col min="11013" max="11013" width="12.7109375" style="525" customWidth="1"/>
    <col min="11014" max="11014" width="52.7109375" style="525" customWidth="1"/>
    <col min="11015" max="11018" width="0" style="525" hidden="1" customWidth="1"/>
    <col min="11019" max="11019" width="12.28515625" style="525" customWidth="1"/>
    <col min="11020" max="11020" width="6.42578125" style="525" customWidth="1"/>
    <col min="11021" max="11021" width="12.28515625" style="525" customWidth="1"/>
    <col min="11022" max="11022" width="0" style="525" hidden="1" customWidth="1"/>
    <col min="11023" max="11023" width="3.7109375" style="525" customWidth="1"/>
    <col min="11024" max="11024" width="11.140625" style="525" bestFit="1" customWidth="1"/>
    <col min="11025" max="11026" width="10.5703125" style="525"/>
    <col min="11027" max="11027" width="11.140625" style="525" customWidth="1"/>
    <col min="11028" max="11257" width="10.5703125" style="525"/>
    <col min="11258" max="11265" width="0" style="525" hidden="1" customWidth="1"/>
    <col min="11266" max="11266" width="3.7109375" style="525" customWidth="1"/>
    <col min="11267" max="11267" width="3.85546875" style="525" customWidth="1"/>
    <col min="11268" max="11268" width="3.7109375" style="525" customWidth="1"/>
    <col min="11269" max="11269" width="12.7109375" style="525" customWidth="1"/>
    <col min="11270" max="11270" width="52.7109375" style="525" customWidth="1"/>
    <col min="11271" max="11274" width="0" style="525" hidden="1" customWidth="1"/>
    <col min="11275" max="11275" width="12.28515625" style="525" customWidth="1"/>
    <col min="11276" max="11276" width="6.42578125" style="525" customWidth="1"/>
    <col min="11277" max="11277" width="12.28515625" style="525" customWidth="1"/>
    <col min="11278" max="11278" width="0" style="525" hidden="1" customWidth="1"/>
    <col min="11279" max="11279" width="3.7109375" style="525" customWidth="1"/>
    <col min="11280" max="11280" width="11.140625" style="525" bestFit="1" customWidth="1"/>
    <col min="11281" max="11282" width="10.5703125" style="525"/>
    <col min="11283" max="11283" width="11.140625" style="525" customWidth="1"/>
    <col min="11284" max="11513" width="10.5703125" style="525"/>
    <col min="11514" max="11521" width="0" style="525" hidden="1" customWidth="1"/>
    <col min="11522" max="11522" width="3.7109375" style="525" customWidth="1"/>
    <col min="11523" max="11523" width="3.85546875" style="525" customWidth="1"/>
    <col min="11524" max="11524" width="3.7109375" style="525" customWidth="1"/>
    <col min="11525" max="11525" width="12.7109375" style="525" customWidth="1"/>
    <col min="11526" max="11526" width="52.7109375" style="525" customWidth="1"/>
    <col min="11527" max="11530" width="0" style="525" hidden="1" customWidth="1"/>
    <col min="11531" max="11531" width="12.28515625" style="525" customWidth="1"/>
    <col min="11532" max="11532" width="6.42578125" style="525" customWidth="1"/>
    <col min="11533" max="11533" width="12.28515625" style="525" customWidth="1"/>
    <col min="11534" max="11534" width="0" style="525" hidden="1" customWidth="1"/>
    <col min="11535" max="11535" width="3.7109375" style="525" customWidth="1"/>
    <col min="11536" max="11536" width="11.140625" style="525" bestFit="1" customWidth="1"/>
    <col min="11537" max="11538" width="10.5703125" style="525"/>
    <col min="11539" max="11539" width="11.140625" style="525" customWidth="1"/>
    <col min="11540" max="11769" width="10.5703125" style="525"/>
    <col min="11770" max="11777" width="0" style="525" hidden="1" customWidth="1"/>
    <col min="11778" max="11778" width="3.7109375" style="525" customWidth="1"/>
    <col min="11779" max="11779" width="3.85546875" style="525" customWidth="1"/>
    <col min="11780" max="11780" width="3.7109375" style="525" customWidth="1"/>
    <col min="11781" max="11781" width="12.7109375" style="525" customWidth="1"/>
    <col min="11782" max="11782" width="52.7109375" style="525" customWidth="1"/>
    <col min="11783" max="11786" width="0" style="525" hidden="1" customWidth="1"/>
    <col min="11787" max="11787" width="12.28515625" style="525" customWidth="1"/>
    <col min="11788" max="11788" width="6.42578125" style="525" customWidth="1"/>
    <col min="11789" max="11789" width="12.28515625" style="525" customWidth="1"/>
    <col min="11790" max="11790" width="0" style="525" hidden="1" customWidth="1"/>
    <col min="11791" max="11791" width="3.7109375" style="525" customWidth="1"/>
    <col min="11792" max="11792" width="11.140625" style="525" bestFit="1" customWidth="1"/>
    <col min="11793" max="11794" width="10.5703125" style="525"/>
    <col min="11795" max="11795" width="11.140625" style="525" customWidth="1"/>
    <col min="11796" max="12025" width="10.5703125" style="525"/>
    <col min="12026" max="12033" width="0" style="525" hidden="1" customWidth="1"/>
    <col min="12034" max="12034" width="3.7109375" style="525" customWidth="1"/>
    <col min="12035" max="12035" width="3.85546875" style="525" customWidth="1"/>
    <col min="12036" max="12036" width="3.7109375" style="525" customWidth="1"/>
    <col min="12037" max="12037" width="12.7109375" style="525" customWidth="1"/>
    <col min="12038" max="12038" width="52.7109375" style="525" customWidth="1"/>
    <col min="12039" max="12042" width="0" style="525" hidden="1" customWidth="1"/>
    <col min="12043" max="12043" width="12.28515625" style="525" customWidth="1"/>
    <col min="12044" max="12044" width="6.42578125" style="525" customWidth="1"/>
    <col min="12045" max="12045" width="12.28515625" style="525" customWidth="1"/>
    <col min="12046" max="12046" width="0" style="525" hidden="1" customWidth="1"/>
    <col min="12047" max="12047" width="3.7109375" style="525" customWidth="1"/>
    <col min="12048" max="12048" width="11.140625" style="525" bestFit="1" customWidth="1"/>
    <col min="12049" max="12050" width="10.5703125" style="525"/>
    <col min="12051" max="12051" width="11.140625" style="525" customWidth="1"/>
    <col min="12052" max="12281" width="10.5703125" style="525"/>
    <col min="12282" max="12289" width="0" style="525" hidden="1" customWidth="1"/>
    <col min="12290" max="12290" width="3.7109375" style="525" customWidth="1"/>
    <col min="12291" max="12291" width="3.85546875" style="525" customWidth="1"/>
    <col min="12292" max="12292" width="3.7109375" style="525" customWidth="1"/>
    <col min="12293" max="12293" width="12.7109375" style="525" customWidth="1"/>
    <col min="12294" max="12294" width="52.7109375" style="525" customWidth="1"/>
    <col min="12295" max="12298" width="0" style="525" hidden="1" customWidth="1"/>
    <col min="12299" max="12299" width="12.28515625" style="525" customWidth="1"/>
    <col min="12300" max="12300" width="6.42578125" style="525" customWidth="1"/>
    <col min="12301" max="12301" width="12.28515625" style="525" customWidth="1"/>
    <col min="12302" max="12302" width="0" style="525" hidden="1" customWidth="1"/>
    <col min="12303" max="12303" width="3.7109375" style="525" customWidth="1"/>
    <col min="12304" max="12304" width="11.140625" style="525" bestFit="1" customWidth="1"/>
    <col min="12305" max="12306" width="10.5703125" style="525"/>
    <col min="12307" max="12307" width="11.140625" style="525" customWidth="1"/>
    <col min="12308" max="12537" width="10.5703125" style="525"/>
    <col min="12538" max="12545" width="0" style="525" hidden="1" customWidth="1"/>
    <col min="12546" max="12546" width="3.7109375" style="525" customWidth="1"/>
    <col min="12547" max="12547" width="3.85546875" style="525" customWidth="1"/>
    <col min="12548" max="12548" width="3.7109375" style="525" customWidth="1"/>
    <col min="12549" max="12549" width="12.7109375" style="525" customWidth="1"/>
    <col min="12550" max="12550" width="52.7109375" style="525" customWidth="1"/>
    <col min="12551" max="12554" width="0" style="525" hidden="1" customWidth="1"/>
    <col min="12555" max="12555" width="12.28515625" style="525" customWidth="1"/>
    <col min="12556" max="12556" width="6.42578125" style="525" customWidth="1"/>
    <col min="12557" max="12557" width="12.28515625" style="525" customWidth="1"/>
    <col min="12558" max="12558" width="0" style="525" hidden="1" customWidth="1"/>
    <col min="12559" max="12559" width="3.7109375" style="525" customWidth="1"/>
    <col min="12560" max="12560" width="11.140625" style="525" bestFit="1" customWidth="1"/>
    <col min="12561" max="12562" width="10.5703125" style="525"/>
    <col min="12563" max="12563" width="11.140625" style="525" customWidth="1"/>
    <col min="12564" max="12793" width="10.5703125" style="525"/>
    <col min="12794" max="12801" width="0" style="525" hidden="1" customWidth="1"/>
    <col min="12802" max="12802" width="3.7109375" style="525" customWidth="1"/>
    <col min="12803" max="12803" width="3.85546875" style="525" customWidth="1"/>
    <col min="12804" max="12804" width="3.7109375" style="525" customWidth="1"/>
    <col min="12805" max="12805" width="12.7109375" style="525" customWidth="1"/>
    <col min="12806" max="12806" width="52.7109375" style="525" customWidth="1"/>
    <col min="12807" max="12810" width="0" style="525" hidden="1" customWidth="1"/>
    <col min="12811" max="12811" width="12.28515625" style="525" customWidth="1"/>
    <col min="12812" max="12812" width="6.42578125" style="525" customWidth="1"/>
    <col min="12813" max="12813" width="12.28515625" style="525" customWidth="1"/>
    <col min="12814" max="12814" width="0" style="525" hidden="1" customWidth="1"/>
    <col min="12815" max="12815" width="3.7109375" style="525" customWidth="1"/>
    <col min="12816" max="12816" width="11.140625" style="525" bestFit="1" customWidth="1"/>
    <col min="12817" max="12818" width="10.5703125" style="525"/>
    <col min="12819" max="12819" width="11.140625" style="525" customWidth="1"/>
    <col min="12820" max="13049" width="10.5703125" style="525"/>
    <col min="13050" max="13057" width="0" style="525" hidden="1" customWidth="1"/>
    <col min="13058" max="13058" width="3.7109375" style="525" customWidth="1"/>
    <col min="13059" max="13059" width="3.85546875" style="525" customWidth="1"/>
    <col min="13060" max="13060" width="3.7109375" style="525" customWidth="1"/>
    <col min="13061" max="13061" width="12.7109375" style="525" customWidth="1"/>
    <col min="13062" max="13062" width="52.7109375" style="525" customWidth="1"/>
    <col min="13063" max="13066" width="0" style="525" hidden="1" customWidth="1"/>
    <col min="13067" max="13067" width="12.28515625" style="525" customWidth="1"/>
    <col min="13068" max="13068" width="6.42578125" style="525" customWidth="1"/>
    <col min="13069" max="13069" width="12.28515625" style="525" customWidth="1"/>
    <col min="13070" max="13070" width="0" style="525" hidden="1" customWidth="1"/>
    <col min="13071" max="13071" width="3.7109375" style="525" customWidth="1"/>
    <col min="13072" max="13072" width="11.140625" style="525" bestFit="1" customWidth="1"/>
    <col min="13073" max="13074" width="10.5703125" style="525"/>
    <col min="13075" max="13075" width="11.140625" style="525" customWidth="1"/>
    <col min="13076" max="13305" width="10.5703125" style="525"/>
    <col min="13306" max="13313" width="0" style="525" hidden="1" customWidth="1"/>
    <col min="13314" max="13314" width="3.7109375" style="525" customWidth="1"/>
    <col min="13315" max="13315" width="3.85546875" style="525" customWidth="1"/>
    <col min="13316" max="13316" width="3.7109375" style="525" customWidth="1"/>
    <col min="13317" max="13317" width="12.7109375" style="525" customWidth="1"/>
    <col min="13318" max="13318" width="52.7109375" style="525" customWidth="1"/>
    <col min="13319" max="13322" width="0" style="525" hidden="1" customWidth="1"/>
    <col min="13323" max="13323" width="12.28515625" style="525" customWidth="1"/>
    <col min="13324" max="13324" width="6.42578125" style="525" customWidth="1"/>
    <col min="13325" max="13325" width="12.28515625" style="525" customWidth="1"/>
    <col min="13326" max="13326" width="0" style="525" hidden="1" customWidth="1"/>
    <col min="13327" max="13327" width="3.7109375" style="525" customWidth="1"/>
    <col min="13328" max="13328" width="11.140625" style="525" bestFit="1" customWidth="1"/>
    <col min="13329" max="13330" width="10.5703125" style="525"/>
    <col min="13331" max="13331" width="11.140625" style="525" customWidth="1"/>
    <col min="13332" max="13561" width="10.5703125" style="525"/>
    <col min="13562" max="13569" width="0" style="525" hidden="1" customWidth="1"/>
    <col min="13570" max="13570" width="3.7109375" style="525" customWidth="1"/>
    <col min="13571" max="13571" width="3.85546875" style="525" customWidth="1"/>
    <col min="13572" max="13572" width="3.7109375" style="525" customWidth="1"/>
    <col min="13573" max="13573" width="12.7109375" style="525" customWidth="1"/>
    <col min="13574" max="13574" width="52.7109375" style="525" customWidth="1"/>
    <col min="13575" max="13578" width="0" style="525" hidden="1" customWidth="1"/>
    <col min="13579" max="13579" width="12.28515625" style="525" customWidth="1"/>
    <col min="13580" max="13580" width="6.42578125" style="525" customWidth="1"/>
    <col min="13581" max="13581" width="12.28515625" style="525" customWidth="1"/>
    <col min="13582" max="13582" width="0" style="525" hidden="1" customWidth="1"/>
    <col min="13583" max="13583" width="3.7109375" style="525" customWidth="1"/>
    <col min="13584" max="13584" width="11.140625" style="525" bestFit="1" customWidth="1"/>
    <col min="13585" max="13586" width="10.5703125" style="525"/>
    <col min="13587" max="13587" width="11.140625" style="525" customWidth="1"/>
    <col min="13588" max="13817" width="10.5703125" style="525"/>
    <col min="13818" max="13825" width="0" style="525" hidden="1" customWidth="1"/>
    <col min="13826" max="13826" width="3.7109375" style="525" customWidth="1"/>
    <col min="13827" max="13827" width="3.85546875" style="525" customWidth="1"/>
    <col min="13828" max="13828" width="3.7109375" style="525" customWidth="1"/>
    <col min="13829" max="13829" width="12.7109375" style="525" customWidth="1"/>
    <col min="13830" max="13830" width="52.7109375" style="525" customWidth="1"/>
    <col min="13831" max="13834" width="0" style="525" hidden="1" customWidth="1"/>
    <col min="13835" max="13835" width="12.28515625" style="525" customWidth="1"/>
    <col min="13836" max="13836" width="6.42578125" style="525" customWidth="1"/>
    <col min="13837" max="13837" width="12.28515625" style="525" customWidth="1"/>
    <col min="13838" max="13838" width="0" style="525" hidden="1" customWidth="1"/>
    <col min="13839" max="13839" width="3.7109375" style="525" customWidth="1"/>
    <col min="13840" max="13840" width="11.140625" style="525" bestFit="1" customWidth="1"/>
    <col min="13841" max="13842" width="10.5703125" style="525"/>
    <col min="13843" max="13843" width="11.140625" style="525" customWidth="1"/>
    <col min="13844" max="14073" width="10.5703125" style="525"/>
    <col min="14074" max="14081" width="0" style="525" hidden="1" customWidth="1"/>
    <col min="14082" max="14082" width="3.7109375" style="525" customWidth="1"/>
    <col min="14083" max="14083" width="3.85546875" style="525" customWidth="1"/>
    <col min="14084" max="14084" width="3.7109375" style="525" customWidth="1"/>
    <col min="14085" max="14085" width="12.7109375" style="525" customWidth="1"/>
    <col min="14086" max="14086" width="52.7109375" style="525" customWidth="1"/>
    <col min="14087" max="14090" width="0" style="525" hidden="1" customWidth="1"/>
    <col min="14091" max="14091" width="12.28515625" style="525" customWidth="1"/>
    <col min="14092" max="14092" width="6.42578125" style="525" customWidth="1"/>
    <col min="14093" max="14093" width="12.28515625" style="525" customWidth="1"/>
    <col min="14094" max="14094" width="0" style="525" hidden="1" customWidth="1"/>
    <col min="14095" max="14095" width="3.7109375" style="525" customWidth="1"/>
    <col min="14096" max="14096" width="11.140625" style="525" bestFit="1" customWidth="1"/>
    <col min="14097" max="14098" width="10.5703125" style="525"/>
    <col min="14099" max="14099" width="11.140625" style="525" customWidth="1"/>
    <col min="14100" max="14329" width="10.5703125" style="525"/>
    <col min="14330" max="14337" width="0" style="525" hidden="1" customWidth="1"/>
    <col min="14338" max="14338" width="3.7109375" style="525" customWidth="1"/>
    <col min="14339" max="14339" width="3.85546875" style="525" customWidth="1"/>
    <col min="14340" max="14340" width="3.7109375" style="525" customWidth="1"/>
    <col min="14341" max="14341" width="12.7109375" style="525" customWidth="1"/>
    <col min="14342" max="14342" width="52.7109375" style="525" customWidth="1"/>
    <col min="14343" max="14346" width="0" style="525" hidden="1" customWidth="1"/>
    <col min="14347" max="14347" width="12.28515625" style="525" customWidth="1"/>
    <col min="14348" max="14348" width="6.42578125" style="525" customWidth="1"/>
    <col min="14349" max="14349" width="12.28515625" style="525" customWidth="1"/>
    <col min="14350" max="14350" width="0" style="525" hidden="1" customWidth="1"/>
    <col min="14351" max="14351" width="3.7109375" style="525" customWidth="1"/>
    <col min="14352" max="14352" width="11.140625" style="525" bestFit="1" customWidth="1"/>
    <col min="14353" max="14354" width="10.5703125" style="525"/>
    <col min="14355" max="14355" width="11.140625" style="525" customWidth="1"/>
    <col min="14356" max="14585" width="10.5703125" style="525"/>
    <col min="14586" max="14593" width="0" style="525" hidden="1" customWidth="1"/>
    <col min="14594" max="14594" width="3.7109375" style="525" customWidth="1"/>
    <col min="14595" max="14595" width="3.85546875" style="525" customWidth="1"/>
    <col min="14596" max="14596" width="3.7109375" style="525" customWidth="1"/>
    <col min="14597" max="14597" width="12.7109375" style="525" customWidth="1"/>
    <col min="14598" max="14598" width="52.7109375" style="525" customWidth="1"/>
    <col min="14599" max="14602" width="0" style="525" hidden="1" customWidth="1"/>
    <col min="14603" max="14603" width="12.28515625" style="525" customWidth="1"/>
    <col min="14604" max="14604" width="6.42578125" style="525" customWidth="1"/>
    <col min="14605" max="14605" width="12.28515625" style="525" customWidth="1"/>
    <col min="14606" max="14606" width="0" style="525" hidden="1" customWidth="1"/>
    <col min="14607" max="14607" width="3.7109375" style="525" customWidth="1"/>
    <col min="14608" max="14608" width="11.140625" style="525" bestFit="1" customWidth="1"/>
    <col min="14609" max="14610" width="10.5703125" style="525"/>
    <col min="14611" max="14611" width="11.140625" style="525" customWidth="1"/>
    <col min="14612" max="14841" width="10.5703125" style="525"/>
    <col min="14842" max="14849" width="0" style="525" hidden="1" customWidth="1"/>
    <col min="14850" max="14850" width="3.7109375" style="525" customWidth="1"/>
    <col min="14851" max="14851" width="3.85546875" style="525" customWidth="1"/>
    <col min="14852" max="14852" width="3.7109375" style="525" customWidth="1"/>
    <col min="14853" max="14853" width="12.7109375" style="525" customWidth="1"/>
    <col min="14854" max="14854" width="52.7109375" style="525" customWidth="1"/>
    <col min="14855" max="14858" width="0" style="525" hidden="1" customWidth="1"/>
    <col min="14859" max="14859" width="12.28515625" style="525" customWidth="1"/>
    <col min="14860" max="14860" width="6.42578125" style="525" customWidth="1"/>
    <col min="14861" max="14861" width="12.28515625" style="525" customWidth="1"/>
    <col min="14862" max="14862" width="0" style="525" hidden="1" customWidth="1"/>
    <col min="14863" max="14863" width="3.7109375" style="525" customWidth="1"/>
    <col min="14864" max="14864" width="11.140625" style="525" bestFit="1" customWidth="1"/>
    <col min="14865" max="14866" width="10.5703125" style="525"/>
    <col min="14867" max="14867" width="11.140625" style="525" customWidth="1"/>
    <col min="14868" max="15097" width="10.5703125" style="525"/>
    <col min="15098" max="15105" width="0" style="525" hidden="1" customWidth="1"/>
    <col min="15106" max="15106" width="3.7109375" style="525" customWidth="1"/>
    <col min="15107" max="15107" width="3.85546875" style="525" customWidth="1"/>
    <col min="15108" max="15108" width="3.7109375" style="525" customWidth="1"/>
    <col min="15109" max="15109" width="12.7109375" style="525" customWidth="1"/>
    <col min="15110" max="15110" width="52.7109375" style="525" customWidth="1"/>
    <col min="15111" max="15114" width="0" style="525" hidden="1" customWidth="1"/>
    <col min="15115" max="15115" width="12.28515625" style="525" customWidth="1"/>
    <col min="15116" max="15116" width="6.42578125" style="525" customWidth="1"/>
    <col min="15117" max="15117" width="12.28515625" style="525" customWidth="1"/>
    <col min="15118" max="15118" width="0" style="525" hidden="1" customWidth="1"/>
    <col min="15119" max="15119" width="3.7109375" style="525" customWidth="1"/>
    <col min="15120" max="15120" width="11.140625" style="525" bestFit="1" customWidth="1"/>
    <col min="15121" max="15122" width="10.5703125" style="525"/>
    <col min="15123" max="15123" width="11.140625" style="525" customWidth="1"/>
    <col min="15124" max="15353" width="10.5703125" style="525"/>
    <col min="15354" max="15361" width="0" style="525" hidden="1" customWidth="1"/>
    <col min="15362" max="15362" width="3.7109375" style="525" customWidth="1"/>
    <col min="15363" max="15363" width="3.85546875" style="525" customWidth="1"/>
    <col min="15364" max="15364" width="3.7109375" style="525" customWidth="1"/>
    <col min="15365" max="15365" width="12.7109375" style="525" customWidth="1"/>
    <col min="15366" max="15366" width="52.7109375" style="525" customWidth="1"/>
    <col min="15367" max="15370" width="0" style="525" hidden="1" customWidth="1"/>
    <col min="15371" max="15371" width="12.28515625" style="525" customWidth="1"/>
    <col min="15372" max="15372" width="6.42578125" style="525" customWidth="1"/>
    <col min="15373" max="15373" width="12.28515625" style="525" customWidth="1"/>
    <col min="15374" max="15374" width="0" style="525" hidden="1" customWidth="1"/>
    <col min="15375" max="15375" width="3.7109375" style="525" customWidth="1"/>
    <col min="15376" max="15376" width="11.140625" style="525" bestFit="1" customWidth="1"/>
    <col min="15377" max="15378" width="10.5703125" style="525"/>
    <col min="15379" max="15379" width="11.140625" style="525" customWidth="1"/>
    <col min="15380" max="15609" width="10.5703125" style="525"/>
    <col min="15610" max="15617" width="0" style="525" hidden="1" customWidth="1"/>
    <col min="15618" max="15618" width="3.7109375" style="525" customWidth="1"/>
    <col min="15619" max="15619" width="3.85546875" style="525" customWidth="1"/>
    <col min="15620" max="15620" width="3.7109375" style="525" customWidth="1"/>
    <col min="15621" max="15621" width="12.7109375" style="525" customWidth="1"/>
    <col min="15622" max="15622" width="52.7109375" style="525" customWidth="1"/>
    <col min="15623" max="15626" width="0" style="525" hidden="1" customWidth="1"/>
    <col min="15627" max="15627" width="12.28515625" style="525" customWidth="1"/>
    <col min="15628" max="15628" width="6.42578125" style="525" customWidth="1"/>
    <col min="15629" max="15629" width="12.28515625" style="525" customWidth="1"/>
    <col min="15630" max="15630" width="0" style="525" hidden="1" customWidth="1"/>
    <col min="15631" max="15631" width="3.7109375" style="525" customWidth="1"/>
    <col min="15632" max="15632" width="11.140625" style="525" bestFit="1" customWidth="1"/>
    <col min="15633" max="15634" width="10.5703125" style="525"/>
    <col min="15635" max="15635" width="11.140625" style="525" customWidth="1"/>
    <col min="15636" max="15865" width="10.5703125" style="525"/>
    <col min="15866" max="15873" width="0" style="525" hidden="1" customWidth="1"/>
    <col min="15874" max="15874" width="3.7109375" style="525" customWidth="1"/>
    <col min="15875" max="15875" width="3.85546875" style="525" customWidth="1"/>
    <col min="15876" max="15876" width="3.7109375" style="525" customWidth="1"/>
    <col min="15877" max="15877" width="12.7109375" style="525" customWidth="1"/>
    <col min="15878" max="15878" width="52.7109375" style="525" customWidth="1"/>
    <col min="15879" max="15882" width="0" style="525" hidden="1" customWidth="1"/>
    <col min="15883" max="15883" width="12.28515625" style="525" customWidth="1"/>
    <col min="15884" max="15884" width="6.42578125" style="525" customWidth="1"/>
    <col min="15885" max="15885" width="12.28515625" style="525" customWidth="1"/>
    <col min="15886" max="15886" width="0" style="525" hidden="1" customWidth="1"/>
    <col min="15887" max="15887" width="3.7109375" style="525" customWidth="1"/>
    <col min="15888" max="15888" width="11.140625" style="525" bestFit="1" customWidth="1"/>
    <col min="15889" max="15890" width="10.5703125" style="525"/>
    <col min="15891" max="15891" width="11.140625" style="525" customWidth="1"/>
    <col min="15892" max="16121" width="10.5703125" style="525"/>
    <col min="16122" max="16129" width="0" style="525" hidden="1" customWidth="1"/>
    <col min="16130" max="16130" width="3.7109375" style="525" customWidth="1"/>
    <col min="16131" max="16131" width="3.85546875" style="525" customWidth="1"/>
    <col min="16132" max="16132" width="3.7109375" style="525" customWidth="1"/>
    <col min="16133" max="16133" width="12.7109375" style="525" customWidth="1"/>
    <col min="16134" max="16134" width="52.7109375" style="525" customWidth="1"/>
    <col min="16135" max="16138" width="0" style="525" hidden="1" customWidth="1"/>
    <col min="16139" max="16139" width="12.28515625" style="525" customWidth="1"/>
    <col min="16140" max="16140" width="6.42578125" style="525" customWidth="1"/>
    <col min="16141" max="16141" width="12.28515625" style="525" customWidth="1"/>
    <col min="16142" max="16142" width="0" style="525" hidden="1" customWidth="1"/>
    <col min="16143" max="16143" width="3.7109375" style="525" customWidth="1"/>
    <col min="16144" max="16144" width="11.140625" style="525" bestFit="1" customWidth="1"/>
    <col min="16145" max="16146" width="10.5703125" style="525"/>
    <col min="16147" max="16147" width="11.140625" style="525" customWidth="1"/>
    <col min="16148" max="16384" width="10.5703125" style="525"/>
  </cols>
  <sheetData>
    <row r="1" spans="1:29" hidden="1">
      <c r="Q1" s="585"/>
      <c r="R1" s="585"/>
    </row>
    <row r="2" spans="1:29" hidden="1">
      <c r="U2" s="585"/>
    </row>
    <row r="3" spans="1:29" hidden="1"/>
    <row r="4" spans="1:29" ht="3" customHeight="1">
      <c r="J4" s="531"/>
      <c r="K4" s="531"/>
      <c r="L4" s="526"/>
      <c r="M4" s="526"/>
      <c r="N4" s="526"/>
      <c r="O4" s="534"/>
      <c r="P4" s="534"/>
      <c r="Q4" s="534"/>
      <c r="R4" s="534"/>
      <c r="S4" s="534"/>
      <c r="T4" s="534"/>
      <c r="U4" s="534"/>
    </row>
    <row r="5" spans="1:29" ht="22.5" customHeight="1">
      <c r="J5" s="531"/>
      <c r="K5" s="531"/>
      <c r="L5" s="1230" t="s">
        <v>631</v>
      </c>
      <c r="M5" s="1230"/>
      <c r="N5" s="1230"/>
      <c r="O5" s="1230"/>
      <c r="P5" s="1230"/>
      <c r="Q5" s="1230"/>
      <c r="R5" s="1230"/>
      <c r="S5" s="1230"/>
      <c r="T5" s="1230"/>
      <c r="U5" s="666"/>
    </row>
    <row r="6" spans="1:29" ht="3" customHeight="1">
      <c r="J6" s="531"/>
      <c r="K6" s="531"/>
      <c r="L6" s="526"/>
      <c r="M6" s="526"/>
      <c r="N6" s="526"/>
      <c r="O6" s="530"/>
      <c r="P6" s="530"/>
      <c r="Q6" s="530"/>
      <c r="R6" s="530"/>
      <c r="S6" s="530"/>
      <c r="T6" s="530"/>
      <c r="U6" s="530"/>
      <c r="V6" s="534"/>
    </row>
    <row r="7" spans="1:29" s="572" customFormat="1" ht="22.5">
      <c r="A7" s="592"/>
      <c r="B7" s="592"/>
      <c r="C7" s="592"/>
      <c r="D7" s="592"/>
      <c r="E7" s="592"/>
      <c r="F7" s="592"/>
      <c r="G7" s="592"/>
      <c r="H7" s="592"/>
      <c r="L7" s="501"/>
      <c r="M7" s="619" t="s">
        <v>502</v>
      </c>
      <c r="N7" s="668"/>
      <c r="O7" s="1207" t="str">
        <f>IF(NameOrPr_ch="",IF(NameOrPr="","",NameOrPr),NameOrPr_ch)</f>
        <v>Управление по тарифам и ценовой политике Орловской области</v>
      </c>
      <c r="P7" s="1207"/>
      <c r="Q7" s="1207"/>
      <c r="R7" s="1207"/>
      <c r="S7" s="1207"/>
      <c r="T7" s="1207"/>
      <c r="U7" s="584"/>
      <c r="V7" s="584"/>
      <c r="W7" s="521"/>
      <c r="X7" s="592"/>
      <c r="Y7" s="592"/>
      <c r="Z7" s="592"/>
      <c r="AA7" s="592"/>
      <c r="AB7" s="592"/>
      <c r="AC7" s="592"/>
    </row>
    <row r="8" spans="1:29" s="572" customFormat="1" ht="18.75">
      <c r="A8" s="592"/>
      <c r="B8" s="592"/>
      <c r="C8" s="592"/>
      <c r="D8" s="592"/>
      <c r="E8" s="592"/>
      <c r="F8" s="592"/>
      <c r="G8" s="592"/>
      <c r="H8" s="592"/>
      <c r="L8" s="501"/>
      <c r="M8" s="619" t="s">
        <v>596</v>
      </c>
      <c r="N8" s="668"/>
      <c r="O8" s="1207" t="str">
        <f>IF(datePr_ch="",IF(datePr="","",datePr),datePr_ch)</f>
        <v>23.11.2022</v>
      </c>
      <c r="P8" s="1207"/>
      <c r="Q8" s="1207"/>
      <c r="R8" s="1207"/>
      <c r="S8" s="1207"/>
      <c r="T8" s="1207"/>
      <c r="U8" s="584"/>
      <c r="V8" s="584"/>
      <c r="W8" s="521"/>
      <c r="X8" s="592"/>
      <c r="Y8" s="592"/>
      <c r="Z8" s="592"/>
      <c r="AA8" s="592"/>
      <c r="AB8" s="592"/>
      <c r="AC8" s="592"/>
    </row>
    <row r="9" spans="1:29" s="572" customFormat="1" ht="18.75">
      <c r="A9" s="592"/>
      <c r="B9" s="592"/>
      <c r="C9" s="592"/>
      <c r="D9" s="592"/>
      <c r="E9" s="592"/>
      <c r="F9" s="592"/>
      <c r="G9" s="592"/>
      <c r="H9" s="592"/>
      <c r="L9" s="554"/>
      <c r="M9" s="619" t="s">
        <v>595</v>
      </c>
      <c r="N9" s="668"/>
      <c r="O9" s="1207" t="str">
        <f>IF(numberPr_ch="",IF(numberPr="","",numberPr),numberPr_ch)</f>
        <v>№ 485-т</v>
      </c>
      <c r="P9" s="1207"/>
      <c r="Q9" s="1207"/>
      <c r="R9" s="1207"/>
      <c r="S9" s="1207"/>
      <c r="T9" s="1207"/>
      <c r="U9" s="584"/>
      <c r="V9" s="584"/>
      <c r="W9" s="521"/>
      <c r="X9" s="592"/>
      <c r="Y9" s="592"/>
      <c r="Z9" s="592"/>
      <c r="AA9" s="592"/>
      <c r="AB9" s="592"/>
      <c r="AC9" s="592"/>
    </row>
    <row r="10" spans="1:29" s="572" customFormat="1" ht="18.75">
      <c r="A10" s="592"/>
      <c r="B10" s="592"/>
      <c r="C10" s="592"/>
      <c r="D10" s="592"/>
      <c r="E10" s="592"/>
      <c r="F10" s="592"/>
      <c r="G10" s="592"/>
      <c r="H10" s="592"/>
      <c r="L10" s="554"/>
      <c r="M10" s="619" t="s">
        <v>501</v>
      </c>
      <c r="N10" s="668"/>
      <c r="O10" s="1207" t="str">
        <f>IF(IstPub_ch="",IF(IstPub="","",IstPub),IstPub_ch)</f>
        <v>https://orel-region.ru/</v>
      </c>
      <c r="P10" s="1207"/>
      <c r="Q10" s="1207"/>
      <c r="R10" s="1207"/>
      <c r="S10" s="1207"/>
      <c r="T10" s="1207"/>
      <c r="U10" s="584"/>
      <c r="V10" s="584"/>
      <c r="W10" s="521"/>
      <c r="X10" s="592"/>
      <c r="Y10" s="592"/>
      <c r="Z10" s="592"/>
      <c r="AA10" s="592"/>
      <c r="AB10" s="592"/>
      <c r="AC10" s="592"/>
    </row>
    <row r="11" spans="1:29" s="572" customFormat="1" ht="11.25" hidden="1">
      <c r="A11" s="592"/>
      <c r="B11" s="592"/>
      <c r="C11" s="592"/>
      <c r="D11" s="592"/>
      <c r="E11" s="592"/>
      <c r="F11" s="592"/>
      <c r="G11" s="592"/>
      <c r="H11" s="592"/>
      <c r="L11" s="1231"/>
      <c r="M11" s="1231"/>
      <c r="N11" s="568"/>
      <c r="O11" s="584"/>
      <c r="P11" s="584"/>
      <c r="Q11" s="584"/>
      <c r="R11" s="584"/>
      <c r="S11" s="584"/>
      <c r="T11" s="584"/>
      <c r="U11" s="590" t="s">
        <v>373</v>
      </c>
      <c r="X11" s="592"/>
      <c r="Y11" s="592"/>
      <c r="Z11" s="592"/>
      <c r="AA11" s="592"/>
      <c r="AB11" s="592"/>
      <c r="AC11" s="592"/>
    </row>
    <row r="12" spans="1:29">
      <c r="J12" s="531"/>
      <c r="K12" s="531"/>
      <c r="L12" s="526"/>
      <c r="M12" s="526"/>
      <c r="N12" s="504"/>
      <c r="O12" s="1208"/>
      <c r="P12" s="1208"/>
      <c r="Q12" s="1208"/>
      <c r="R12" s="1208"/>
      <c r="S12" s="1208"/>
      <c r="T12" s="1208"/>
      <c r="U12" s="1208"/>
    </row>
    <row r="13" spans="1:29">
      <c r="J13" s="531"/>
      <c r="K13" s="531"/>
      <c r="L13" s="1159" t="s">
        <v>454</v>
      </c>
      <c r="M13" s="1159"/>
      <c r="N13" s="1159"/>
      <c r="O13" s="1159"/>
      <c r="P13" s="1159"/>
      <c r="Q13" s="1159"/>
      <c r="R13" s="1159"/>
      <c r="S13" s="1159"/>
      <c r="T13" s="1159"/>
      <c r="U13" s="1159"/>
      <c r="V13" s="1159"/>
      <c r="W13" s="1159" t="s">
        <v>455</v>
      </c>
    </row>
    <row r="14" spans="1:29" ht="14.25" customHeight="1">
      <c r="J14" s="531"/>
      <c r="K14" s="531"/>
      <c r="L14" s="1214" t="s">
        <v>92</v>
      </c>
      <c r="M14" s="1214" t="s">
        <v>639</v>
      </c>
      <c r="N14" s="663"/>
      <c r="O14" s="1215" t="s">
        <v>641</v>
      </c>
      <c r="P14" s="1216"/>
      <c r="Q14" s="1216"/>
      <c r="R14" s="1216"/>
      <c r="S14" s="1216"/>
      <c r="T14" s="1217"/>
      <c r="U14" s="1225" t="s">
        <v>341</v>
      </c>
      <c r="V14" s="1211" t="s">
        <v>275</v>
      </c>
      <c r="W14" s="1159"/>
    </row>
    <row r="15" spans="1:29" ht="14.25" customHeight="1">
      <c r="J15" s="531"/>
      <c r="K15" s="531"/>
      <c r="L15" s="1214"/>
      <c r="M15" s="1214"/>
      <c r="N15" s="664"/>
      <c r="O15" s="1220" t="s">
        <v>605</v>
      </c>
      <c r="P15" s="1218" t="s">
        <v>271</v>
      </c>
      <c r="Q15" s="1219"/>
      <c r="R15" s="1222" t="s">
        <v>654</v>
      </c>
      <c r="S15" s="1223"/>
      <c r="T15" s="1224"/>
      <c r="U15" s="1226"/>
      <c r="V15" s="1212"/>
      <c r="W15" s="1159"/>
    </row>
    <row r="16" spans="1:29" ht="33.75" customHeight="1">
      <c r="J16" s="531"/>
      <c r="K16" s="531"/>
      <c r="L16" s="1214"/>
      <c r="M16" s="1214"/>
      <c r="N16" s="665"/>
      <c r="O16" s="1221"/>
      <c r="P16" s="537" t="s">
        <v>606</v>
      </c>
      <c r="Q16" s="537" t="s">
        <v>6</v>
      </c>
      <c r="R16" s="538" t="s">
        <v>274</v>
      </c>
      <c r="S16" s="1209" t="s">
        <v>273</v>
      </c>
      <c r="T16" s="1210"/>
      <c r="U16" s="1227"/>
      <c r="V16" s="1213"/>
      <c r="W16" s="1159"/>
    </row>
    <row r="17" spans="1:29">
      <c r="J17" s="531"/>
      <c r="K17" s="571">
        <v>1</v>
      </c>
      <c r="L17" s="649" t="s">
        <v>93</v>
      </c>
      <c r="M17" s="649" t="s">
        <v>49</v>
      </c>
      <c r="N17" s="651" t="str">
        <f ca="1">OFFSET(N17,0,-1)</f>
        <v>2</v>
      </c>
      <c r="O17" s="650">
        <f ca="1">OFFSET(O17,0,-1)+1</f>
        <v>3</v>
      </c>
      <c r="P17" s="650">
        <f ca="1">OFFSET(P17,0,-1)+1</f>
        <v>4</v>
      </c>
      <c r="Q17" s="650">
        <f ca="1">OFFSET(Q17,0,-1)+1</f>
        <v>5</v>
      </c>
      <c r="R17" s="650">
        <f ca="1">OFFSET(R17,0,-1)+1</f>
        <v>6</v>
      </c>
      <c r="S17" s="1232">
        <f ca="1">OFFSET(S17,0,-1)+1</f>
        <v>7</v>
      </c>
      <c r="T17" s="1232"/>
      <c r="U17" s="650">
        <f ca="1">OFFSET(U17,0,-2)+1</f>
        <v>8</v>
      </c>
      <c r="V17" s="651">
        <f ca="1">OFFSET(V17,0,-1)</f>
        <v>8</v>
      </c>
      <c r="W17" s="650">
        <f ca="1">OFFSET(W17,0,-1)+1</f>
        <v>9</v>
      </c>
    </row>
    <row r="18" spans="1:29" ht="22.5">
      <c r="A18" s="1233">
        <v>1</v>
      </c>
      <c r="B18" s="867"/>
      <c r="C18" s="867"/>
      <c r="D18" s="867"/>
      <c r="E18" s="868"/>
      <c r="F18" s="869"/>
      <c r="G18" s="869"/>
      <c r="H18" s="869"/>
      <c r="I18" s="870"/>
      <c r="J18" s="865"/>
      <c r="K18" s="872"/>
      <c r="L18" s="595">
        <f>mergeValue(A18)</f>
        <v>1</v>
      </c>
      <c r="M18" s="643" t="s">
        <v>20</v>
      </c>
      <c r="N18" s="648"/>
      <c r="O18" s="1234"/>
      <c r="P18" s="1234"/>
      <c r="Q18" s="1234"/>
      <c r="R18" s="1234"/>
      <c r="S18" s="1234"/>
      <c r="T18" s="1234"/>
      <c r="U18" s="1234"/>
      <c r="V18" s="1234"/>
      <c r="W18" s="632" t="s">
        <v>476</v>
      </c>
      <c r="Y18" s="591"/>
      <c r="Z18" s="591" t="str">
        <f t="shared" ref="Z18:Z31" si="0">IF(M18="","",M18 )</f>
        <v>Наименование тарифа</v>
      </c>
      <c r="AA18" s="591"/>
      <c r="AB18" s="591"/>
      <c r="AC18" s="591"/>
    </row>
    <row r="19" spans="1:29" ht="22.5">
      <c r="A19" s="1233"/>
      <c r="B19" s="1233">
        <v>1</v>
      </c>
      <c r="C19" s="867"/>
      <c r="D19" s="867"/>
      <c r="E19" s="869"/>
      <c r="F19" s="869"/>
      <c r="G19" s="869"/>
      <c r="H19" s="869"/>
      <c r="I19" s="864"/>
      <c r="J19" s="863"/>
      <c r="K19" s="866"/>
      <c r="L19" s="595" t="str">
        <f>mergeValue(A19) &amp;"."&amp; mergeValue(B19)</f>
        <v>1.1</v>
      </c>
      <c r="M19" s="548" t="s">
        <v>16</v>
      </c>
      <c r="N19" s="648"/>
      <c r="O19" s="1234"/>
      <c r="P19" s="1234"/>
      <c r="Q19" s="1234"/>
      <c r="R19" s="1234"/>
      <c r="S19" s="1234"/>
      <c r="T19" s="1234"/>
      <c r="U19" s="1234"/>
      <c r="V19" s="1234"/>
      <c r="W19" s="632" t="s">
        <v>477</v>
      </c>
      <c r="Y19" s="591"/>
      <c r="Z19" s="591" t="str">
        <f t="shared" si="0"/>
        <v>Территория действия тарифа</v>
      </c>
      <c r="AA19" s="591"/>
      <c r="AB19" s="591"/>
      <c r="AC19" s="591"/>
    </row>
    <row r="20" spans="1:29" ht="22.5">
      <c r="A20" s="1233"/>
      <c r="B20" s="1233"/>
      <c r="C20" s="1233">
        <v>1</v>
      </c>
      <c r="D20" s="867"/>
      <c r="E20" s="869"/>
      <c r="F20" s="869"/>
      <c r="G20" s="869"/>
      <c r="H20" s="869"/>
      <c r="I20" s="871"/>
      <c r="J20" s="863"/>
      <c r="K20" s="866"/>
      <c r="L20" s="595" t="str">
        <f>mergeValue(A20) &amp;"."&amp; mergeValue(B20)&amp;"."&amp; mergeValue(C20)</f>
        <v>1.1.1</v>
      </c>
      <c r="M20" s="549" t="s">
        <v>7</v>
      </c>
      <c r="N20" s="648"/>
      <c r="O20" s="1234"/>
      <c r="P20" s="1234"/>
      <c r="Q20" s="1234"/>
      <c r="R20" s="1234"/>
      <c r="S20" s="1234"/>
      <c r="T20" s="1234"/>
      <c r="U20" s="1234"/>
      <c r="V20" s="1234"/>
      <c r="W20" s="632" t="s">
        <v>633</v>
      </c>
      <c r="Y20" s="591"/>
      <c r="Z20" s="591" t="str">
        <f t="shared" si="0"/>
        <v xml:space="preserve">Наименование системы теплоснабжения </v>
      </c>
      <c r="AA20" s="591"/>
      <c r="AB20" s="591"/>
      <c r="AC20" s="591"/>
    </row>
    <row r="21" spans="1:29" ht="22.5">
      <c r="A21" s="1233"/>
      <c r="B21" s="1233"/>
      <c r="C21" s="1233"/>
      <c r="D21" s="1233">
        <v>1</v>
      </c>
      <c r="E21" s="869"/>
      <c r="F21" s="869"/>
      <c r="G21" s="869"/>
      <c r="H21" s="869"/>
      <c r="I21" s="871"/>
      <c r="J21" s="863"/>
      <c r="K21" s="866"/>
      <c r="L21" s="595" t="str">
        <f>mergeValue(A21) &amp;"."&amp; mergeValue(B21)&amp;"."&amp; mergeValue(C21)&amp;"."&amp; mergeValue(D21)</f>
        <v>1.1.1.1</v>
      </c>
      <c r="M21" s="550" t="s">
        <v>22</v>
      </c>
      <c r="N21" s="648"/>
      <c r="O21" s="1234"/>
      <c r="P21" s="1234"/>
      <c r="Q21" s="1234"/>
      <c r="R21" s="1234"/>
      <c r="S21" s="1234"/>
      <c r="T21" s="1234"/>
      <c r="U21" s="1234"/>
      <c r="V21" s="1234"/>
      <c r="W21" s="632" t="s">
        <v>634</v>
      </c>
      <c r="Y21" s="591"/>
      <c r="Z21" s="591" t="str">
        <f t="shared" si="0"/>
        <v xml:space="preserve">Источник тепловой энергии  </v>
      </c>
      <c r="AA21" s="591"/>
      <c r="AB21" s="591"/>
      <c r="AC21" s="591"/>
    </row>
    <row r="22" spans="1:29" ht="101.25">
      <c r="A22" s="1233"/>
      <c r="B22" s="1233"/>
      <c r="C22" s="1233"/>
      <c r="D22" s="1233"/>
      <c r="E22" s="1233">
        <v>1</v>
      </c>
      <c r="F22" s="869"/>
      <c r="G22" s="869"/>
      <c r="H22" s="867">
        <v>1</v>
      </c>
      <c r="I22" s="1233">
        <v>1</v>
      </c>
      <c r="J22" s="869"/>
      <c r="K22" s="874"/>
      <c r="L22" s="595" t="str">
        <f>mergeValue(A22) &amp;"."&amp; mergeValue(B22)&amp;"."&amp; mergeValue(C22)&amp;"."&amp; mergeValue(D22)&amp;"."&amp; mergeValue(E22)</f>
        <v>1.1.1.1.1</v>
      </c>
      <c r="M22" s="556" t="s">
        <v>9</v>
      </c>
      <c r="N22" s="648"/>
      <c r="O22" s="1235"/>
      <c r="P22" s="1235"/>
      <c r="Q22" s="1235"/>
      <c r="R22" s="1235"/>
      <c r="S22" s="1235"/>
      <c r="T22" s="1235"/>
      <c r="U22" s="1235"/>
      <c r="V22" s="1235"/>
      <c r="W22" s="632" t="s">
        <v>638</v>
      </c>
      <c r="Y22" s="591"/>
      <c r="Z22" s="591" t="str">
        <f t="shared" si="0"/>
        <v>Схема подключения теплопотребляющей установки к коллектору источника тепловой энергии</v>
      </c>
      <c r="AA22" s="591"/>
      <c r="AB22" s="591"/>
      <c r="AC22" s="591"/>
    </row>
    <row r="23" spans="1:29" ht="90">
      <c r="A23" s="1233"/>
      <c r="B23" s="1233"/>
      <c r="C23" s="1233"/>
      <c r="D23" s="1233"/>
      <c r="E23" s="1233"/>
      <c r="F23" s="1233">
        <v>1</v>
      </c>
      <c r="G23" s="867"/>
      <c r="H23" s="867"/>
      <c r="I23" s="1233"/>
      <c r="J23" s="1233">
        <v>1</v>
      </c>
      <c r="K23" s="875"/>
      <c r="L23" s="595" t="str">
        <f>mergeValue(A23) &amp;"."&amp; mergeValue(B23)&amp;"."&amp; mergeValue(C23)&amp;"."&amp; mergeValue(D23)&amp;"."&amp; mergeValue(E23)&amp;"."&amp; mergeValue(F23)</f>
        <v>1.1.1.1.1.1</v>
      </c>
      <c r="M23" s="557" t="s">
        <v>10</v>
      </c>
      <c r="N23" s="648"/>
      <c r="O23" s="1236"/>
      <c r="P23" s="1237"/>
      <c r="Q23" s="1237"/>
      <c r="R23" s="1237"/>
      <c r="S23" s="1237"/>
      <c r="T23" s="1237"/>
      <c r="U23" s="1237"/>
      <c r="V23" s="1238"/>
      <c r="W23" s="632" t="s">
        <v>636</v>
      </c>
      <c r="Y23" s="591"/>
      <c r="Z23" s="591" t="str">
        <f t="shared" si="0"/>
        <v>Группа потребителей</v>
      </c>
      <c r="AA23" s="591"/>
      <c r="AB23" s="591"/>
      <c r="AC23" s="591"/>
    </row>
    <row r="24" spans="1:29" ht="189" customHeight="1">
      <c r="A24" s="1233"/>
      <c r="B24" s="1233"/>
      <c r="C24" s="1233"/>
      <c r="D24" s="1233"/>
      <c r="E24" s="1233"/>
      <c r="F24" s="1233"/>
      <c r="G24" s="867">
        <v>1</v>
      </c>
      <c r="H24" s="867"/>
      <c r="I24" s="1233"/>
      <c r="J24" s="1233"/>
      <c r="K24" s="875">
        <v>1</v>
      </c>
      <c r="L24" s="595" t="str">
        <f>mergeValue(A24) &amp;"."&amp; mergeValue(B24)&amp;"."&amp; mergeValue(C24)&amp;"."&amp; mergeValue(D24)&amp;"."&amp; mergeValue(E24)&amp;"."&amp; mergeValue(F24)&amp;"."&amp; mergeValue(G24)</f>
        <v>1.1.1.1.1.1.1</v>
      </c>
      <c r="M24" s="1071"/>
      <c r="N24" s="648"/>
      <c r="O24" s="564"/>
      <c r="P24" s="564"/>
      <c r="Q24" s="1096"/>
      <c r="R24" s="1228"/>
      <c r="S24" s="1229" t="s">
        <v>84</v>
      </c>
      <c r="T24" s="1228"/>
      <c r="U24" s="1229" t="s">
        <v>85</v>
      </c>
      <c r="V24" s="564"/>
      <c r="W24" s="1204" t="s">
        <v>655</v>
      </c>
      <c r="X24" s="587" t="str">
        <f>strCheckDate(O25:V25)</f>
        <v/>
      </c>
      <c r="Y24" s="591"/>
      <c r="Z24" s="591" t="str">
        <f t="shared" si="0"/>
        <v/>
      </c>
      <c r="AA24" s="591"/>
      <c r="AB24" s="591"/>
      <c r="AC24" s="591"/>
    </row>
    <row r="25" spans="1:29" ht="11.25" hidden="1" customHeight="1">
      <c r="A25" s="1233"/>
      <c r="B25" s="1233"/>
      <c r="C25" s="1233"/>
      <c r="D25" s="1233"/>
      <c r="E25" s="1233"/>
      <c r="F25" s="1233"/>
      <c r="G25" s="867"/>
      <c r="H25" s="867"/>
      <c r="I25" s="1233"/>
      <c r="J25" s="1233"/>
      <c r="K25" s="875"/>
      <c r="L25" s="602"/>
      <c r="M25" s="648"/>
      <c r="N25" s="648"/>
      <c r="O25" s="564"/>
      <c r="P25" s="564"/>
      <c r="Q25" s="586" t="str">
        <f>R24 &amp; "-" &amp; T24</f>
        <v>-</v>
      </c>
      <c r="R25" s="1228"/>
      <c r="S25" s="1229"/>
      <c r="T25" s="1228"/>
      <c r="U25" s="1229"/>
      <c r="V25" s="564"/>
      <c r="W25" s="1205"/>
      <c r="Y25" s="591"/>
      <c r="Z25" s="591" t="str">
        <f t="shared" si="0"/>
        <v/>
      </c>
      <c r="AA25" s="591"/>
      <c r="AB25" s="591"/>
      <c r="AC25" s="591"/>
    </row>
    <row r="26" spans="1:29" ht="15" customHeight="1">
      <c r="A26" s="1233"/>
      <c r="B26" s="1233"/>
      <c r="C26" s="1233"/>
      <c r="D26" s="1233"/>
      <c r="E26" s="1233"/>
      <c r="F26" s="1233"/>
      <c r="G26" s="869"/>
      <c r="H26" s="867"/>
      <c r="I26" s="1233"/>
      <c r="J26" s="1233"/>
      <c r="K26" s="874"/>
      <c r="L26" s="540"/>
      <c r="M26" s="559" t="s">
        <v>25</v>
      </c>
      <c r="N26" s="566"/>
      <c r="O26" s="566"/>
      <c r="P26" s="566"/>
      <c r="Q26" s="566"/>
      <c r="R26" s="566"/>
      <c r="S26" s="566"/>
      <c r="T26" s="566"/>
      <c r="U26" s="566"/>
      <c r="V26" s="562"/>
      <c r="W26" s="1206"/>
      <c r="Y26" s="591"/>
      <c r="Z26" s="591" t="str">
        <f t="shared" si="0"/>
        <v>Добавить вид теплоносителя (параметры теплоносителя)</v>
      </c>
      <c r="AA26" s="591"/>
      <c r="AB26" s="591"/>
      <c r="AC26" s="591"/>
    </row>
    <row r="27" spans="1:29" ht="15" customHeight="1">
      <c r="A27" s="1233"/>
      <c r="B27" s="1233"/>
      <c r="C27" s="1233"/>
      <c r="D27" s="1233"/>
      <c r="E27" s="1233"/>
      <c r="F27" s="869"/>
      <c r="G27" s="869"/>
      <c r="H27" s="867"/>
      <c r="I27" s="1233"/>
      <c r="J27" s="869"/>
      <c r="K27" s="874"/>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c r="AC27" s="591"/>
    </row>
    <row r="28" spans="1:29" ht="15" customHeight="1">
      <c r="A28" s="1233"/>
      <c r="B28" s="1233"/>
      <c r="C28" s="1233"/>
      <c r="D28" s="1233"/>
      <c r="E28" s="873"/>
      <c r="F28" s="869"/>
      <c r="G28" s="869"/>
      <c r="H28" s="869"/>
      <c r="I28" s="865"/>
      <c r="J28" s="862"/>
      <c r="K28" s="872"/>
      <c r="L28" s="540"/>
      <c r="M28" s="553" t="s">
        <v>12</v>
      </c>
      <c r="N28" s="566"/>
      <c r="O28" s="566"/>
      <c r="P28" s="566"/>
      <c r="Q28" s="566"/>
      <c r="R28" s="566"/>
      <c r="S28" s="566"/>
      <c r="T28" s="566"/>
      <c r="U28" s="565"/>
      <c r="V28" s="566"/>
      <c r="W28" s="667"/>
      <c r="Y28" s="591"/>
      <c r="Z28" s="591" t="str">
        <f t="shared" si="0"/>
        <v>Добавить схему подключения</v>
      </c>
      <c r="AA28" s="591"/>
      <c r="AB28" s="591"/>
      <c r="AC28" s="591"/>
    </row>
    <row r="29" spans="1:29" ht="15" customHeight="1">
      <c r="A29" s="1233"/>
      <c r="B29" s="1233"/>
      <c r="C29" s="1233"/>
      <c r="D29" s="873"/>
      <c r="E29" s="873"/>
      <c r="F29" s="869"/>
      <c r="G29" s="869"/>
      <c r="H29" s="869"/>
      <c r="I29" s="865"/>
      <c r="J29" s="862"/>
      <c r="K29" s="872"/>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c r="AC29" s="591"/>
    </row>
    <row r="30" spans="1:29" ht="15" customHeight="1">
      <c r="A30" s="1233"/>
      <c r="B30" s="1233"/>
      <c r="C30" s="873"/>
      <c r="D30" s="873"/>
      <c r="E30" s="873"/>
      <c r="F30" s="873"/>
      <c r="G30" s="878"/>
      <c r="H30" s="865"/>
      <c r="I30" s="876"/>
      <c r="J30" s="862"/>
      <c r="K30" s="877"/>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c r="AC30" s="591"/>
    </row>
    <row r="31" spans="1:29" ht="15" customHeight="1">
      <c r="A31" s="1233"/>
      <c r="B31" s="873"/>
      <c r="C31" s="873"/>
      <c r="D31" s="873"/>
      <c r="E31" s="873"/>
      <c r="F31" s="873"/>
      <c r="G31" s="878"/>
      <c r="H31" s="865"/>
      <c r="I31" s="865"/>
      <c r="J31" s="862"/>
      <c r="K31" s="872"/>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c r="AC31" s="591"/>
    </row>
    <row r="32" spans="1:29" s="524" customFormat="1" ht="15" customHeight="1">
      <c r="A32" s="861"/>
      <c r="B32" s="861"/>
      <c r="C32" s="861"/>
      <c r="D32" s="861"/>
      <c r="E32" s="861"/>
      <c r="F32" s="861"/>
      <c r="G32" s="861"/>
      <c r="H32" s="861"/>
      <c r="I32" s="861"/>
      <c r="J32" s="861"/>
      <c r="K32" s="861"/>
      <c r="L32" s="494"/>
      <c r="M32" s="567" t="s">
        <v>309</v>
      </c>
      <c r="N32" s="566"/>
      <c r="O32" s="566"/>
      <c r="P32" s="566"/>
      <c r="Q32" s="566"/>
      <c r="R32" s="566"/>
      <c r="S32" s="566"/>
      <c r="T32" s="566"/>
      <c r="U32" s="565"/>
      <c r="V32" s="566"/>
      <c r="W32" s="667"/>
      <c r="X32" s="589"/>
      <c r="Y32" s="589"/>
      <c r="Z32" s="589"/>
      <c r="AA32" s="589"/>
      <c r="AB32" s="589"/>
      <c r="AC32" s="589"/>
    </row>
    <row r="33" spans="1:29" ht="11.25">
      <c r="A33" s="525"/>
      <c r="B33" s="525"/>
      <c r="C33" s="525"/>
      <c r="D33" s="525"/>
      <c r="E33" s="525"/>
      <c r="F33" s="525"/>
      <c r="G33" s="525"/>
      <c r="H33" s="525"/>
      <c r="I33" s="525"/>
      <c r="J33" s="525"/>
      <c r="K33" s="525"/>
      <c r="X33" s="525"/>
      <c r="Y33" s="525"/>
      <c r="Z33" s="525"/>
      <c r="AA33" s="525"/>
      <c r="AB33" s="525"/>
      <c r="AC33" s="525"/>
    </row>
    <row r="34" spans="1:29" ht="90" customHeight="1">
      <c r="L34" s="1">
        <v>1</v>
      </c>
      <c r="M34" s="1197" t="s">
        <v>632</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A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xr:uid="{00000000-0002-0000-0A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A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xr:uid="{00000000-0002-0000-0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xr:uid="{00000000-0002-0000-0A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xr:uid="{00000000-0002-0000-0A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A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A00-000007000000}"/>
    <dataValidation type="list" allowBlank="1" showInputMessage="1" showErrorMessage="1" errorTitle="Ошибка" error="Выберите значение из списка" prompt="Выберите значение из списка" sqref="O23" xr:uid="{00000000-0002-0000-0A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992" customWidth="1"/>
    <col min="7" max="7" width="37.7109375" style="992" customWidth="1"/>
    <col min="8" max="8" width="66.85546875" style="992" customWidth="1"/>
    <col min="9" max="9" width="115.7109375" style="992" customWidth="1"/>
    <col min="10" max="11" width="10.5703125" style="1010"/>
    <col min="12" max="12" width="11.140625" style="1010" customWidth="1"/>
    <col min="13" max="20" width="10.5703125" style="1010"/>
    <col min="21" max="16384" width="10.5703125" style="992"/>
  </cols>
  <sheetData>
    <row r="1" spans="1:20" ht="3" customHeight="1">
      <c r="A1" s="1016" t="s">
        <v>49</v>
      </c>
    </row>
    <row r="2" spans="1:20" ht="22.5">
      <c r="F2" s="1198" t="s">
        <v>491</v>
      </c>
      <c r="G2" s="1199"/>
      <c r="H2" s="1200"/>
      <c r="I2" s="808"/>
    </row>
    <row r="3" spans="1:20" ht="3" customHeight="1"/>
    <row r="4" spans="1:20" s="1009" customFormat="1" ht="11.25">
      <c r="A4" s="1015"/>
      <c r="B4" s="1015"/>
      <c r="C4" s="1015"/>
      <c r="D4" s="1015"/>
      <c r="F4" s="1159" t="s">
        <v>454</v>
      </c>
      <c r="G4" s="1159"/>
      <c r="H4" s="1159"/>
      <c r="I4" s="1201" t="s">
        <v>455</v>
      </c>
      <c r="J4" s="1015"/>
      <c r="K4" s="1015"/>
      <c r="L4" s="1015"/>
      <c r="M4" s="1015"/>
      <c r="N4" s="1015"/>
      <c r="O4" s="1015"/>
      <c r="P4" s="1015"/>
      <c r="Q4" s="1015"/>
      <c r="R4" s="1015"/>
      <c r="S4" s="1015"/>
      <c r="T4" s="1015"/>
    </row>
    <row r="5" spans="1:20" s="1009" customFormat="1" ht="11.25" customHeight="1">
      <c r="A5" s="1015"/>
      <c r="B5" s="1015"/>
      <c r="C5" s="1015"/>
      <c r="D5" s="1015"/>
      <c r="F5" s="1024" t="s">
        <v>92</v>
      </c>
      <c r="G5" s="812" t="s">
        <v>457</v>
      </c>
      <c r="H5" s="1033" t="s">
        <v>442</v>
      </c>
      <c r="I5" s="1201"/>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492</v>
      </c>
      <c r="H7" s="1029" t="str">
        <f>IF(dateCh="","",dateCh)</f>
        <v>29.11.2022</v>
      </c>
      <c r="I7" s="818" t="s">
        <v>493</v>
      </c>
      <c r="J7" s="617"/>
      <c r="K7" s="1015"/>
      <c r="L7" s="1015"/>
      <c r="M7" s="1015"/>
      <c r="N7" s="1015"/>
      <c r="O7" s="1015"/>
      <c r="P7" s="1015"/>
      <c r="Q7" s="1015"/>
      <c r="R7" s="1015"/>
      <c r="S7" s="1015"/>
      <c r="T7" s="1015"/>
    </row>
    <row r="8" spans="1:20" s="1009" customFormat="1" ht="45">
      <c r="A8" s="1202">
        <v>1</v>
      </c>
      <c r="B8" s="1015"/>
      <c r="C8" s="1015"/>
      <c r="D8" s="1015"/>
      <c r="F8" s="1031" t="str">
        <f>"2." &amp;mergeValue(A8)</f>
        <v>2.1</v>
      </c>
      <c r="G8" s="817" t="s">
        <v>494</v>
      </c>
      <c r="H8" s="1029" t="str">
        <f>IF('Перечень тарифов'!R21="","наименование отсутствует","" &amp; 'Перечень тарифов'!R21 &amp; "")</f>
        <v>наименование отсутствует</v>
      </c>
      <c r="I8" s="818" t="s">
        <v>590</v>
      </c>
      <c r="J8" s="617"/>
      <c r="K8" s="1015"/>
      <c r="L8" s="1015"/>
      <c r="M8" s="1015"/>
      <c r="N8" s="1015"/>
      <c r="O8" s="1015"/>
      <c r="P8" s="1015"/>
      <c r="Q8" s="1015"/>
      <c r="R8" s="1015"/>
      <c r="S8" s="1015"/>
      <c r="T8" s="1015"/>
    </row>
    <row r="9" spans="1:20" s="1009" customFormat="1" ht="22.5">
      <c r="A9" s="1202"/>
      <c r="B9" s="1015"/>
      <c r="C9" s="1015"/>
      <c r="D9" s="1015"/>
      <c r="F9" s="1031" t="str">
        <f>"3." &amp;mergeValue(A9)</f>
        <v>3.1</v>
      </c>
      <c r="G9" s="817" t="s">
        <v>495</v>
      </c>
      <c r="H9" s="1029" t="str">
        <f>IF('Перечень тарифов'!F21="","наименование отсутствует","" &amp; 'Перечень тарифов'!F21 &amp; "")</f>
        <v>Производство тепловой энергии. Некомбинированная выработка</v>
      </c>
      <c r="I9" s="818" t="s">
        <v>588</v>
      </c>
      <c r="J9" s="617"/>
      <c r="K9" s="1015"/>
      <c r="L9" s="1015"/>
      <c r="M9" s="1015"/>
      <c r="N9" s="1015"/>
      <c r="O9" s="1015"/>
      <c r="P9" s="1015"/>
      <c r="Q9" s="1015"/>
      <c r="R9" s="1015"/>
      <c r="S9" s="1015"/>
      <c r="T9" s="1015"/>
    </row>
    <row r="10" spans="1:20" s="1009" customFormat="1" ht="22.5">
      <c r="A10" s="1202"/>
      <c r="B10" s="1015"/>
      <c r="C10" s="1015"/>
      <c r="D10" s="1015"/>
      <c r="F10" s="1031" t="str">
        <f>"4."&amp;mergeValue(A10)</f>
        <v>4.1</v>
      </c>
      <c r="G10" s="817" t="s">
        <v>496</v>
      </c>
      <c r="H10" s="1033" t="s">
        <v>458</v>
      </c>
      <c r="I10" s="818"/>
      <c r="J10" s="617"/>
      <c r="K10" s="1015"/>
      <c r="L10" s="1015"/>
      <c r="M10" s="1015"/>
      <c r="N10" s="1015"/>
      <c r="O10" s="1015"/>
      <c r="P10" s="1015"/>
      <c r="Q10" s="1015"/>
      <c r="R10" s="1015"/>
      <c r="S10" s="1015"/>
      <c r="T10" s="1015"/>
    </row>
    <row r="11" spans="1:20" s="1009" customFormat="1" ht="18.75">
      <c r="A11" s="1202"/>
      <c r="B11" s="1202">
        <v>1</v>
      </c>
      <c r="C11" s="1025"/>
      <c r="D11" s="1025"/>
      <c r="F11" s="1031" t="str">
        <f>"4."&amp;mergeValue(A11) &amp;"."&amp;mergeValue(B11)</f>
        <v>4.1.1</v>
      </c>
      <c r="G11" s="832" t="s">
        <v>592</v>
      </c>
      <c r="H11" s="1029" t="str">
        <f>IF(region_name="","",region_name)</f>
        <v>Орловская область</v>
      </c>
      <c r="I11" s="818" t="s">
        <v>499</v>
      </c>
      <c r="J11" s="617"/>
      <c r="K11" s="1015"/>
      <c r="L11" s="1015"/>
      <c r="M11" s="1015"/>
      <c r="N11" s="1015"/>
      <c r="O11" s="1015"/>
      <c r="P11" s="1015"/>
      <c r="Q11" s="1015"/>
      <c r="R11" s="1015"/>
      <c r="S11" s="1015"/>
      <c r="T11" s="1015"/>
    </row>
    <row r="12" spans="1:20" s="1009" customFormat="1" ht="22.5">
      <c r="A12" s="1202"/>
      <c r="B12" s="1202"/>
      <c r="C12" s="1202">
        <v>1</v>
      </c>
      <c r="D12" s="1025"/>
      <c r="F12" s="1031" t="str">
        <f>"4."&amp;mergeValue(A12) &amp;"."&amp;mergeValue(B12)&amp;"."&amp;mergeValue(C12)</f>
        <v>4.1.1.1</v>
      </c>
      <c r="G12" s="819" t="s">
        <v>497</v>
      </c>
      <c r="H12" s="1029" t="str">
        <f>IF(Территории!H13="","","" &amp; Территории!H13 &amp; "")</f>
        <v>Город Орёл</v>
      </c>
      <c r="I12" s="818" t="s">
        <v>500</v>
      </c>
      <c r="J12" s="617"/>
      <c r="K12" s="1015"/>
      <c r="L12" s="1015"/>
      <c r="M12" s="1015"/>
      <c r="N12" s="1015"/>
      <c r="O12" s="1015"/>
      <c r="P12" s="1015"/>
      <c r="Q12" s="1015"/>
      <c r="R12" s="1015"/>
      <c r="S12" s="1015"/>
      <c r="T12" s="1015"/>
    </row>
    <row r="13" spans="1:20" s="1009" customFormat="1" ht="56.25">
      <c r="A13" s="1202"/>
      <c r="B13" s="1202"/>
      <c r="C13" s="1202"/>
      <c r="D13" s="1025">
        <v>1</v>
      </c>
      <c r="F13" s="1031" t="str">
        <f>"4."&amp;mergeValue(A13) &amp;"."&amp;mergeValue(B13)&amp;"."&amp;mergeValue(C13)&amp;"."&amp;mergeValue(D13)</f>
        <v>4.1.1.1.1</v>
      </c>
      <c r="G13" s="820" t="s">
        <v>498</v>
      </c>
      <c r="H13" s="1029" t="str">
        <f>IF(Территории!R14="","","" &amp; Территории!R14 &amp; "")</f>
        <v>Город Орёл (54701000)</v>
      </c>
      <c r="I13" s="1108" t="s">
        <v>591</v>
      </c>
      <c r="J13" s="617"/>
      <c r="K13" s="1015"/>
      <c r="L13" s="1015"/>
      <c r="M13" s="1015"/>
      <c r="N13" s="1015"/>
      <c r="O13" s="1015"/>
      <c r="P13" s="1015"/>
      <c r="Q13" s="1015"/>
      <c r="R13" s="1015"/>
      <c r="S13" s="1015"/>
      <c r="T13" s="1015"/>
    </row>
    <row r="14" spans="1:20" s="774" customFormat="1" ht="3" customHeight="1">
      <c r="A14" s="775"/>
      <c r="B14" s="775"/>
      <c r="C14" s="775"/>
      <c r="D14" s="775"/>
      <c r="F14" s="627"/>
      <c r="G14" s="628"/>
      <c r="H14" s="629"/>
      <c r="I14" s="630"/>
      <c r="J14" s="775"/>
      <c r="K14" s="775"/>
      <c r="L14" s="775"/>
      <c r="M14" s="775"/>
      <c r="N14" s="775"/>
      <c r="O14" s="775"/>
      <c r="P14" s="775"/>
      <c r="Q14" s="775"/>
      <c r="R14" s="775"/>
      <c r="S14" s="775"/>
      <c r="T14" s="775"/>
    </row>
    <row r="15" spans="1:20" s="774" customFormat="1" ht="15" customHeight="1">
      <c r="A15" s="775"/>
      <c r="B15" s="775"/>
      <c r="C15" s="775"/>
      <c r="D15" s="775"/>
      <c r="F15" s="824"/>
      <c r="G15" s="1197" t="s">
        <v>593</v>
      </c>
      <c r="H15" s="1197"/>
      <c r="I15" s="985"/>
      <c r="J15" s="775"/>
      <c r="K15" s="775"/>
      <c r="L15" s="775"/>
      <c r="M15" s="775"/>
      <c r="N15" s="775"/>
      <c r="O15" s="775"/>
      <c r="P15" s="775"/>
      <c r="Q15" s="775"/>
      <c r="R15" s="775"/>
      <c r="S15" s="775"/>
      <c r="T15" s="775"/>
    </row>
  </sheetData>
  <sheetProtection algorithmName="SHA-512" hashValue="r6Mpn6e6Re1NqS1wB99bpXeiYCYFKYLIN4bsMxS7INu4sDgmXi5ztETzE5XCoWmpcG2gZIflrg/lkYCNVo2LAA==" saltValue="BONFN04TrXBzRKilSl+3h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B00-000000000000}">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6_13">
    <tabColor rgb="FFEAEBEE"/>
    <pageSetUpPr fitToPage="1"/>
  </sheetPr>
  <dimension ref="A1:AX30"/>
  <sheetViews>
    <sheetView showGridLines="0" topLeftCell="M4" zoomScaleNormal="100" workbookViewId="0">
      <selection activeCell="O23" sqref="O23:AJ23"/>
    </sheetView>
  </sheetViews>
  <sheetFormatPr defaultColWidth="10.5703125" defaultRowHeight="14.25"/>
  <cols>
    <col min="1" max="6" width="10.5703125" style="1010" hidden="1" customWidth="1"/>
    <col min="7" max="8" width="9.140625" style="1016" hidden="1" customWidth="1"/>
    <col min="9" max="9" width="3.7109375" style="998" customWidth="1"/>
    <col min="10" max="11" width="3.7109375" style="811" customWidth="1"/>
    <col min="12" max="12" width="12.7109375" style="992" customWidth="1"/>
    <col min="13" max="13" width="44.7109375" style="992" customWidth="1"/>
    <col min="14" max="14" width="1.7109375" style="992" hidden="1" customWidth="1"/>
    <col min="15" max="15" width="29.7109375" style="992" customWidth="1"/>
    <col min="16" max="17" width="23.7109375" style="992" hidden="1" customWidth="1"/>
    <col min="18" max="18" width="11.7109375" style="992" customWidth="1"/>
    <col min="19" max="19" width="3.7109375" style="992" customWidth="1"/>
    <col min="20" max="20" width="11.7109375" style="992" customWidth="1"/>
    <col min="21" max="21" width="8.5703125" style="992" customWidth="1"/>
    <col min="22" max="22" width="29.7109375" style="1063" customWidth="1"/>
    <col min="23" max="24" width="23.7109375" style="1063" hidden="1" customWidth="1"/>
    <col min="25" max="25" width="11.7109375" style="1063" customWidth="1"/>
    <col min="26" max="26" width="3.7109375" style="1063" customWidth="1"/>
    <col min="27" max="27" width="11.7109375" style="1063" customWidth="1"/>
    <col min="28" max="28" width="8.5703125" style="1063" customWidth="1"/>
    <col min="29" max="29" width="29.7109375" style="1063" customWidth="1"/>
    <col min="30" max="31" width="23.7109375" style="1063" hidden="1" customWidth="1"/>
    <col min="32" max="32" width="11.7109375" style="1063" customWidth="1"/>
    <col min="33" max="33" width="3.7109375" style="1063" customWidth="1"/>
    <col min="34" max="34" width="11.7109375" style="1063" customWidth="1"/>
    <col min="35" max="35" width="8.5703125" style="1063" hidden="1" customWidth="1"/>
    <col min="36" max="36" width="4.7109375" style="992" customWidth="1"/>
    <col min="37" max="37" width="115.7109375" style="992" customWidth="1"/>
    <col min="38" max="39" width="10.5703125" style="1010"/>
    <col min="40" max="40" width="11.140625" style="1010" customWidth="1"/>
    <col min="41" max="48" width="10.5703125" style="1010"/>
    <col min="49" max="270" width="10.5703125" style="992"/>
    <col min="271" max="278" width="0" style="992" hidden="1" customWidth="1"/>
    <col min="279" max="279" width="3.7109375" style="992" customWidth="1"/>
    <col min="280" max="280" width="3.85546875" style="992" customWidth="1"/>
    <col min="281" max="281" width="3.7109375" style="992" customWidth="1"/>
    <col min="282" max="282" width="12.7109375" style="992" customWidth="1"/>
    <col min="283" max="283" width="52.7109375" style="992" customWidth="1"/>
    <col min="284" max="287" width="0" style="992" hidden="1" customWidth="1"/>
    <col min="288" max="288" width="12.28515625" style="992" customWidth="1"/>
    <col min="289" max="289" width="6.42578125" style="992" customWidth="1"/>
    <col min="290" max="290" width="12.28515625" style="992" customWidth="1"/>
    <col min="291" max="291" width="0" style="992" hidden="1" customWidth="1"/>
    <col min="292" max="292" width="3.7109375" style="992" customWidth="1"/>
    <col min="293" max="293" width="11.140625" style="992" bestFit="1" customWidth="1"/>
    <col min="294" max="295" width="10.5703125" style="992"/>
    <col min="296" max="296" width="11.140625" style="992" customWidth="1"/>
    <col min="297" max="526" width="10.5703125" style="992"/>
    <col min="527" max="534" width="0" style="992" hidden="1" customWidth="1"/>
    <col min="535" max="535" width="3.7109375" style="992" customWidth="1"/>
    <col min="536" max="536" width="3.85546875" style="992" customWidth="1"/>
    <col min="537" max="537" width="3.7109375" style="992" customWidth="1"/>
    <col min="538" max="538" width="12.7109375" style="992" customWidth="1"/>
    <col min="539" max="539" width="52.7109375" style="992" customWidth="1"/>
    <col min="540" max="543" width="0" style="992" hidden="1" customWidth="1"/>
    <col min="544" max="544" width="12.28515625" style="992" customWidth="1"/>
    <col min="545" max="545" width="6.42578125" style="992" customWidth="1"/>
    <col min="546" max="546" width="12.28515625" style="992" customWidth="1"/>
    <col min="547" max="547" width="0" style="992" hidden="1" customWidth="1"/>
    <col min="548" max="548" width="3.7109375" style="992" customWidth="1"/>
    <col min="549" max="549" width="11.140625" style="992" bestFit="1" customWidth="1"/>
    <col min="550" max="551" width="10.5703125" style="992"/>
    <col min="552" max="552" width="11.140625" style="992" customWidth="1"/>
    <col min="553" max="782" width="10.5703125" style="992"/>
    <col min="783" max="790" width="0" style="992" hidden="1" customWidth="1"/>
    <col min="791" max="791" width="3.7109375" style="992" customWidth="1"/>
    <col min="792" max="792" width="3.85546875" style="992" customWidth="1"/>
    <col min="793" max="793" width="3.7109375" style="992" customWidth="1"/>
    <col min="794" max="794" width="12.7109375" style="992" customWidth="1"/>
    <col min="795" max="795" width="52.7109375" style="992" customWidth="1"/>
    <col min="796" max="799" width="0" style="992" hidden="1" customWidth="1"/>
    <col min="800" max="800" width="12.28515625" style="992" customWidth="1"/>
    <col min="801" max="801" width="6.42578125" style="992" customWidth="1"/>
    <col min="802" max="802" width="12.28515625" style="992" customWidth="1"/>
    <col min="803" max="803" width="0" style="992" hidden="1" customWidth="1"/>
    <col min="804" max="804" width="3.7109375" style="992" customWidth="1"/>
    <col min="805" max="805" width="11.140625" style="992" bestFit="1" customWidth="1"/>
    <col min="806" max="807" width="10.5703125" style="992"/>
    <col min="808" max="808" width="11.140625" style="992" customWidth="1"/>
    <col min="809" max="1038" width="10.5703125" style="992"/>
    <col min="1039" max="1046" width="0" style="992" hidden="1" customWidth="1"/>
    <col min="1047" max="1047" width="3.7109375" style="992" customWidth="1"/>
    <col min="1048" max="1048" width="3.85546875" style="992" customWidth="1"/>
    <col min="1049" max="1049" width="3.7109375" style="992" customWidth="1"/>
    <col min="1050" max="1050" width="12.7109375" style="992" customWidth="1"/>
    <col min="1051" max="1051" width="52.7109375" style="992" customWidth="1"/>
    <col min="1052" max="1055" width="0" style="992" hidden="1" customWidth="1"/>
    <col min="1056" max="1056" width="12.28515625" style="992" customWidth="1"/>
    <col min="1057" max="1057" width="6.42578125" style="992" customWidth="1"/>
    <col min="1058" max="1058" width="12.28515625" style="992" customWidth="1"/>
    <col min="1059" max="1059" width="0" style="992" hidden="1" customWidth="1"/>
    <col min="1060" max="1060" width="3.7109375" style="992" customWidth="1"/>
    <col min="1061" max="1061" width="11.140625" style="992" bestFit="1" customWidth="1"/>
    <col min="1062" max="1063" width="10.5703125" style="992"/>
    <col min="1064" max="1064" width="11.140625" style="992" customWidth="1"/>
    <col min="1065" max="1294" width="10.5703125" style="992"/>
    <col min="1295" max="1302" width="0" style="992" hidden="1" customWidth="1"/>
    <col min="1303" max="1303" width="3.7109375" style="992" customWidth="1"/>
    <col min="1304" max="1304" width="3.85546875" style="992" customWidth="1"/>
    <col min="1305" max="1305" width="3.7109375" style="992" customWidth="1"/>
    <col min="1306" max="1306" width="12.7109375" style="992" customWidth="1"/>
    <col min="1307" max="1307" width="52.7109375" style="992" customWidth="1"/>
    <col min="1308" max="1311" width="0" style="992" hidden="1" customWidth="1"/>
    <col min="1312" max="1312" width="12.28515625" style="992" customWidth="1"/>
    <col min="1313" max="1313" width="6.42578125" style="992" customWidth="1"/>
    <col min="1314" max="1314" width="12.28515625" style="992" customWidth="1"/>
    <col min="1315" max="1315" width="0" style="992" hidden="1" customWidth="1"/>
    <col min="1316" max="1316" width="3.7109375" style="992" customWidth="1"/>
    <col min="1317" max="1317" width="11.140625" style="992" bestFit="1" customWidth="1"/>
    <col min="1318" max="1319" width="10.5703125" style="992"/>
    <col min="1320" max="1320" width="11.140625" style="992" customWidth="1"/>
    <col min="1321" max="1550" width="10.5703125" style="992"/>
    <col min="1551" max="1558" width="0" style="992" hidden="1" customWidth="1"/>
    <col min="1559" max="1559" width="3.7109375" style="992" customWidth="1"/>
    <col min="1560" max="1560" width="3.85546875" style="992" customWidth="1"/>
    <col min="1561" max="1561" width="3.7109375" style="992" customWidth="1"/>
    <col min="1562" max="1562" width="12.7109375" style="992" customWidth="1"/>
    <col min="1563" max="1563" width="52.7109375" style="992" customWidth="1"/>
    <col min="1564" max="1567" width="0" style="992" hidden="1" customWidth="1"/>
    <col min="1568" max="1568" width="12.28515625" style="992" customWidth="1"/>
    <col min="1569" max="1569" width="6.42578125" style="992" customWidth="1"/>
    <col min="1570" max="1570" width="12.28515625" style="992" customWidth="1"/>
    <col min="1571" max="1571" width="0" style="992" hidden="1" customWidth="1"/>
    <col min="1572" max="1572" width="3.7109375" style="992" customWidth="1"/>
    <col min="1573" max="1573" width="11.140625" style="992" bestFit="1" customWidth="1"/>
    <col min="1574" max="1575" width="10.5703125" style="992"/>
    <col min="1576" max="1576" width="11.140625" style="992" customWidth="1"/>
    <col min="1577" max="1806" width="10.5703125" style="992"/>
    <col min="1807" max="1814" width="0" style="992" hidden="1" customWidth="1"/>
    <col min="1815" max="1815" width="3.7109375" style="992" customWidth="1"/>
    <col min="1816" max="1816" width="3.85546875" style="992" customWidth="1"/>
    <col min="1817" max="1817" width="3.7109375" style="992" customWidth="1"/>
    <col min="1818" max="1818" width="12.7109375" style="992" customWidth="1"/>
    <col min="1819" max="1819" width="52.7109375" style="992" customWidth="1"/>
    <col min="1820" max="1823" width="0" style="992" hidden="1" customWidth="1"/>
    <col min="1824" max="1824" width="12.28515625" style="992" customWidth="1"/>
    <col min="1825" max="1825" width="6.42578125" style="992" customWidth="1"/>
    <col min="1826" max="1826" width="12.28515625" style="992" customWidth="1"/>
    <col min="1827" max="1827" width="0" style="992" hidden="1" customWidth="1"/>
    <col min="1828" max="1828" width="3.7109375" style="992" customWidth="1"/>
    <col min="1829" max="1829" width="11.140625" style="992" bestFit="1" customWidth="1"/>
    <col min="1830" max="1831" width="10.5703125" style="992"/>
    <col min="1832" max="1832" width="11.140625" style="992" customWidth="1"/>
    <col min="1833" max="2062" width="10.5703125" style="992"/>
    <col min="2063" max="2070" width="0" style="992" hidden="1" customWidth="1"/>
    <col min="2071" max="2071" width="3.7109375" style="992" customWidth="1"/>
    <col min="2072" max="2072" width="3.85546875" style="992" customWidth="1"/>
    <col min="2073" max="2073" width="3.7109375" style="992" customWidth="1"/>
    <col min="2074" max="2074" width="12.7109375" style="992" customWidth="1"/>
    <col min="2075" max="2075" width="52.7109375" style="992" customWidth="1"/>
    <col min="2076" max="2079" width="0" style="992" hidden="1" customWidth="1"/>
    <col min="2080" max="2080" width="12.28515625" style="992" customWidth="1"/>
    <col min="2081" max="2081" width="6.42578125" style="992" customWidth="1"/>
    <col min="2082" max="2082" width="12.28515625" style="992" customWidth="1"/>
    <col min="2083" max="2083" width="0" style="992" hidden="1" customWidth="1"/>
    <col min="2084" max="2084" width="3.7109375" style="992" customWidth="1"/>
    <col min="2085" max="2085" width="11.140625" style="992" bestFit="1" customWidth="1"/>
    <col min="2086" max="2087" width="10.5703125" style="992"/>
    <col min="2088" max="2088" width="11.140625" style="992" customWidth="1"/>
    <col min="2089" max="2318" width="10.5703125" style="992"/>
    <col min="2319" max="2326" width="0" style="992" hidden="1" customWidth="1"/>
    <col min="2327" max="2327" width="3.7109375" style="992" customWidth="1"/>
    <col min="2328" max="2328" width="3.85546875" style="992" customWidth="1"/>
    <col min="2329" max="2329" width="3.7109375" style="992" customWidth="1"/>
    <col min="2330" max="2330" width="12.7109375" style="992" customWidth="1"/>
    <col min="2331" max="2331" width="52.7109375" style="992" customWidth="1"/>
    <col min="2332" max="2335" width="0" style="992" hidden="1" customWidth="1"/>
    <col min="2336" max="2336" width="12.28515625" style="992" customWidth="1"/>
    <col min="2337" max="2337" width="6.42578125" style="992" customWidth="1"/>
    <col min="2338" max="2338" width="12.28515625" style="992" customWidth="1"/>
    <col min="2339" max="2339" width="0" style="992" hidden="1" customWidth="1"/>
    <col min="2340" max="2340" width="3.7109375" style="992" customWidth="1"/>
    <col min="2341" max="2341" width="11.140625" style="992" bestFit="1" customWidth="1"/>
    <col min="2342" max="2343" width="10.5703125" style="992"/>
    <col min="2344" max="2344" width="11.140625" style="992" customWidth="1"/>
    <col min="2345" max="2574" width="10.5703125" style="992"/>
    <col min="2575" max="2582" width="0" style="992" hidden="1" customWidth="1"/>
    <col min="2583" max="2583" width="3.7109375" style="992" customWidth="1"/>
    <col min="2584" max="2584" width="3.85546875" style="992" customWidth="1"/>
    <col min="2585" max="2585" width="3.7109375" style="992" customWidth="1"/>
    <col min="2586" max="2586" width="12.7109375" style="992" customWidth="1"/>
    <col min="2587" max="2587" width="52.7109375" style="992" customWidth="1"/>
    <col min="2588" max="2591" width="0" style="992" hidden="1" customWidth="1"/>
    <col min="2592" max="2592" width="12.28515625" style="992" customWidth="1"/>
    <col min="2593" max="2593" width="6.42578125" style="992" customWidth="1"/>
    <col min="2594" max="2594" width="12.28515625" style="992" customWidth="1"/>
    <col min="2595" max="2595" width="0" style="992" hidden="1" customWidth="1"/>
    <col min="2596" max="2596" width="3.7109375" style="992" customWidth="1"/>
    <col min="2597" max="2597" width="11.140625" style="992" bestFit="1" customWidth="1"/>
    <col min="2598" max="2599" width="10.5703125" style="992"/>
    <col min="2600" max="2600" width="11.140625" style="992" customWidth="1"/>
    <col min="2601" max="2830" width="10.5703125" style="992"/>
    <col min="2831" max="2838" width="0" style="992" hidden="1" customWidth="1"/>
    <col min="2839" max="2839" width="3.7109375" style="992" customWidth="1"/>
    <col min="2840" max="2840" width="3.85546875" style="992" customWidth="1"/>
    <col min="2841" max="2841" width="3.7109375" style="992" customWidth="1"/>
    <col min="2842" max="2842" width="12.7109375" style="992" customWidth="1"/>
    <col min="2843" max="2843" width="52.7109375" style="992" customWidth="1"/>
    <col min="2844" max="2847" width="0" style="992" hidden="1" customWidth="1"/>
    <col min="2848" max="2848" width="12.28515625" style="992" customWidth="1"/>
    <col min="2849" max="2849" width="6.42578125" style="992" customWidth="1"/>
    <col min="2850" max="2850" width="12.28515625" style="992" customWidth="1"/>
    <col min="2851" max="2851" width="0" style="992" hidden="1" customWidth="1"/>
    <col min="2852" max="2852" width="3.7109375" style="992" customWidth="1"/>
    <col min="2853" max="2853" width="11.140625" style="992" bestFit="1" customWidth="1"/>
    <col min="2854" max="2855" width="10.5703125" style="992"/>
    <col min="2856" max="2856" width="11.140625" style="992" customWidth="1"/>
    <col min="2857" max="3086" width="10.5703125" style="992"/>
    <col min="3087" max="3094" width="0" style="992" hidden="1" customWidth="1"/>
    <col min="3095" max="3095" width="3.7109375" style="992" customWidth="1"/>
    <col min="3096" max="3096" width="3.85546875" style="992" customWidth="1"/>
    <col min="3097" max="3097" width="3.7109375" style="992" customWidth="1"/>
    <col min="3098" max="3098" width="12.7109375" style="992" customWidth="1"/>
    <col min="3099" max="3099" width="52.7109375" style="992" customWidth="1"/>
    <col min="3100" max="3103" width="0" style="992" hidden="1" customWidth="1"/>
    <col min="3104" max="3104" width="12.28515625" style="992" customWidth="1"/>
    <col min="3105" max="3105" width="6.42578125" style="992" customWidth="1"/>
    <col min="3106" max="3106" width="12.28515625" style="992" customWidth="1"/>
    <col min="3107" max="3107" width="0" style="992" hidden="1" customWidth="1"/>
    <col min="3108" max="3108" width="3.7109375" style="992" customWidth="1"/>
    <col min="3109" max="3109" width="11.140625" style="992" bestFit="1" customWidth="1"/>
    <col min="3110" max="3111" width="10.5703125" style="992"/>
    <col min="3112" max="3112" width="11.140625" style="992" customWidth="1"/>
    <col min="3113" max="3342" width="10.5703125" style="992"/>
    <col min="3343" max="3350" width="0" style="992" hidden="1" customWidth="1"/>
    <col min="3351" max="3351" width="3.7109375" style="992" customWidth="1"/>
    <col min="3352" max="3352" width="3.85546875" style="992" customWidth="1"/>
    <col min="3353" max="3353" width="3.7109375" style="992" customWidth="1"/>
    <col min="3354" max="3354" width="12.7109375" style="992" customWidth="1"/>
    <col min="3355" max="3355" width="52.7109375" style="992" customWidth="1"/>
    <col min="3356" max="3359" width="0" style="992" hidden="1" customWidth="1"/>
    <col min="3360" max="3360" width="12.28515625" style="992" customWidth="1"/>
    <col min="3361" max="3361" width="6.42578125" style="992" customWidth="1"/>
    <col min="3362" max="3362" width="12.28515625" style="992" customWidth="1"/>
    <col min="3363" max="3363" width="0" style="992" hidden="1" customWidth="1"/>
    <col min="3364" max="3364" width="3.7109375" style="992" customWidth="1"/>
    <col min="3365" max="3365" width="11.140625" style="992" bestFit="1" customWidth="1"/>
    <col min="3366" max="3367" width="10.5703125" style="992"/>
    <col min="3368" max="3368" width="11.140625" style="992" customWidth="1"/>
    <col min="3369" max="3598" width="10.5703125" style="992"/>
    <col min="3599" max="3606" width="0" style="992" hidden="1" customWidth="1"/>
    <col min="3607" max="3607" width="3.7109375" style="992" customWidth="1"/>
    <col min="3608" max="3608" width="3.85546875" style="992" customWidth="1"/>
    <col min="3609" max="3609" width="3.7109375" style="992" customWidth="1"/>
    <col min="3610" max="3610" width="12.7109375" style="992" customWidth="1"/>
    <col min="3611" max="3611" width="52.7109375" style="992" customWidth="1"/>
    <col min="3612" max="3615" width="0" style="992" hidden="1" customWidth="1"/>
    <col min="3616" max="3616" width="12.28515625" style="992" customWidth="1"/>
    <col min="3617" max="3617" width="6.42578125" style="992" customWidth="1"/>
    <col min="3618" max="3618" width="12.28515625" style="992" customWidth="1"/>
    <col min="3619" max="3619" width="0" style="992" hidden="1" customWidth="1"/>
    <col min="3620" max="3620" width="3.7109375" style="992" customWidth="1"/>
    <col min="3621" max="3621" width="11.140625" style="992" bestFit="1" customWidth="1"/>
    <col min="3622" max="3623" width="10.5703125" style="992"/>
    <col min="3624" max="3624" width="11.140625" style="992" customWidth="1"/>
    <col min="3625" max="3854" width="10.5703125" style="992"/>
    <col min="3855" max="3862" width="0" style="992" hidden="1" customWidth="1"/>
    <col min="3863" max="3863" width="3.7109375" style="992" customWidth="1"/>
    <col min="3864" max="3864" width="3.85546875" style="992" customWidth="1"/>
    <col min="3865" max="3865" width="3.7109375" style="992" customWidth="1"/>
    <col min="3866" max="3866" width="12.7109375" style="992" customWidth="1"/>
    <col min="3867" max="3867" width="52.7109375" style="992" customWidth="1"/>
    <col min="3868" max="3871" width="0" style="992" hidden="1" customWidth="1"/>
    <col min="3872" max="3872" width="12.28515625" style="992" customWidth="1"/>
    <col min="3873" max="3873" width="6.42578125" style="992" customWidth="1"/>
    <col min="3874" max="3874" width="12.28515625" style="992" customWidth="1"/>
    <col min="3875" max="3875" width="0" style="992" hidden="1" customWidth="1"/>
    <col min="3876" max="3876" width="3.7109375" style="992" customWidth="1"/>
    <col min="3877" max="3877" width="11.140625" style="992" bestFit="1" customWidth="1"/>
    <col min="3878" max="3879" width="10.5703125" style="992"/>
    <col min="3880" max="3880" width="11.140625" style="992" customWidth="1"/>
    <col min="3881" max="4110" width="10.5703125" style="992"/>
    <col min="4111" max="4118" width="0" style="992" hidden="1" customWidth="1"/>
    <col min="4119" max="4119" width="3.7109375" style="992" customWidth="1"/>
    <col min="4120" max="4120" width="3.85546875" style="992" customWidth="1"/>
    <col min="4121" max="4121" width="3.7109375" style="992" customWidth="1"/>
    <col min="4122" max="4122" width="12.7109375" style="992" customWidth="1"/>
    <col min="4123" max="4123" width="52.7109375" style="992" customWidth="1"/>
    <col min="4124" max="4127" width="0" style="992" hidden="1" customWidth="1"/>
    <col min="4128" max="4128" width="12.28515625" style="992" customWidth="1"/>
    <col min="4129" max="4129" width="6.42578125" style="992" customWidth="1"/>
    <col min="4130" max="4130" width="12.28515625" style="992" customWidth="1"/>
    <col min="4131" max="4131" width="0" style="992" hidden="1" customWidth="1"/>
    <col min="4132" max="4132" width="3.7109375" style="992" customWidth="1"/>
    <col min="4133" max="4133" width="11.140625" style="992" bestFit="1" customWidth="1"/>
    <col min="4134" max="4135" width="10.5703125" style="992"/>
    <col min="4136" max="4136" width="11.140625" style="992" customWidth="1"/>
    <col min="4137" max="4366" width="10.5703125" style="992"/>
    <col min="4367" max="4374" width="0" style="992" hidden="1" customWidth="1"/>
    <col min="4375" max="4375" width="3.7109375" style="992" customWidth="1"/>
    <col min="4376" max="4376" width="3.85546875" style="992" customWidth="1"/>
    <col min="4377" max="4377" width="3.7109375" style="992" customWidth="1"/>
    <col min="4378" max="4378" width="12.7109375" style="992" customWidth="1"/>
    <col min="4379" max="4379" width="52.7109375" style="992" customWidth="1"/>
    <col min="4380" max="4383" width="0" style="992" hidden="1" customWidth="1"/>
    <col min="4384" max="4384" width="12.28515625" style="992" customWidth="1"/>
    <col min="4385" max="4385" width="6.42578125" style="992" customWidth="1"/>
    <col min="4386" max="4386" width="12.28515625" style="992" customWidth="1"/>
    <col min="4387" max="4387" width="0" style="992" hidden="1" customWidth="1"/>
    <col min="4388" max="4388" width="3.7109375" style="992" customWidth="1"/>
    <col min="4389" max="4389" width="11.140625" style="992" bestFit="1" customWidth="1"/>
    <col min="4390" max="4391" width="10.5703125" style="992"/>
    <col min="4392" max="4392" width="11.140625" style="992" customWidth="1"/>
    <col min="4393" max="4622" width="10.5703125" style="992"/>
    <col min="4623" max="4630" width="0" style="992" hidden="1" customWidth="1"/>
    <col min="4631" max="4631" width="3.7109375" style="992" customWidth="1"/>
    <col min="4632" max="4632" width="3.85546875" style="992" customWidth="1"/>
    <col min="4633" max="4633" width="3.7109375" style="992" customWidth="1"/>
    <col min="4634" max="4634" width="12.7109375" style="992" customWidth="1"/>
    <col min="4635" max="4635" width="52.7109375" style="992" customWidth="1"/>
    <col min="4636" max="4639" width="0" style="992" hidden="1" customWidth="1"/>
    <col min="4640" max="4640" width="12.28515625" style="992" customWidth="1"/>
    <col min="4641" max="4641" width="6.42578125" style="992" customWidth="1"/>
    <col min="4642" max="4642" width="12.28515625" style="992" customWidth="1"/>
    <col min="4643" max="4643" width="0" style="992" hidden="1" customWidth="1"/>
    <col min="4644" max="4644" width="3.7109375" style="992" customWidth="1"/>
    <col min="4645" max="4645" width="11.140625" style="992" bestFit="1" customWidth="1"/>
    <col min="4646" max="4647" width="10.5703125" style="992"/>
    <col min="4648" max="4648" width="11.140625" style="992" customWidth="1"/>
    <col min="4649" max="4878" width="10.5703125" style="992"/>
    <col min="4879" max="4886" width="0" style="992" hidden="1" customWidth="1"/>
    <col min="4887" max="4887" width="3.7109375" style="992" customWidth="1"/>
    <col min="4888" max="4888" width="3.85546875" style="992" customWidth="1"/>
    <col min="4889" max="4889" width="3.7109375" style="992" customWidth="1"/>
    <col min="4890" max="4890" width="12.7109375" style="992" customWidth="1"/>
    <col min="4891" max="4891" width="52.7109375" style="992" customWidth="1"/>
    <col min="4892" max="4895" width="0" style="992" hidden="1" customWidth="1"/>
    <col min="4896" max="4896" width="12.28515625" style="992" customWidth="1"/>
    <col min="4897" max="4897" width="6.42578125" style="992" customWidth="1"/>
    <col min="4898" max="4898" width="12.28515625" style="992" customWidth="1"/>
    <col min="4899" max="4899" width="0" style="992" hidden="1" customWidth="1"/>
    <col min="4900" max="4900" width="3.7109375" style="992" customWidth="1"/>
    <col min="4901" max="4901" width="11.140625" style="992" bestFit="1" customWidth="1"/>
    <col min="4902" max="4903" width="10.5703125" style="992"/>
    <col min="4904" max="4904" width="11.140625" style="992" customWidth="1"/>
    <col min="4905" max="5134" width="10.5703125" style="992"/>
    <col min="5135" max="5142" width="0" style="992" hidden="1" customWidth="1"/>
    <col min="5143" max="5143" width="3.7109375" style="992" customWidth="1"/>
    <col min="5144" max="5144" width="3.85546875" style="992" customWidth="1"/>
    <col min="5145" max="5145" width="3.7109375" style="992" customWidth="1"/>
    <col min="5146" max="5146" width="12.7109375" style="992" customWidth="1"/>
    <col min="5147" max="5147" width="52.7109375" style="992" customWidth="1"/>
    <col min="5148" max="5151" width="0" style="992" hidden="1" customWidth="1"/>
    <col min="5152" max="5152" width="12.28515625" style="992" customWidth="1"/>
    <col min="5153" max="5153" width="6.42578125" style="992" customWidth="1"/>
    <col min="5154" max="5154" width="12.28515625" style="992" customWidth="1"/>
    <col min="5155" max="5155" width="0" style="992" hidden="1" customWidth="1"/>
    <col min="5156" max="5156" width="3.7109375" style="992" customWidth="1"/>
    <col min="5157" max="5157" width="11.140625" style="992" bestFit="1" customWidth="1"/>
    <col min="5158" max="5159" width="10.5703125" style="992"/>
    <col min="5160" max="5160" width="11.140625" style="992" customWidth="1"/>
    <col min="5161" max="5390" width="10.5703125" style="992"/>
    <col min="5391" max="5398" width="0" style="992" hidden="1" customWidth="1"/>
    <col min="5399" max="5399" width="3.7109375" style="992" customWidth="1"/>
    <col min="5400" max="5400" width="3.85546875" style="992" customWidth="1"/>
    <col min="5401" max="5401" width="3.7109375" style="992" customWidth="1"/>
    <col min="5402" max="5402" width="12.7109375" style="992" customWidth="1"/>
    <col min="5403" max="5403" width="52.7109375" style="992" customWidth="1"/>
    <col min="5404" max="5407" width="0" style="992" hidden="1" customWidth="1"/>
    <col min="5408" max="5408" width="12.28515625" style="992" customWidth="1"/>
    <col min="5409" max="5409" width="6.42578125" style="992" customWidth="1"/>
    <col min="5410" max="5410" width="12.28515625" style="992" customWidth="1"/>
    <col min="5411" max="5411" width="0" style="992" hidden="1" customWidth="1"/>
    <col min="5412" max="5412" width="3.7109375" style="992" customWidth="1"/>
    <col min="5413" max="5413" width="11.140625" style="992" bestFit="1" customWidth="1"/>
    <col min="5414" max="5415" width="10.5703125" style="992"/>
    <col min="5416" max="5416" width="11.140625" style="992" customWidth="1"/>
    <col min="5417" max="5646" width="10.5703125" style="992"/>
    <col min="5647" max="5654" width="0" style="992" hidden="1" customWidth="1"/>
    <col min="5655" max="5655" width="3.7109375" style="992" customWidth="1"/>
    <col min="5656" max="5656" width="3.85546875" style="992" customWidth="1"/>
    <col min="5657" max="5657" width="3.7109375" style="992" customWidth="1"/>
    <col min="5658" max="5658" width="12.7109375" style="992" customWidth="1"/>
    <col min="5659" max="5659" width="52.7109375" style="992" customWidth="1"/>
    <col min="5660" max="5663" width="0" style="992" hidden="1" customWidth="1"/>
    <col min="5664" max="5664" width="12.28515625" style="992" customWidth="1"/>
    <col min="5665" max="5665" width="6.42578125" style="992" customWidth="1"/>
    <col min="5666" max="5666" width="12.28515625" style="992" customWidth="1"/>
    <col min="5667" max="5667" width="0" style="992" hidden="1" customWidth="1"/>
    <col min="5668" max="5668" width="3.7109375" style="992" customWidth="1"/>
    <col min="5669" max="5669" width="11.140625" style="992" bestFit="1" customWidth="1"/>
    <col min="5670" max="5671" width="10.5703125" style="992"/>
    <col min="5672" max="5672" width="11.140625" style="992" customWidth="1"/>
    <col min="5673" max="5902" width="10.5703125" style="992"/>
    <col min="5903" max="5910" width="0" style="992" hidden="1" customWidth="1"/>
    <col min="5911" max="5911" width="3.7109375" style="992" customWidth="1"/>
    <col min="5912" max="5912" width="3.85546875" style="992" customWidth="1"/>
    <col min="5913" max="5913" width="3.7109375" style="992" customWidth="1"/>
    <col min="5914" max="5914" width="12.7109375" style="992" customWidth="1"/>
    <col min="5915" max="5915" width="52.7109375" style="992" customWidth="1"/>
    <col min="5916" max="5919" width="0" style="992" hidden="1" customWidth="1"/>
    <col min="5920" max="5920" width="12.28515625" style="992" customWidth="1"/>
    <col min="5921" max="5921" width="6.42578125" style="992" customWidth="1"/>
    <col min="5922" max="5922" width="12.28515625" style="992" customWidth="1"/>
    <col min="5923" max="5923" width="0" style="992" hidden="1" customWidth="1"/>
    <col min="5924" max="5924" width="3.7109375" style="992" customWidth="1"/>
    <col min="5925" max="5925" width="11.140625" style="992" bestFit="1" customWidth="1"/>
    <col min="5926" max="5927" width="10.5703125" style="992"/>
    <col min="5928" max="5928" width="11.140625" style="992" customWidth="1"/>
    <col min="5929" max="6158" width="10.5703125" style="992"/>
    <col min="6159" max="6166" width="0" style="992" hidden="1" customWidth="1"/>
    <col min="6167" max="6167" width="3.7109375" style="992" customWidth="1"/>
    <col min="6168" max="6168" width="3.85546875" style="992" customWidth="1"/>
    <col min="6169" max="6169" width="3.7109375" style="992" customWidth="1"/>
    <col min="6170" max="6170" width="12.7109375" style="992" customWidth="1"/>
    <col min="6171" max="6171" width="52.7109375" style="992" customWidth="1"/>
    <col min="6172" max="6175" width="0" style="992" hidden="1" customWidth="1"/>
    <col min="6176" max="6176" width="12.28515625" style="992" customWidth="1"/>
    <col min="6177" max="6177" width="6.42578125" style="992" customWidth="1"/>
    <col min="6178" max="6178" width="12.28515625" style="992" customWidth="1"/>
    <col min="6179" max="6179" width="0" style="992" hidden="1" customWidth="1"/>
    <col min="6180" max="6180" width="3.7109375" style="992" customWidth="1"/>
    <col min="6181" max="6181" width="11.140625" style="992" bestFit="1" customWidth="1"/>
    <col min="6182" max="6183" width="10.5703125" style="992"/>
    <col min="6184" max="6184" width="11.140625" style="992" customWidth="1"/>
    <col min="6185" max="6414" width="10.5703125" style="992"/>
    <col min="6415" max="6422" width="0" style="992" hidden="1" customWidth="1"/>
    <col min="6423" max="6423" width="3.7109375" style="992" customWidth="1"/>
    <col min="6424" max="6424" width="3.85546875" style="992" customWidth="1"/>
    <col min="6425" max="6425" width="3.7109375" style="992" customWidth="1"/>
    <col min="6426" max="6426" width="12.7109375" style="992" customWidth="1"/>
    <col min="6427" max="6427" width="52.7109375" style="992" customWidth="1"/>
    <col min="6428" max="6431" width="0" style="992" hidden="1" customWidth="1"/>
    <col min="6432" max="6432" width="12.28515625" style="992" customWidth="1"/>
    <col min="6433" max="6433" width="6.42578125" style="992" customWidth="1"/>
    <col min="6434" max="6434" width="12.28515625" style="992" customWidth="1"/>
    <col min="6435" max="6435" width="0" style="992" hidden="1" customWidth="1"/>
    <col min="6436" max="6436" width="3.7109375" style="992" customWidth="1"/>
    <col min="6437" max="6437" width="11.140625" style="992" bestFit="1" customWidth="1"/>
    <col min="6438" max="6439" width="10.5703125" style="992"/>
    <col min="6440" max="6440" width="11.140625" style="992" customWidth="1"/>
    <col min="6441" max="6670" width="10.5703125" style="992"/>
    <col min="6671" max="6678" width="0" style="992" hidden="1" customWidth="1"/>
    <col min="6679" max="6679" width="3.7109375" style="992" customWidth="1"/>
    <col min="6680" max="6680" width="3.85546875" style="992" customWidth="1"/>
    <col min="6681" max="6681" width="3.7109375" style="992" customWidth="1"/>
    <col min="6682" max="6682" width="12.7109375" style="992" customWidth="1"/>
    <col min="6683" max="6683" width="52.7109375" style="992" customWidth="1"/>
    <col min="6684" max="6687" width="0" style="992" hidden="1" customWidth="1"/>
    <col min="6688" max="6688" width="12.28515625" style="992" customWidth="1"/>
    <col min="6689" max="6689" width="6.42578125" style="992" customWidth="1"/>
    <col min="6690" max="6690" width="12.28515625" style="992" customWidth="1"/>
    <col min="6691" max="6691" width="0" style="992" hidden="1" customWidth="1"/>
    <col min="6692" max="6692" width="3.7109375" style="992" customWidth="1"/>
    <col min="6693" max="6693" width="11.140625" style="992" bestFit="1" customWidth="1"/>
    <col min="6694" max="6695" width="10.5703125" style="992"/>
    <col min="6696" max="6696" width="11.140625" style="992" customWidth="1"/>
    <col min="6697" max="6926" width="10.5703125" style="992"/>
    <col min="6927" max="6934" width="0" style="992" hidden="1" customWidth="1"/>
    <col min="6935" max="6935" width="3.7109375" style="992" customWidth="1"/>
    <col min="6936" max="6936" width="3.85546875" style="992" customWidth="1"/>
    <col min="6937" max="6937" width="3.7109375" style="992" customWidth="1"/>
    <col min="6938" max="6938" width="12.7109375" style="992" customWidth="1"/>
    <col min="6939" max="6939" width="52.7109375" style="992" customWidth="1"/>
    <col min="6940" max="6943" width="0" style="992" hidden="1" customWidth="1"/>
    <col min="6944" max="6944" width="12.28515625" style="992" customWidth="1"/>
    <col min="6945" max="6945" width="6.42578125" style="992" customWidth="1"/>
    <col min="6946" max="6946" width="12.28515625" style="992" customWidth="1"/>
    <col min="6947" max="6947" width="0" style="992" hidden="1" customWidth="1"/>
    <col min="6948" max="6948" width="3.7109375" style="992" customWidth="1"/>
    <col min="6949" max="6949" width="11.140625" style="992" bestFit="1" customWidth="1"/>
    <col min="6950" max="6951" width="10.5703125" style="992"/>
    <col min="6952" max="6952" width="11.140625" style="992" customWidth="1"/>
    <col min="6953" max="7182" width="10.5703125" style="992"/>
    <col min="7183" max="7190" width="0" style="992" hidden="1" customWidth="1"/>
    <col min="7191" max="7191" width="3.7109375" style="992" customWidth="1"/>
    <col min="7192" max="7192" width="3.85546875" style="992" customWidth="1"/>
    <col min="7193" max="7193" width="3.7109375" style="992" customWidth="1"/>
    <col min="7194" max="7194" width="12.7109375" style="992" customWidth="1"/>
    <col min="7195" max="7195" width="52.7109375" style="992" customWidth="1"/>
    <col min="7196" max="7199" width="0" style="992" hidden="1" customWidth="1"/>
    <col min="7200" max="7200" width="12.28515625" style="992" customWidth="1"/>
    <col min="7201" max="7201" width="6.42578125" style="992" customWidth="1"/>
    <col min="7202" max="7202" width="12.28515625" style="992" customWidth="1"/>
    <col min="7203" max="7203" width="0" style="992" hidden="1" customWidth="1"/>
    <col min="7204" max="7204" width="3.7109375" style="992" customWidth="1"/>
    <col min="7205" max="7205" width="11.140625" style="992" bestFit="1" customWidth="1"/>
    <col min="7206" max="7207" width="10.5703125" style="992"/>
    <col min="7208" max="7208" width="11.140625" style="992" customWidth="1"/>
    <col min="7209" max="7438" width="10.5703125" style="992"/>
    <col min="7439" max="7446" width="0" style="992" hidden="1" customWidth="1"/>
    <col min="7447" max="7447" width="3.7109375" style="992" customWidth="1"/>
    <col min="7448" max="7448" width="3.85546875" style="992" customWidth="1"/>
    <col min="7449" max="7449" width="3.7109375" style="992" customWidth="1"/>
    <col min="7450" max="7450" width="12.7109375" style="992" customWidth="1"/>
    <col min="7451" max="7451" width="52.7109375" style="992" customWidth="1"/>
    <col min="7452" max="7455" width="0" style="992" hidden="1" customWidth="1"/>
    <col min="7456" max="7456" width="12.28515625" style="992" customWidth="1"/>
    <col min="7457" max="7457" width="6.42578125" style="992" customWidth="1"/>
    <col min="7458" max="7458" width="12.28515625" style="992" customWidth="1"/>
    <col min="7459" max="7459" width="0" style="992" hidden="1" customWidth="1"/>
    <col min="7460" max="7460" width="3.7109375" style="992" customWidth="1"/>
    <col min="7461" max="7461" width="11.140625" style="992" bestFit="1" customWidth="1"/>
    <col min="7462" max="7463" width="10.5703125" style="992"/>
    <col min="7464" max="7464" width="11.140625" style="992" customWidth="1"/>
    <col min="7465" max="7694" width="10.5703125" style="992"/>
    <col min="7695" max="7702" width="0" style="992" hidden="1" customWidth="1"/>
    <col min="7703" max="7703" width="3.7109375" style="992" customWidth="1"/>
    <col min="7704" max="7704" width="3.85546875" style="992" customWidth="1"/>
    <col min="7705" max="7705" width="3.7109375" style="992" customWidth="1"/>
    <col min="7706" max="7706" width="12.7109375" style="992" customWidth="1"/>
    <col min="7707" max="7707" width="52.7109375" style="992" customWidth="1"/>
    <col min="7708" max="7711" width="0" style="992" hidden="1" customWidth="1"/>
    <col min="7712" max="7712" width="12.28515625" style="992" customWidth="1"/>
    <col min="7713" max="7713" width="6.42578125" style="992" customWidth="1"/>
    <col min="7714" max="7714" width="12.28515625" style="992" customWidth="1"/>
    <col min="7715" max="7715" width="0" style="992" hidden="1" customWidth="1"/>
    <col min="7716" max="7716" width="3.7109375" style="992" customWidth="1"/>
    <col min="7717" max="7717" width="11.140625" style="992" bestFit="1" customWidth="1"/>
    <col min="7718" max="7719" width="10.5703125" style="992"/>
    <col min="7720" max="7720" width="11.140625" style="992" customWidth="1"/>
    <col min="7721" max="7950" width="10.5703125" style="992"/>
    <col min="7951" max="7958" width="0" style="992" hidden="1" customWidth="1"/>
    <col min="7959" max="7959" width="3.7109375" style="992" customWidth="1"/>
    <col min="7960" max="7960" width="3.85546875" style="992" customWidth="1"/>
    <col min="7961" max="7961" width="3.7109375" style="992" customWidth="1"/>
    <col min="7962" max="7962" width="12.7109375" style="992" customWidth="1"/>
    <col min="7963" max="7963" width="52.7109375" style="992" customWidth="1"/>
    <col min="7964" max="7967" width="0" style="992" hidden="1" customWidth="1"/>
    <col min="7968" max="7968" width="12.28515625" style="992" customWidth="1"/>
    <col min="7969" max="7969" width="6.42578125" style="992" customWidth="1"/>
    <col min="7970" max="7970" width="12.28515625" style="992" customWidth="1"/>
    <col min="7971" max="7971" width="0" style="992" hidden="1" customWidth="1"/>
    <col min="7972" max="7972" width="3.7109375" style="992" customWidth="1"/>
    <col min="7973" max="7973" width="11.140625" style="992" bestFit="1" customWidth="1"/>
    <col min="7974" max="7975" width="10.5703125" style="992"/>
    <col min="7976" max="7976" width="11.140625" style="992" customWidth="1"/>
    <col min="7977" max="8206" width="10.5703125" style="992"/>
    <col min="8207" max="8214" width="0" style="992" hidden="1" customWidth="1"/>
    <col min="8215" max="8215" width="3.7109375" style="992" customWidth="1"/>
    <col min="8216" max="8216" width="3.85546875" style="992" customWidth="1"/>
    <col min="8217" max="8217" width="3.7109375" style="992" customWidth="1"/>
    <col min="8218" max="8218" width="12.7109375" style="992" customWidth="1"/>
    <col min="8219" max="8219" width="52.7109375" style="992" customWidth="1"/>
    <col min="8220" max="8223" width="0" style="992" hidden="1" customWidth="1"/>
    <col min="8224" max="8224" width="12.28515625" style="992" customWidth="1"/>
    <col min="8225" max="8225" width="6.42578125" style="992" customWidth="1"/>
    <col min="8226" max="8226" width="12.28515625" style="992" customWidth="1"/>
    <col min="8227" max="8227" width="0" style="992" hidden="1" customWidth="1"/>
    <col min="8228" max="8228" width="3.7109375" style="992" customWidth="1"/>
    <col min="8229" max="8229" width="11.140625" style="992" bestFit="1" customWidth="1"/>
    <col min="8230" max="8231" width="10.5703125" style="992"/>
    <col min="8232" max="8232" width="11.140625" style="992" customWidth="1"/>
    <col min="8233" max="8462" width="10.5703125" style="992"/>
    <col min="8463" max="8470" width="0" style="992" hidden="1" customWidth="1"/>
    <col min="8471" max="8471" width="3.7109375" style="992" customWidth="1"/>
    <col min="8472" max="8472" width="3.85546875" style="992" customWidth="1"/>
    <col min="8473" max="8473" width="3.7109375" style="992" customWidth="1"/>
    <col min="8474" max="8474" width="12.7109375" style="992" customWidth="1"/>
    <col min="8475" max="8475" width="52.7109375" style="992" customWidth="1"/>
    <col min="8476" max="8479" width="0" style="992" hidden="1" customWidth="1"/>
    <col min="8480" max="8480" width="12.28515625" style="992" customWidth="1"/>
    <col min="8481" max="8481" width="6.42578125" style="992" customWidth="1"/>
    <col min="8482" max="8482" width="12.28515625" style="992" customWidth="1"/>
    <col min="8483" max="8483" width="0" style="992" hidden="1" customWidth="1"/>
    <col min="8484" max="8484" width="3.7109375" style="992" customWidth="1"/>
    <col min="8485" max="8485" width="11.140625" style="992" bestFit="1" customWidth="1"/>
    <col min="8486" max="8487" width="10.5703125" style="992"/>
    <col min="8488" max="8488" width="11.140625" style="992" customWidth="1"/>
    <col min="8489" max="8718" width="10.5703125" style="992"/>
    <col min="8719" max="8726" width="0" style="992" hidden="1" customWidth="1"/>
    <col min="8727" max="8727" width="3.7109375" style="992" customWidth="1"/>
    <col min="8728" max="8728" width="3.85546875" style="992" customWidth="1"/>
    <col min="8729" max="8729" width="3.7109375" style="992" customWidth="1"/>
    <col min="8730" max="8730" width="12.7109375" style="992" customWidth="1"/>
    <col min="8731" max="8731" width="52.7109375" style="992" customWidth="1"/>
    <col min="8732" max="8735" width="0" style="992" hidden="1" customWidth="1"/>
    <col min="8736" max="8736" width="12.28515625" style="992" customWidth="1"/>
    <col min="8737" max="8737" width="6.42578125" style="992" customWidth="1"/>
    <col min="8738" max="8738" width="12.28515625" style="992" customWidth="1"/>
    <col min="8739" max="8739" width="0" style="992" hidden="1" customWidth="1"/>
    <col min="8740" max="8740" width="3.7109375" style="992" customWidth="1"/>
    <col min="8741" max="8741" width="11.140625" style="992" bestFit="1" customWidth="1"/>
    <col min="8742" max="8743" width="10.5703125" style="992"/>
    <col min="8744" max="8744" width="11.140625" style="992" customWidth="1"/>
    <col min="8745" max="8974" width="10.5703125" style="992"/>
    <col min="8975" max="8982" width="0" style="992" hidden="1" customWidth="1"/>
    <col min="8983" max="8983" width="3.7109375" style="992" customWidth="1"/>
    <col min="8984" max="8984" width="3.85546875" style="992" customWidth="1"/>
    <col min="8985" max="8985" width="3.7109375" style="992" customWidth="1"/>
    <col min="8986" max="8986" width="12.7109375" style="992" customWidth="1"/>
    <col min="8987" max="8987" width="52.7109375" style="992" customWidth="1"/>
    <col min="8988" max="8991" width="0" style="992" hidden="1" customWidth="1"/>
    <col min="8992" max="8992" width="12.28515625" style="992" customWidth="1"/>
    <col min="8993" max="8993" width="6.42578125" style="992" customWidth="1"/>
    <col min="8994" max="8994" width="12.28515625" style="992" customWidth="1"/>
    <col min="8995" max="8995" width="0" style="992" hidden="1" customWidth="1"/>
    <col min="8996" max="8996" width="3.7109375" style="992" customWidth="1"/>
    <col min="8997" max="8997" width="11.140625" style="992" bestFit="1" customWidth="1"/>
    <col min="8998" max="8999" width="10.5703125" style="992"/>
    <col min="9000" max="9000" width="11.140625" style="992" customWidth="1"/>
    <col min="9001" max="9230" width="10.5703125" style="992"/>
    <col min="9231" max="9238" width="0" style="992" hidden="1" customWidth="1"/>
    <col min="9239" max="9239" width="3.7109375" style="992" customWidth="1"/>
    <col min="9240" max="9240" width="3.85546875" style="992" customWidth="1"/>
    <col min="9241" max="9241" width="3.7109375" style="992" customWidth="1"/>
    <col min="9242" max="9242" width="12.7109375" style="992" customWidth="1"/>
    <col min="9243" max="9243" width="52.7109375" style="992" customWidth="1"/>
    <col min="9244" max="9247" width="0" style="992" hidden="1" customWidth="1"/>
    <col min="9248" max="9248" width="12.28515625" style="992" customWidth="1"/>
    <col min="9249" max="9249" width="6.42578125" style="992" customWidth="1"/>
    <col min="9250" max="9250" width="12.28515625" style="992" customWidth="1"/>
    <col min="9251" max="9251" width="0" style="992" hidden="1" customWidth="1"/>
    <col min="9252" max="9252" width="3.7109375" style="992" customWidth="1"/>
    <col min="9253" max="9253" width="11.140625" style="992" bestFit="1" customWidth="1"/>
    <col min="9254" max="9255" width="10.5703125" style="992"/>
    <col min="9256" max="9256" width="11.140625" style="992" customWidth="1"/>
    <col min="9257" max="9486" width="10.5703125" style="992"/>
    <col min="9487" max="9494" width="0" style="992" hidden="1" customWidth="1"/>
    <col min="9495" max="9495" width="3.7109375" style="992" customWidth="1"/>
    <col min="9496" max="9496" width="3.85546875" style="992" customWidth="1"/>
    <col min="9497" max="9497" width="3.7109375" style="992" customWidth="1"/>
    <col min="9498" max="9498" width="12.7109375" style="992" customWidth="1"/>
    <col min="9499" max="9499" width="52.7109375" style="992" customWidth="1"/>
    <col min="9500" max="9503" width="0" style="992" hidden="1" customWidth="1"/>
    <col min="9504" max="9504" width="12.28515625" style="992" customWidth="1"/>
    <col min="9505" max="9505" width="6.42578125" style="992" customWidth="1"/>
    <col min="9506" max="9506" width="12.28515625" style="992" customWidth="1"/>
    <col min="9507" max="9507" width="0" style="992" hidden="1" customWidth="1"/>
    <col min="9508" max="9508" width="3.7109375" style="992" customWidth="1"/>
    <col min="9509" max="9509" width="11.140625" style="992" bestFit="1" customWidth="1"/>
    <col min="9510" max="9511" width="10.5703125" style="992"/>
    <col min="9512" max="9512" width="11.140625" style="992" customWidth="1"/>
    <col min="9513" max="9742" width="10.5703125" style="992"/>
    <col min="9743" max="9750" width="0" style="992" hidden="1" customWidth="1"/>
    <col min="9751" max="9751" width="3.7109375" style="992" customWidth="1"/>
    <col min="9752" max="9752" width="3.85546875" style="992" customWidth="1"/>
    <col min="9753" max="9753" width="3.7109375" style="992" customWidth="1"/>
    <col min="9754" max="9754" width="12.7109375" style="992" customWidth="1"/>
    <col min="9755" max="9755" width="52.7109375" style="992" customWidth="1"/>
    <col min="9756" max="9759" width="0" style="992" hidden="1" customWidth="1"/>
    <col min="9760" max="9760" width="12.28515625" style="992" customWidth="1"/>
    <col min="9761" max="9761" width="6.42578125" style="992" customWidth="1"/>
    <col min="9762" max="9762" width="12.28515625" style="992" customWidth="1"/>
    <col min="9763" max="9763" width="0" style="992" hidden="1" customWidth="1"/>
    <col min="9764" max="9764" width="3.7109375" style="992" customWidth="1"/>
    <col min="9765" max="9765" width="11.140625" style="992" bestFit="1" customWidth="1"/>
    <col min="9766" max="9767" width="10.5703125" style="992"/>
    <col min="9768" max="9768" width="11.140625" style="992" customWidth="1"/>
    <col min="9769" max="9998" width="10.5703125" style="992"/>
    <col min="9999" max="10006" width="0" style="992" hidden="1" customWidth="1"/>
    <col min="10007" max="10007" width="3.7109375" style="992" customWidth="1"/>
    <col min="10008" max="10008" width="3.85546875" style="992" customWidth="1"/>
    <col min="10009" max="10009" width="3.7109375" style="992" customWidth="1"/>
    <col min="10010" max="10010" width="12.7109375" style="992" customWidth="1"/>
    <col min="10011" max="10011" width="52.7109375" style="992" customWidth="1"/>
    <col min="10012" max="10015" width="0" style="992" hidden="1" customWidth="1"/>
    <col min="10016" max="10016" width="12.28515625" style="992" customWidth="1"/>
    <col min="10017" max="10017" width="6.42578125" style="992" customWidth="1"/>
    <col min="10018" max="10018" width="12.28515625" style="992" customWidth="1"/>
    <col min="10019" max="10019" width="0" style="992" hidden="1" customWidth="1"/>
    <col min="10020" max="10020" width="3.7109375" style="992" customWidth="1"/>
    <col min="10021" max="10021" width="11.140625" style="992" bestFit="1" customWidth="1"/>
    <col min="10022" max="10023" width="10.5703125" style="992"/>
    <col min="10024" max="10024" width="11.140625" style="992" customWidth="1"/>
    <col min="10025" max="10254" width="10.5703125" style="992"/>
    <col min="10255" max="10262" width="0" style="992" hidden="1" customWidth="1"/>
    <col min="10263" max="10263" width="3.7109375" style="992" customWidth="1"/>
    <col min="10264" max="10264" width="3.85546875" style="992" customWidth="1"/>
    <col min="10265" max="10265" width="3.7109375" style="992" customWidth="1"/>
    <col min="10266" max="10266" width="12.7109375" style="992" customWidth="1"/>
    <col min="10267" max="10267" width="52.7109375" style="992" customWidth="1"/>
    <col min="10268" max="10271" width="0" style="992" hidden="1" customWidth="1"/>
    <col min="10272" max="10272" width="12.28515625" style="992" customWidth="1"/>
    <col min="10273" max="10273" width="6.42578125" style="992" customWidth="1"/>
    <col min="10274" max="10274" width="12.28515625" style="992" customWidth="1"/>
    <col min="10275" max="10275" width="0" style="992" hidden="1" customWidth="1"/>
    <col min="10276" max="10276" width="3.7109375" style="992" customWidth="1"/>
    <col min="10277" max="10277" width="11.140625" style="992" bestFit="1" customWidth="1"/>
    <col min="10278" max="10279" width="10.5703125" style="992"/>
    <col min="10280" max="10280" width="11.140625" style="992" customWidth="1"/>
    <col min="10281" max="10510" width="10.5703125" style="992"/>
    <col min="10511" max="10518" width="0" style="992" hidden="1" customWidth="1"/>
    <col min="10519" max="10519" width="3.7109375" style="992" customWidth="1"/>
    <col min="10520" max="10520" width="3.85546875" style="992" customWidth="1"/>
    <col min="10521" max="10521" width="3.7109375" style="992" customWidth="1"/>
    <col min="10522" max="10522" width="12.7109375" style="992" customWidth="1"/>
    <col min="10523" max="10523" width="52.7109375" style="992" customWidth="1"/>
    <col min="10524" max="10527" width="0" style="992" hidden="1" customWidth="1"/>
    <col min="10528" max="10528" width="12.28515625" style="992" customWidth="1"/>
    <col min="10529" max="10529" width="6.42578125" style="992" customWidth="1"/>
    <col min="10530" max="10530" width="12.28515625" style="992" customWidth="1"/>
    <col min="10531" max="10531" width="0" style="992" hidden="1" customWidth="1"/>
    <col min="10532" max="10532" width="3.7109375" style="992" customWidth="1"/>
    <col min="10533" max="10533" width="11.140625" style="992" bestFit="1" customWidth="1"/>
    <col min="10534" max="10535" width="10.5703125" style="992"/>
    <col min="10536" max="10536" width="11.140625" style="992" customWidth="1"/>
    <col min="10537" max="10766" width="10.5703125" style="992"/>
    <col min="10767" max="10774" width="0" style="992" hidden="1" customWidth="1"/>
    <col min="10775" max="10775" width="3.7109375" style="992" customWidth="1"/>
    <col min="10776" max="10776" width="3.85546875" style="992" customWidth="1"/>
    <col min="10777" max="10777" width="3.7109375" style="992" customWidth="1"/>
    <col min="10778" max="10778" width="12.7109375" style="992" customWidth="1"/>
    <col min="10779" max="10779" width="52.7109375" style="992" customWidth="1"/>
    <col min="10780" max="10783" width="0" style="992" hidden="1" customWidth="1"/>
    <col min="10784" max="10784" width="12.28515625" style="992" customWidth="1"/>
    <col min="10785" max="10785" width="6.42578125" style="992" customWidth="1"/>
    <col min="10786" max="10786" width="12.28515625" style="992" customWidth="1"/>
    <col min="10787" max="10787" width="0" style="992" hidden="1" customWidth="1"/>
    <col min="10788" max="10788" width="3.7109375" style="992" customWidth="1"/>
    <col min="10789" max="10789" width="11.140625" style="992" bestFit="1" customWidth="1"/>
    <col min="10790" max="10791" width="10.5703125" style="992"/>
    <col min="10792" max="10792" width="11.140625" style="992" customWidth="1"/>
    <col min="10793" max="11022" width="10.5703125" style="992"/>
    <col min="11023" max="11030" width="0" style="992" hidden="1" customWidth="1"/>
    <col min="11031" max="11031" width="3.7109375" style="992" customWidth="1"/>
    <col min="11032" max="11032" width="3.85546875" style="992" customWidth="1"/>
    <col min="11033" max="11033" width="3.7109375" style="992" customWidth="1"/>
    <col min="11034" max="11034" width="12.7109375" style="992" customWidth="1"/>
    <col min="11035" max="11035" width="52.7109375" style="992" customWidth="1"/>
    <col min="11036" max="11039" width="0" style="992" hidden="1" customWidth="1"/>
    <col min="11040" max="11040" width="12.28515625" style="992" customWidth="1"/>
    <col min="11041" max="11041" width="6.42578125" style="992" customWidth="1"/>
    <col min="11042" max="11042" width="12.28515625" style="992" customWidth="1"/>
    <col min="11043" max="11043" width="0" style="992" hidden="1" customWidth="1"/>
    <col min="11044" max="11044" width="3.7109375" style="992" customWidth="1"/>
    <col min="11045" max="11045" width="11.140625" style="992" bestFit="1" customWidth="1"/>
    <col min="11046" max="11047" width="10.5703125" style="992"/>
    <col min="11048" max="11048" width="11.140625" style="992" customWidth="1"/>
    <col min="11049" max="11278" width="10.5703125" style="992"/>
    <col min="11279" max="11286" width="0" style="992" hidden="1" customWidth="1"/>
    <col min="11287" max="11287" width="3.7109375" style="992" customWidth="1"/>
    <col min="11288" max="11288" width="3.85546875" style="992" customWidth="1"/>
    <col min="11289" max="11289" width="3.7109375" style="992" customWidth="1"/>
    <col min="11290" max="11290" width="12.7109375" style="992" customWidth="1"/>
    <col min="11291" max="11291" width="52.7109375" style="992" customWidth="1"/>
    <col min="11292" max="11295" width="0" style="992" hidden="1" customWidth="1"/>
    <col min="11296" max="11296" width="12.28515625" style="992" customWidth="1"/>
    <col min="11297" max="11297" width="6.42578125" style="992" customWidth="1"/>
    <col min="11298" max="11298" width="12.28515625" style="992" customWidth="1"/>
    <col min="11299" max="11299" width="0" style="992" hidden="1" customWidth="1"/>
    <col min="11300" max="11300" width="3.7109375" style="992" customWidth="1"/>
    <col min="11301" max="11301" width="11.140625" style="992" bestFit="1" customWidth="1"/>
    <col min="11302" max="11303" width="10.5703125" style="992"/>
    <col min="11304" max="11304" width="11.140625" style="992" customWidth="1"/>
    <col min="11305" max="11534" width="10.5703125" style="992"/>
    <col min="11535" max="11542" width="0" style="992" hidden="1" customWidth="1"/>
    <col min="11543" max="11543" width="3.7109375" style="992" customWidth="1"/>
    <col min="11544" max="11544" width="3.85546875" style="992" customWidth="1"/>
    <col min="11545" max="11545" width="3.7109375" style="992" customWidth="1"/>
    <col min="11546" max="11546" width="12.7109375" style="992" customWidth="1"/>
    <col min="11547" max="11547" width="52.7109375" style="992" customWidth="1"/>
    <col min="11548" max="11551" width="0" style="992" hidden="1" customWidth="1"/>
    <col min="11552" max="11552" width="12.28515625" style="992" customWidth="1"/>
    <col min="11553" max="11553" width="6.42578125" style="992" customWidth="1"/>
    <col min="11554" max="11554" width="12.28515625" style="992" customWidth="1"/>
    <col min="11555" max="11555" width="0" style="992" hidden="1" customWidth="1"/>
    <col min="11556" max="11556" width="3.7109375" style="992" customWidth="1"/>
    <col min="11557" max="11557" width="11.140625" style="992" bestFit="1" customWidth="1"/>
    <col min="11558" max="11559" width="10.5703125" style="992"/>
    <col min="11560" max="11560" width="11.140625" style="992" customWidth="1"/>
    <col min="11561" max="11790" width="10.5703125" style="992"/>
    <col min="11791" max="11798" width="0" style="992" hidden="1" customWidth="1"/>
    <col min="11799" max="11799" width="3.7109375" style="992" customWidth="1"/>
    <col min="11800" max="11800" width="3.85546875" style="992" customWidth="1"/>
    <col min="11801" max="11801" width="3.7109375" style="992" customWidth="1"/>
    <col min="11802" max="11802" width="12.7109375" style="992" customWidth="1"/>
    <col min="11803" max="11803" width="52.7109375" style="992" customWidth="1"/>
    <col min="11804" max="11807" width="0" style="992" hidden="1" customWidth="1"/>
    <col min="11808" max="11808" width="12.28515625" style="992" customWidth="1"/>
    <col min="11809" max="11809" width="6.42578125" style="992" customWidth="1"/>
    <col min="11810" max="11810" width="12.28515625" style="992" customWidth="1"/>
    <col min="11811" max="11811" width="0" style="992" hidden="1" customWidth="1"/>
    <col min="11812" max="11812" width="3.7109375" style="992" customWidth="1"/>
    <col min="11813" max="11813" width="11.140625" style="992" bestFit="1" customWidth="1"/>
    <col min="11814" max="11815" width="10.5703125" style="992"/>
    <col min="11816" max="11816" width="11.140625" style="992" customWidth="1"/>
    <col min="11817" max="12046" width="10.5703125" style="992"/>
    <col min="12047" max="12054" width="0" style="992" hidden="1" customWidth="1"/>
    <col min="12055" max="12055" width="3.7109375" style="992" customWidth="1"/>
    <col min="12056" max="12056" width="3.85546875" style="992" customWidth="1"/>
    <col min="12057" max="12057" width="3.7109375" style="992" customWidth="1"/>
    <col min="12058" max="12058" width="12.7109375" style="992" customWidth="1"/>
    <col min="12059" max="12059" width="52.7109375" style="992" customWidth="1"/>
    <col min="12060" max="12063" width="0" style="992" hidden="1" customWidth="1"/>
    <col min="12064" max="12064" width="12.28515625" style="992" customWidth="1"/>
    <col min="12065" max="12065" width="6.42578125" style="992" customWidth="1"/>
    <col min="12066" max="12066" width="12.28515625" style="992" customWidth="1"/>
    <col min="12067" max="12067" width="0" style="992" hidden="1" customWidth="1"/>
    <col min="12068" max="12068" width="3.7109375" style="992" customWidth="1"/>
    <col min="12069" max="12069" width="11.140625" style="992" bestFit="1" customWidth="1"/>
    <col min="12070" max="12071" width="10.5703125" style="992"/>
    <col min="12072" max="12072" width="11.140625" style="992" customWidth="1"/>
    <col min="12073" max="12302" width="10.5703125" style="992"/>
    <col min="12303" max="12310" width="0" style="992" hidden="1" customWidth="1"/>
    <col min="12311" max="12311" width="3.7109375" style="992" customWidth="1"/>
    <col min="12312" max="12312" width="3.85546875" style="992" customWidth="1"/>
    <col min="12313" max="12313" width="3.7109375" style="992" customWidth="1"/>
    <col min="12314" max="12314" width="12.7109375" style="992" customWidth="1"/>
    <col min="12315" max="12315" width="52.7109375" style="992" customWidth="1"/>
    <col min="12316" max="12319" width="0" style="992" hidden="1" customWidth="1"/>
    <col min="12320" max="12320" width="12.28515625" style="992" customWidth="1"/>
    <col min="12321" max="12321" width="6.42578125" style="992" customWidth="1"/>
    <col min="12322" max="12322" width="12.28515625" style="992" customWidth="1"/>
    <col min="12323" max="12323" width="0" style="992" hidden="1" customWidth="1"/>
    <col min="12324" max="12324" width="3.7109375" style="992" customWidth="1"/>
    <col min="12325" max="12325" width="11.140625" style="992" bestFit="1" customWidth="1"/>
    <col min="12326" max="12327" width="10.5703125" style="992"/>
    <col min="12328" max="12328" width="11.140625" style="992" customWidth="1"/>
    <col min="12329" max="12558" width="10.5703125" style="992"/>
    <col min="12559" max="12566" width="0" style="992" hidden="1" customWidth="1"/>
    <col min="12567" max="12567" width="3.7109375" style="992" customWidth="1"/>
    <col min="12568" max="12568" width="3.85546875" style="992" customWidth="1"/>
    <col min="12569" max="12569" width="3.7109375" style="992" customWidth="1"/>
    <col min="12570" max="12570" width="12.7109375" style="992" customWidth="1"/>
    <col min="12571" max="12571" width="52.7109375" style="992" customWidth="1"/>
    <col min="12572" max="12575" width="0" style="992" hidden="1" customWidth="1"/>
    <col min="12576" max="12576" width="12.28515625" style="992" customWidth="1"/>
    <col min="12577" max="12577" width="6.42578125" style="992" customWidth="1"/>
    <col min="12578" max="12578" width="12.28515625" style="992" customWidth="1"/>
    <col min="12579" max="12579" width="0" style="992" hidden="1" customWidth="1"/>
    <col min="12580" max="12580" width="3.7109375" style="992" customWidth="1"/>
    <col min="12581" max="12581" width="11.140625" style="992" bestFit="1" customWidth="1"/>
    <col min="12582" max="12583" width="10.5703125" style="992"/>
    <col min="12584" max="12584" width="11.140625" style="992" customWidth="1"/>
    <col min="12585" max="12814" width="10.5703125" style="992"/>
    <col min="12815" max="12822" width="0" style="992" hidden="1" customWidth="1"/>
    <col min="12823" max="12823" width="3.7109375" style="992" customWidth="1"/>
    <col min="12824" max="12824" width="3.85546875" style="992" customWidth="1"/>
    <col min="12825" max="12825" width="3.7109375" style="992" customWidth="1"/>
    <col min="12826" max="12826" width="12.7109375" style="992" customWidth="1"/>
    <col min="12827" max="12827" width="52.7109375" style="992" customWidth="1"/>
    <col min="12828" max="12831" width="0" style="992" hidden="1" customWidth="1"/>
    <col min="12832" max="12832" width="12.28515625" style="992" customWidth="1"/>
    <col min="12833" max="12833" width="6.42578125" style="992" customWidth="1"/>
    <col min="12834" max="12834" width="12.28515625" style="992" customWidth="1"/>
    <col min="12835" max="12835" width="0" style="992" hidden="1" customWidth="1"/>
    <col min="12836" max="12836" width="3.7109375" style="992" customWidth="1"/>
    <col min="12837" max="12837" width="11.140625" style="992" bestFit="1" customWidth="1"/>
    <col min="12838" max="12839" width="10.5703125" style="992"/>
    <col min="12840" max="12840" width="11.140625" style="992" customWidth="1"/>
    <col min="12841" max="13070" width="10.5703125" style="992"/>
    <col min="13071" max="13078" width="0" style="992" hidden="1" customWidth="1"/>
    <col min="13079" max="13079" width="3.7109375" style="992" customWidth="1"/>
    <col min="13080" max="13080" width="3.85546875" style="992" customWidth="1"/>
    <col min="13081" max="13081" width="3.7109375" style="992" customWidth="1"/>
    <col min="13082" max="13082" width="12.7109375" style="992" customWidth="1"/>
    <col min="13083" max="13083" width="52.7109375" style="992" customWidth="1"/>
    <col min="13084" max="13087" width="0" style="992" hidden="1" customWidth="1"/>
    <col min="13088" max="13088" width="12.28515625" style="992" customWidth="1"/>
    <col min="13089" max="13089" width="6.42578125" style="992" customWidth="1"/>
    <col min="13090" max="13090" width="12.28515625" style="992" customWidth="1"/>
    <col min="13091" max="13091" width="0" style="992" hidden="1" customWidth="1"/>
    <col min="13092" max="13092" width="3.7109375" style="992" customWidth="1"/>
    <col min="13093" max="13093" width="11.140625" style="992" bestFit="1" customWidth="1"/>
    <col min="13094" max="13095" width="10.5703125" style="992"/>
    <col min="13096" max="13096" width="11.140625" style="992" customWidth="1"/>
    <col min="13097" max="13326" width="10.5703125" style="992"/>
    <col min="13327" max="13334" width="0" style="992" hidden="1" customWidth="1"/>
    <col min="13335" max="13335" width="3.7109375" style="992" customWidth="1"/>
    <col min="13336" max="13336" width="3.85546875" style="992" customWidth="1"/>
    <col min="13337" max="13337" width="3.7109375" style="992" customWidth="1"/>
    <col min="13338" max="13338" width="12.7109375" style="992" customWidth="1"/>
    <col min="13339" max="13339" width="52.7109375" style="992" customWidth="1"/>
    <col min="13340" max="13343" width="0" style="992" hidden="1" customWidth="1"/>
    <col min="13344" max="13344" width="12.28515625" style="992" customWidth="1"/>
    <col min="13345" max="13345" width="6.42578125" style="992" customWidth="1"/>
    <col min="13346" max="13346" width="12.28515625" style="992" customWidth="1"/>
    <col min="13347" max="13347" width="0" style="992" hidden="1" customWidth="1"/>
    <col min="13348" max="13348" width="3.7109375" style="992" customWidth="1"/>
    <col min="13349" max="13349" width="11.140625" style="992" bestFit="1" customWidth="1"/>
    <col min="13350" max="13351" width="10.5703125" style="992"/>
    <col min="13352" max="13352" width="11.140625" style="992" customWidth="1"/>
    <col min="13353" max="13582" width="10.5703125" style="992"/>
    <col min="13583" max="13590" width="0" style="992" hidden="1" customWidth="1"/>
    <col min="13591" max="13591" width="3.7109375" style="992" customWidth="1"/>
    <col min="13592" max="13592" width="3.85546875" style="992" customWidth="1"/>
    <col min="13593" max="13593" width="3.7109375" style="992" customWidth="1"/>
    <col min="13594" max="13594" width="12.7109375" style="992" customWidth="1"/>
    <col min="13595" max="13595" width="52.7109375" style="992" customWidth="1"/>
    <col min="13596" max="13599" width="0" style="992" hidden="1" customWidth="1"/>
    <col min="13600" max="13600" width="12.28515625" style="992" customWidth="1"/>
    <col min="13601" max="13601" width="6.42578125" style="992" customWidth="1"/>
    <col min="13602" max="13602" width="12.28515625" style="992" customWidth="1"/>
    <col min="13603" max="13603" width="0" style="992" hidden="1" customWidth="1"/>
    <col min="13604" max="13604" width="3.7109375" style="992" customWidth="1"/>
    <col min="13605" max="13605" width="11.140625" style="992" bestFit="1" customWidth="1"/>
    <col min="13606" max="13607" width="10.5703125" style="992"/>
    <col min="13608" max="13608" width="11.140625" style="992" customWidth="1"/>
    <col min="13609" max="13838" width="10.5703125" style="992"/>
    <col min="13839" max="13846" width="0" style="992" hidden="1" customWidth="1"/>
    <col min="13847" max="13847" width="3.7109375" style="992" customWidth="1"/>
    <col min="13848" max="13848" width="3.85546875" style="992" customWidth="1"/>
    <col min="13849" max="13849" width="3.7109375" style="992" customWidth="1"/>
    <col min="13850" max="13850" width="12.7109375" style="992" customWidth="1"/>
    <col min="13851" max="13851" width="52.7109375" style="992" customWidth="1"/>
    <col min="13852" max="13855" width="0" style="992" hidden="1" customWidth="1"/>
    <col min="13856" max="13856" width="12.28515625" style="992" customWidth="1"/>
    <col min="13857" max="13857" width="6.42578125" style="992" customWidth="1"/>
    <col min="13858" max="13858" width="12.28515625" style="992" customWidth="1"/>
    <col min="13859" max="13859" width="0" style="992" hidden="1" customWidth="1"/>
    <col min="13860" max="13860" width="3.7109375" style="992" customWidth="1"/>
    <col min="13861" max="13861" width="11.140625" style="992" bestFit="1" customWidth="1"/>
    <col min="13862" max="13863" width="10.5703125" style="992"/>
    <col min="13864" max="13864" width="11.140625" style="992" customWidth="1"/>
    <col min="13865" max="14094" width="10.5703125" style="992"/>
    <col min="14095" max="14102" width="0" style="992" hidden="1" customWidth="1"/>
    <col min="14103" max="14103" width="3.7109375" style="992" customWidth="1"/>
    <col min="14104" max="14104" width="3.85546875" style="992" customWidth="1"/>
    <col min="14105" max="14105" width="3.7109375" style="992" customWidth="1"/>
    <col min="14106" max="14106" width="12.7109375" style="992" customWidth="1"/>
    <col min="14107" max="14107" width="52.7109375" style="992" customWidth="1"/>
    <col min="14108" max="14111" width="0" style="992" hidden="1" customWidth="1"/>
    <col min="14112" max="14112" width="12.28515625" style="992" customWidth="1"/>
    <col min="14113" max="14113" width="6.42578125" style="992" customWidth="1"/>
    <col min="14114" max="14114" width="12.28515625" style="992" customWidth="1"/>
    <col min="14115" max="14115" width="0" style="992" hidden="1" customWidth="1"/>
    <col min="14116" max="14116" width="3.7109375" style="992" customWidth="1"/>
    <col min="14117" max="14117" width="11.140625" style="992" bestFit="1" customWidth="1"/>
    <col min="14118" max="14119" width="10.5703125" style="992"/>
    <col min="14120" max="14120" width="11.140625" style="992" customWidth="1"/>
    <col min="14121" max="14350" width="10.5703125" style="992"/>
    <col min="14351" max="14358" width="0" style="992" hidden="1" customWidth="1"/>
    <col min="14359" max="14359" width="3.7109375" style="992" customWidth="1"/>
    <col min="14360" max="14360" width="3.85546875" style="992" customWidth="1"/>
    <col min="14361" max="14361" width="3.7109375" style="992" customWidth="1"/>
    <col min="14362" max="14362" width="12.7109375" style="992" customWidth="1"/>
    <col min="14363" max="14363" width="52.7109375" style="992" customWidth="1"/>
    <col min="14364" max="14367" width="0" style="992" hidden="1" customWidth="1"/>
    <col min="14368" max="14368" width="12.28515625" style="992" customWidth="1"/>
    <col min="14369" max="14369" width="6.42578125" style="992" customWidth="1"/>
    <col min="14370" max="14370" width="12.28515625" style="992" customWidth="1"/>
    <col min="14371" max="14371" width="0" style="992" hidden="1" customWidth="1"/>
    <col min="14372" max="14372" width="3.7109375" style="992" customWidth="1"/>
    <col min="14373" max="14373" width="11.140625" style="992" bestFit="1" customWidth="1"/>
    <col min="14374" max="14375" width="10.5703125" style="992"/>
    <col min="14376" max="14376" width="11.140625" style="992" customWidth="1"/>
    <col min="14377" max="14606" width="10.5703125" style="992"/>
    <col min="14607" max="14614" width="0" style="992" hidden="1" customWidth="1"/>
    <col min="14615" max="14615" width="3.7109375" style="992" customWidth="1"/>
    <col min="14616" max="14616" width="3.85546875" style="992" customWidth="1"/>
    <col min="14617" max="14617" width="3.7109375" style="992" customWidth="1"/>
    <col min="14618" max="14618" width="12.7109375" style="992" customWidth="1"/>
    <col min="14619" max="14619" width="52.7109375" style="992" customWidth="1"/>
    <col min="14620" max="14623" width="0" style="992" hidden="1" customWidth="1"/>
    <col min="14624" max="14624" width="12.28515625" style="992" customWidth="1"/>
    <col min="14625" max="14625" width="6.42578125" style="992" customWidth="1"/>
    <col min="14626" max="14626" width="12.28515625" style="992" customWidth="1"/>
    <col min="14627" max="14627" width="0" style="992" hidden="1" customWidth="1"/>
    <col min="14628" max="14628" width="3.7109375" style="992" customWidth="1"/>
    <col min="14629" max="14629" width="11.140625" style="992" bestFit="1" customWidth="1"/>
    <col min="14630" max="14631" width="10.5703125" style="992"/>
    <col min="14632" max="14632" width="11.140625" style="992" customWidth="1"/>
    <col min="14633" max="14862" width="10.5703125" style="992"/>
    <col min="14863" max="14870" width="0" style="992" hidden="1" customWidth="1"/>
    <col min="14871" max="14871" width="3.7109375" style="992" customWidth="1"/>
    <col min="14872" max="14872" width="3.85546875" style="992" customWidth="1"/>
    <col min="14873" max="14873" width="3.7109375" style="992" customWidth="1"/>
    <col min="14874" max="14874" width="12.7109375" style="992" customWidth="1"/>
    <col min="14875" max="14875" width="52.7109375" style="992" customWidth="1"/>
    <col min="14876" max="14879" width="0" style="992" hidden="1" customWidth="1"/>
    <col min="14880" max="14880" width="12.28515625" style="992" customWidth="1"/>
    <col min="14881" max="14881" width="6.42578125" style="992" customWidth="1"/>
    <col min="14882" max="14882" width="12.28515625" style="992" customWidth="1"/>
    <col min="14883" max="14883" width="0" style="992" hidden="1" customWidth="1"/>
    <col min="14884" max="14884" width="3.7109375" style="992" customWidth="1"/>
    <col min="14885" max="14885" width="11.140625" style="992" bestFit="1" customWidth="1"/>
    <col min="14886" max="14887" width="10.5703125" style="992"/>
    <col min="14888" max="14888" width="11.140625" style="992" customWidth="1"/>
    <col min="14889" max="15118" width="10.5703125" style="992"/>
    <col min="15119" max="15126" width="0" style="992" hidden="1" customWidth="1"/>
    <col min="15127" max="15127" width="3.7109375" style="992" customWidth="1"/>
    <col min="15128" max="15128" width="3.85546875" style="992" customWidth="1"/>
    <col min="15129" max="15129" width="3.7109375" style="992" customWidth="1"/>
    <col min="15130" max="15130" width="12.7109375" style="992" customWidth="1"/>
    <col min="15131" max="15131" width="52.7109375" style="992" customWidth="1"/>
    <col min="15132" max="15135" width="0" style="992" hidden="1" customWidth="1"/>
    <col min="15136" max="15136" width="12.28515625" style="992" customWidth="1"/>
    <col min="15137" max="15137" width="6.42578125" style="992" customWidth="1"/>
    <col min="15138" max="15138" width="12.28515625" style="992" customWidth="1"/>
    <col min="15139" max="15139" width="0" style="992" hidden="1" customWidth="1"/>
    <col min="15140" max="15140" width="3.7109375" style="992" customWidth="1"/>
    <col min="15141" max="15141" width="11.140625" style="992" bestFit="1" customWidth="1"/>
    <col min="15142" max="15143" width="10.5703125" style="992"/>
    <col min="15144" max="15144" width="11.140625" style="992" customWidth="1"/>
    <col min="15145" max="15374" width="10.5703125" style="992"/>
    <col min="15375" max="15382" width="0" style="992" hidden="1" customWidth="1"/>
    <col min="15383" max="15383" width="3.7109375" style="992" customWidth="1"/>
    <col min="15384" max="15384" width="3.85546875" style="992" customWidth="1"/>
    <col min="15385" max="15385" width="3.7109375" style="992" customWidth="1"/>
    <col min="15386" max="15386" width="12.7109375" style="992" customWidth="1"/>
    <col min="15387" max="15387" width="52.7109375" style="992" customWidth="1"/>
    <col min="15388" max="15391" width="0" style="992" hidden="1" customWidth="1"/>
    <col min="15392" max="15392" width="12.28515625" style="992" customWidth="1"/>
    <col min="15393" max="15393" width="6.42578125" style="992" customWidth="1"/>
    <col min="15394" max="15394" width="12.28515625" style="992" customWidth="1"/>
    <col min="15395" max="15395" width="0" style="992" hidden="1" customWidth="1"/>
    <col min="15396" max="15396" width="3.7109375" style="992" customWidth="1"/>
    <col min="15397" max="15397" width="11.140625" style="992" bestFit="1" customWidth="1"/>
    <col min="15398" max="15399" width="10.5703125" style="992"/>
    <col min="15400" max="15400" width="11.140625" style="992" customWidth="1"/>
    <col min="15401" max="15630" width="10.5703125" style="992"/>
    <col min="15631" max="15638" width="0" style="992" hidden="1" customWidth="1"/>
    <col min="15639" max="15639" width="3.7109375" style="992" customWidth="1"/>
    <col min="15640" max="15640" width="3.85546875" style="992" customWidth="1"/>
    <col min="15641" max="15641" width="3.7109375" style="992" customWidth="1"/>
    <col min="15642" max="15642" width="12.7109375" style="992" customWidth="1"/>
    <col min="15643" max="15643" width="52.7109375" style="992" customWidth="1"/>
    <col min="15644" max="15647" width="0" style="992" hidden="1" customWidth="1"/>
    <col min="15648" max="15648" width="12.28515625" style="992" customWidth="1"/>
    <col min="15649" max="15649" width="6.42578125" style="992" customWidth="1"/>
    <col min="15650" max="15650" width="12.28515625" style="992" customWidth="1"/>
    <col min="15651" max="15651" width="0" style="992" hidden="1" customWidth="1"/>
    <col min="15652" max="15652" width="3.7109375" style="992" customWidth="1"/>
    <col min="15653" max="15653" width="11.140625" style="992" bestFit="1" customWidth="1"/>
    <col min="15654" max="15655" width="10.5703125" style="992"/>
    <col min="15656" max="15656" width="11.140625" style="992" customWidth="1"/>
    <col min="15657" max="15886" width="10.5703125" style="992"/>
    <col min="15887" max="15894" width="0" style="992" hidden="1" customWidth="1"/>
    <col min="15895" max="15895" width="3.7109375" style="992" customWidth="1"/>
    <col min="15896" max="15896" width="3.85546875" style="992" customWidth="1"/>
    <col min="15897" max="15897" width="3.7109375" style="992" customWidth="1"/>
    <col min="15898" max="15898" width="12.7109375" style="992" customWidth="1"/>
    <col min="15899" max="15899" width="52.7109375" style="992" customWidth="1"/>
    <col min="15900" max="15903" width="0" style="992" hidden="1" customWidth="1"/>
    <col min="15904" max="15904" width="12.28515625" style="992" customWidth="1"/>
    <col min="15905" max="15905" width="6.42578125" style="992" customWidth="1"/>
    <col min="15906" max="15906" width="12.28515625" style="992" customWidth="1"/>
    <col min="15907" max="15907" width="0" style="992" hidden="1" customWidth="1"/>
    <col min="15908" max="15908" width="3.7109375" style="992" customWidth="1"/>
    <col min="15909" max="15909" width="11.140625" style="992" bestFit="1" customWidth="1"/>
    <col min="15910" max="15911" width="10.5703125" style="992"/>
    <col min="15912" max="15912" width="11.140625" style="992" customWidth="1"/>
    <col min="15913" max="16142" width="10.5703125" style="992"/>
    <col min="16143" max="16150" width="0" style="992" hidden="1" customWidth="1"/>
    <col min="16151" max="16151" width="3.7109375" style="992" customWidth="1"/>
    <col min="16152" max="16152" width="3.85546875" style="992" customWidth="1"/>
    <col min="16153" max="16153" width="3.7109375" style="992" customWidth="1"/>
    <col min="16154" max="16154" width="12.7109375" style="992" customWidth="1"/>
    <col min="16155" max="16155" width="52.7109375" style="992" customWidth="1"/>
    <col min="16156" max="16159" width="0" style="992" hidden="1" customWidth="1"/>
    <col min="16160" max="16160" width="12.28515625" style="992" customWidth="1"/>
    <col min="16161" max="16161" width="6.42578125" style="992" customWidth="1"/>
    <col min="16162" max="16162" width="12.28515625" style="992" customWidth="1"/>
    <col min="16163" max="16163" width="0" style="992" hidden="1" customWidth="1"/>
    <col min="16164" max="16164" width="3.7109375" style="992" customWidth="1"/>
    <col min="16165" max="16165" width="11.140625" style="992" bestFit="1" customWidth="1"/>
    <col min="16166" max="16167" width="10.5703125" style="992"/>
    <col min="16168" max="16168" width="11.140625" style="992" customWidth="1"/>
    <col min="16169" max="16384" width="10.5703125" style="992"/>
  </cols>
  <sheetData>
    <row r="1" spans="1:48" hidden="1">
      <c r="Q1" s="770"/>
      <c r="R1" s="770"/>
      <c r="X1" s="770"/>
      <c r="Y1" s="770"/>
      <c r="AE1" s="770"/>
      <c r="AF1" s="770"/>
    </row>
    <row r="2" spans="1:48" hidden="1">
      <c r="U2" s="770"/>
      <c r="AB2" s="770"/>
      <c r="AI2" s="770"/>
    </row>
    <row r="3" spans="1:48" hidden="1"/>
    <row r="4" spans="1:48" ht="3" customHeight="1">
      <c r="J4" s="997"/>
      <c r="K4" s="997"/>
      <c r="L4" s="993"/>
      <c r="M4" s="993"/>
      <c r="N4" s="993"/>
      <c r="O4" s="1000"/>
      <c r="P4" s="1000"/>
      <c r="Q4" s="1000"/>
      <c r="R4" s="1000"/>
      <c r="S4" s="1000"/>
      <c r="T4" s="1000"/>
      <c r="U4" s="1000"/>
      <c r="V4" s="1000"/>
      <c r="W4" s="1000"/>
      <c r="X4" s="1000"/>
      <c r="Y4" s="1000"/>
      <c r="Z4" s="1000"/>
      <c r="AA4" s="1000"/>
      <c r="AB4" s="1000"/>
      <c r="AC4" s="1000"/>
      <c r="AD4" s="1000"/>
      <c r="AE4" s="1000"/>
      <c r="AF4" s="1000"/>
      <c r="AG4" s="1000"/>
      <c r="AH4" s="1000"/>
      <c r="AI4" s="1000"/>
    </row>
    <row r="5" spans="1:48" ht="22.5" customHeight="1">
      <c r="J5" s="997"/>
      <c r="K5" s="997"/>
      <c r="L5" s="1230" t="s">
        <v>631</v>
      </c>
      <c r="M5" s="1230"/>
      <c r="N5" s="1230"/>
      <c r="O5" s="1230"/>
      <c r="P5" s="1230"/>
      <c r="Q5" s="1230"/>
      <c r="R5" s="1230"/>
      <c r="S5" s="1230"/>
      <c r="T5" s="1230"/>
      <c r="U5" s="666"/>
      <c r="V5" s="666"/>
      <c r="W5" s="666"/>
      <c r="X5" s="666"/>
      <c r="Y5" s="666"/>
      <c r="Z5" s="666"/>
      <c r="AA5" s="666"/>
      <c r="AB5" s="666"/>
      <c r="AC5" s="666"/>
      <c r="AD5" s="666"/>
      <c r="AE5" s="666"/>
      <c r="AF5" s="666"/>
      <c r="AG5" s="666"/>
      <c r="AH5" s="666"/>
      <c r="AI5" s="666"/>
    </row>
    <row r="6" spans="1:48" ht="3" customHeight="1">
      <c r="J6" s="997"/>
      <c r="K6" s="997"/>
      <c r="L6" s="993"/>
      <c r="M6" s="993"/>
      <c r="N6" s="993"/>
      <c r="O6" s="757"/>
      <c r="P6" s="757"/>
      <c r="Q6" s="757"/>
      <c r="R6" s="757"/>
      <c r="S6" s="757"/>
      <c r="T6" s="757"/>
      <c r="U6" s="757"/>
      <c r="V6" s="757"/>
      <c r="W6" s="757"/>
      <c r="X6" s="757"/>
      <c r="Y6" s="757"/>
      <c r="Z6" s="757"/>
      <c r="AA6" s="757"/>
      <c r="AB6" s="757"/>
      <c r="AC6" s="757"/>
      <c r="AD6" s="757"/>
      <c r="AE6" s="757"/>
      <c r="AF6" s="757"/>
      <c r="AG6" s="757"/>
      <c r="AH6" s="757"/>
      <c r="AI6" s="757"/>
      <c r="AJ6" s="1000"/>
    </row>
    <row r="7" spans="1:48" s="1009" customFormat="1" ht="22.5">
      <c r="A7" s="1015"/>
      <c r="B7" s="1015"/>
      <c r="C7" s="1015"/>
      <c r="D7" s="1015"/>
      <c r="E7" s="1015"/>
      <c r="F7" s="1015"/>
      <c r="G7" s="1015"/>
      <c r="H7" s="1015"/>
      <c r="L7" s="501"/>
      <c r="M7" s="619" t="s">
        <v>502</v>
      </c>
      <c r="N7" s="668"/>
      <c r="O7" s="1207" t="str">
        <f>IF(NameOrPr_ch="",IF(NameOrPr="","",NameOrPr),NameOrPr_ch)</f>
        <v>Управление по тарифам и ценовой политике Орловской области</v>
      </c>
      <c r="P7" s="1207"/>
      <c r="Q7" s="1207"/>
      <c r="R7" s="1207"/>
      <c r="S7" s="1207"/>
      <c r="T7" s="1207"/>
      <c r="U7" s="769"/>
      <c r="V7"/>
      <c r="W7"/>
      <c r="X7"/>
      <c r="Y7"/>
      <c r="Z7"/>
      <c r="AA7"/>
      <c r="AB7"/>
      <c r="AC7"/>
      <c r="AD7"/>
      <c r="AE7"/>
      <c r="AF7"/>
      <c r="AG7"/>
      <c r="AH7"/>
      <c r="AI7"/>
      <c r="AJ7" s="769"/>
      <c r="AK7" s="521"/>
      <c r="AL7" s="1015"/>
      <c r="AM7" s="1015"/>
      <c r="AN7" s="1015"/>
      <c r="AO7" s="1015"/>
      <c r="AP7" s="1015"/>
      <c r="AQ7" s="1015"/>
      <c r="AR7" s="1015"/>
      <c r="AS7" s="1015"/>
      <c r="AT7" s="1015"/>
      <c r="AU7" s="1015"/>
      <c r="AV7" s="1015"/>
    </row>
    <row r="8" spans="1:48" s="1009" customFormat="1" ht="18.75">
      <c r="A8" s="1015"/>
      <c r="B8" s="1015"/>
      <c r="C8" s="1015"/>
      <c r="D8" s="1015"/>
      <c r="E8" s="1015"/>
      <c r="F8" s="1015"/>
      <c r="G8" s="1015"/>
      <c r="H8" s="1015"/>
      <c r="L8" s="501"/>
      <c r="M8" s="619" t="s">
        <v>596</v>
      </c>
      <c r="N8" s="668"/>
      <c r="O8" s="1207" t="str">
        <f>IF(datePr_ch="",IF(datePr="","",datePr),datePr_ch)</f>
        <v>23.11.2022</v>
      </c>
      <c r="P8" s="1207"/>
      <c r="Q8" s="1207"/>
      <c r="R8" s="1207"/>
      <c r="S8" s="1207"/>
      <c r="T8" s="1207"/>
      <c r="U8" s="769"/>
      <c r="V8"/>
      <c r="W8"/>
      <c r="X8"/>
      <c r="Y8"/>
      <c r="Z8"/>
      <c r="AA8"/>
      <c r="AB8"/>
      <c r="AC8"/>
      <c r="AD8"/>
      <c r="AE8"/>
      <c r="AF8"/>
      <c r="AG8"/>
      <c r="AH8"/>
      <c r="AI8"/>
      <c r="AJ8" s="769"/>
      <c r="AK8" s="521"/>
      <c r="AL8" s="1015"/>
      <c r="AM8" s="1015"/>
      <c r="AN8" s="1015"/>
      <c r="AO8" s="1015"/>
      <c r="AP8" s="1015"/>
      <c r="AQ8" s="1015"/>
      <c r="AR8" s="1015"/>
      <c r="AS8" s="1015"/>
      <c r="AT8" s="1015"/>
      <c r="AU8" s="1015"/>
      <c r="AV8" s="1015"/>
    </row>
    <row r="9" spans="1:48" s="1009" customFormat="1" ht="18.75">
      <c r="A9" s="1015"/>
      <c r="B9" s="1015"/>
      <c r="C9" s="1015"/>
      <c r="D9" s="1015"/>
      <c r="E9" s="1015"/>
      <c r="F9" s="1015"/>
      <c r="G9" s="1015"/>
      <c r="H9" s="1015"/>
      <c r="L9" s="763"/>
      <c r="M9" s="619" t="s">
        <v>595</v>
      </c>
      <c r="N9" s="668"/>
      <c r="O9" s="1207" t="str">
        <f>IF(numberPr_ch="",IF(numberPr="","",numberPr),numberPr_ch)</f>
        <v>№ 485-т</v>
      </c>
      <c r="P9" s="1207"/>
      <c r="Q9" s="1207"/>
      <c r="R9" s="1207"/>
      <c r="S9" s="1207"/>
      <c r="T9" s="1207"/>
      <c r="U9" s="769"/>
      <c r="V9"/>
      <c r="W9"/>
      <c r="X9"/>
      <c r="Y9"/>
      <c r="Z9"/>
      <c r="AA9"/>
      <c r="AB9"/>
      <c r="AC9"/>
      <c r="AD9"/>
      <c r="AE9"/>
      <c r="AF9"/>
      <c r="AG9"/>
      <c r="AH9"/>
      <c r="AI9"/>
      <c r="AJ9" s="769"/>
      <c r="AK9" s="521"/>
      <c r="AL9" s="1015"/>
      <c r="AM9" s="1015"/>
      <c r="AN9" s="1015"/>
      <c r="AO9" s="1015"/>
      <c r="AP9" s="1015"/>
      <c r="AQ9" s="1015"/>
      <c r="AR9" s="1015"/>
      <c r="AS9" s="1015"/>
      <c r="AT9" s="1015"/>
      <c r="AU9" s="1015"/>
      <c r="AV9" s="1015"/>
    </row>
    <row r="10" spans="1:48" s="1009" customFormat="1" ht="18.75">
      <c r="A10" s="1015"/>
      <c r="B10" s="1015"/>
      <c r="C10" s="1015"/>
      <c r="D10" s="1015"/>
      <c r="E10" s="1015"/>
      <c r="F10" s="1015"/>
      <c r="G10" s="1015"/>
      <c r="H10" s="1015"/>
      <c r="L10" s="763"/>
      <c r="M10" s="619" t="s">
        <v>501</v>
      </c>
      <c r="N10" s="668"/>
      <c r="O10" s="1207" t="str">
        <f>IF(IstPub_ch="",IF(IstPub="","",IstPub),IstPub_ch)</f>
        <v>https://orel-region.ru/</v>
      </c>
      <c r="P10" s="1207"/>
      <c r="Q10" s="1207"/>
      <c r="R10" s="1207"/>
      <c r="S10" s="1207"/>
      <c r="T10" s="1207"/>
      <c r="U10" s="769"/>
      <c r="V10"/>
      <c r="W10"/>
      <c r="X10"/>
      <c r="Y10"/>
      <c r="Z10"/>
      <c r="AA10"/>
      <c r="AB10"/>
      <c r="AC10"/>
      <c r="AD10"/>
      <c r="AE10"/>
      <c r="AF10"/>
      <c r="AG10"/>
      <c r="AH10"/>
      <c r="AI10"/>
      <c r="AJ10" s="769"/>
      <c r="AK10" s="521"/>
      <c r="AL10" s="1015"/>
      <c r="AM10" s="1015"/>
      <c r="AN10" s="1015"/>
      <c r="AO10" s="1015"/>
      <c r="AP10" s="1015"/>
      <c r="AQ10" s="1015"/>
      <c r="AR10" s="1015"/>
      <c r="AS10" s="1015"/>
      <c r="AT10" s="1015"/>
      <c r="AU10" s="1015"/>
      <c r="AV10" s="1015"/>
    </row>
    <row r="11" spans="1:48" s="1009" customFormat="1" ht="11.25" hidden="1">
      <c r="A11" s="1015"/>
      <c r="B11" s="1015"/>
      <c r="C11" s="1015"/>
      <c r="D11" s="1015"/>
      <c r="E11" s="1015"/>
      <c r="F11" s="1015"/>
      <c r="G11" s="1015"/>
      <c r="H11" s="1015"/>
      <c r="L11" s="1231"/>
      <c r="M11" s="1231"/>
      <c r="N11" s="1026"/>
      <c r="O11" s="769"/>
      <c r="P11" s="769"/>
      <c r="Q11" s="769"/>
      <c r="R11" s="769"/>
      <c r="S11" s="769"/>
      <c r="T11" s="769"/>
      <c r="U11" s="1013" t="s">
        <v>373</v>
      </c>
      <c r="V11" s="769"/>
      <c r="W11" s="769"/>
      <c r="X11" s="769"/>
      <c r="Y11" s="769"/>
      <c r="Z11" s="769"/>
      <c r="AA11" s="769"/>
      <c r="AB11" s="1013" t="s">
        <v>373</v>
      </c>
      <c r="AC11" s="769"/>
      <c r="AD11" s="769"/>
      <c r="AE11" s="769"/>
      <c r="AF11" s="769"/>
      <c r="AG11" s="769"/>
      <c r="AH11" s="769"/>
      <c r="AI11" s="1013" t="s">
        <v>373</v>
      </c>
      <c r="AL11" s="1015"/>
      <c r="AM11" s="1015"/>
      <c r="AN11" s="1015"/>
      <c r="AO11" s="1015"/>
      <c r="AP11" s="1015"/>
      <c r="AQ11" s="1015"/>
      <c r="AR11" s="1015"/>
      <c r="AS11" s="1015"/>
      <c r="AT11" s="1015"/>
      <c r="AU11" s="1015"/>
      <c r="AV11" s="1015"/>
    </row>
    <row r="12" spans="1:48">
      <c r="J12" s="997"/>
      <c r="K12" s="997"/>
      <c r="L12" s="993"/>
      <c r="M12" s="993"/>
      <c r="N12" s="504"/>
      <c r="O12" s="1208"/>
      <c r="P12" s="1208"/>
      <c r="Q12" s="1208"/>
      <c r="R12" s="1208"/>
      <c r="S12" s="1208"/>
      <c r="T12" s="1208"/>
      <c r="U12" s="1208"/>
      <c r="V12" s="1208" t="s">
        <v>1628</v>
      </c>
      <c r="W12" s="1208"/>
      <c r="X12" s="1208"/>
      <c r="Y12" s="1208"/>
      <c r="Z12" s="1208"/>
      <c r="AA12" s="1208"/>
      <c r="AB12" s="1208"/>
      <c r="AC12" s="1208" t="s">
        <v>1628</v>
      </c>
      <c r="AD12" s="1208"/>
      <c r="AE12" s="1208"/>
      <c r="AF12" s="1208"/>
      <c r="AG12" s="1208"/>
      <c r="AH12" s="1208"/>
      <c r="AI12" s="1208"/>
    </row>
    <row r="13" spans="1:48">
      <c r="J13" s="997"/>
      <c r="K13" s="997"/>
      <c r="L13" s="1159" t="s">
        <v>454</v>
      </c>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59"/>
      <c r="AK13" s="1159" t="s">
        <v>455</v>
      </c>
    </row>
    <row r="14" spans="1:48" ht="14.25" customHeight="1">
      <c r="J14" s="997"/>
      <c r="K14" s="997"/>
      <c r="L14" s="1214" t="s">
        <v>92</v>
      </c>
      <c r="M14" s="1214" t="s">
        <v>639</v>
      </c>
      <c r="N14" s="663"/>
      <c r="O14" s="1215" t="s">
        <v>641</v>
      </c>
      <c r="P14" s="1216"/>
      <c r="Q14" s="1216"/>
      <c r="R14" s="1216"/>
      <c r="S14" s="1216"/>
      <c r="T14" s="1217"/>
      <c r="U14" s="1225" t="s">
        <v>341</v>
      </c>
      <c r="V14" s="1215" t="s">
        <v>641</v>
      </c>
      <c r="W14" s="1216"/>
      <c r="X14" s="1216"/>
      <c r="Y14" s="1216"/>
      <c r="Z14" s="1216"/>
      <c r="AA14" s="1217"/>
      <c r="AB14" s="1225" t="s">
        <v>341</v>
      </c>
      <c r="AC14" s="1215" t="s">
        <v>641</v>
      </c>
      <c r="AD14" s="1216"/>
      <c r="AE14" s="1216"/>
      <c r="AF14" s="1216"/>
      <c r="AG14" s="1216"/>
      <c r="AH14" s="1217"/>
      <c r="AI14" s="1225" t="s">
        <v>341</v>
      </c>
      <c r="AJ14" s="1211" t="s">
        <v>275</v>
      </c>
      <c r="AK14" s="1159"/>
    </row>
    <row r="15" spans="1:48" ht="14.25" customHeight="1">
      <c r="J15" s="997"/>
      <c r="K15" s="997"/>
      <c r="L15" s="1214"/>
      <c r="M15" s="1214"/>
      <c r="N15" s="664"/>
      <c r="O15" s="1220" t="s">
        <v>605</v>
      </c>
      <c r="P15" s="1218" t="s">
        <v>271</v>
      </c>
      <c r="Q15" s="1219"/>
      <c r="R15" s="1222" t="s">
        <v>654</v>
      </c>
      <c r="S15" s="1223"/>
      <c r="T15" s="1224"/>
      <c r="U15" s="1226"/>
      <c r="V15" s="1220" t="s">
        <v>605</v>
      </c>
      <c r="W15" s="1218" t="s">
        <v>271</v>
      </c>
      <c r="X15" s="1219"/>
      <c r="Y15" s="1222" t="s">
        <v>654</v>
      </c>
      <c r="Z15" s="1223"/>
      <c r="AA15" s="1224"/>
      <c r="AB15" s="1226"/>
      <c r="AC15" s="1220" t="s">
        <v>605</v>
      </c>
      <c r="AD15" s="1218" t="s">
        <v>271</v>
      </c>
      <c r="AE15" s="1219"/>
      <c r="AF15" s="1222" t="s">
        <v>654</v>
      </c>
      <c r="AG15" s="1223"/>
      <c r="AH15" s="1224"/>
      <c r="AI15" s="1226"/>
      <c r="AJ15" s="1212"/>
      <c r="AK15" s="1159"/>
    </row>
    <row r="16" spans="1:48" ht="33.75" customHeight="1">
      <c r="J16" s="997"/>
      <c r="K16" s="997"/>
      <c r="L16" s="1214"/>
      <c r="M16" s="1214"/>
      <c r="N16" s="665"/>
      <c r="O16" s="1221"/>
      <c r="P16" s="758" t="s">
        <v>606</v>
      </c>
      <c r="Q16" s="758" t="s">
        <v>6</v>
      </c>
      <c r="R16" s="1030" t="s">
        <v>274</v>
      </c>
      <c r="S16" s="1209" t="s">
        <v>273</v>
      </c>
      <c r="T16" s="1210"/>
      <c r="U16" s="1227"/>
      <c r="V16" s="1221"/>
      <c r="W16" s="758" t="s">
        <v>606</v>
      </c>
      <c r="X16" s="758" t="s">
        <v>6</v>
      </c>
      <c r="Y16" s="1118" t="s">
        <v>274</v>
      </c>
      <c r="Z16" s="1209" t="s">
        <v>273</v>
      </c>
      <c r="AA16" s="1210"/>
      <c r="AB16" s="1227"/>
      <c r="AC16" s="1221"/>
      <c r="AD16" s="758" t="s">
        <v>606</v>
      </c>
      <c r="AE16" s="758" t="s">
        <v>6</v>
      </c>
      <c r="AF16" s="1118" t="s">
        <v>274</v>
      </c>
      <c r="AG16" s="1209" t="s">
        <v>273</v>
      </c>
      <c r="AH16" s="1210"/>
      <c r="AI16" s="1227"/>
      <c r="AJ16" s="1213"/>
      <c r="AK16" s="1159"/>
    </row>
    <row r="17" spans="1:50">
      <c r="J17" s="997"/>
      <c r="K17" s="571">
        <v>1</v>
      </c>
      <c r="L17" s="649" t="s">
        <v>93</v>
      </c>
      <c r="M17" s="649" t="s">
        <v>49</v>
      </c>
      <c r="N17" s="651" t="str">
        <f ca="1">OFFSET(N17,0,-1)</f>
        <v>2</v>
      </c>
      <c r="O17" s="1027">
        <f ca="1">OFFSET(O17,0,-1)+1</f>
        <v>3</v>
      </c>
      <c r="P17" s="1027">
        <f ca="1">OFFSET(P17,0,-1)+1</f>
        <v>4</v>
      </c>
      <c r="Q17" s="1027">
        <f ca="1">OFFSET(Q17,0,-1)+1</f>
        <v>5</v>
      </c>
      <c r="R17" s="1027">
        <f ca="1">OFFSET(R17,0,-1)+1</f>
        <v>6</v>
      </c>
      <c r="S17" s="1232">
        <f ca="1">OFFSET(S17,0,-1)+1</f>
        <v>7</v>
      </c>
      <c r="T17" s="1232"/>
      <c r="U17" s="1027">
        <f ca="1">OFFSET(U17,0,-2)+1</f>
        <v>8</v>
      </c>
      <c r="V17" s="1116">
        <f ca="1">OFFSET(V17,0,-1)+1</f>
        <v>9</v>
      </c>
      <c r="W17" s="1116">
        <f ca="1">OFFSET(W17,0,-1)+1</f>
        <v>10</v>
      </c>
      <c r="X17" s="1116">
        <f ca="1">OFFSET(X17,0,-1)+1</f>
        <v>11</v>
      </c>
      <c r="Y17" s="1116">
        <f ca="1">OFFSET(Y17,0,-1)+1</f>
        <v>12</v>
      </c>
      <c r="Z17" s="1232">
        <f ca="1">OFFSET(Z17,0,-1)+1</f>
        <v>13</v>
      </c>
      <c r="AA17" s="1232"/>
      <c r="AB17" s="1116">
        <f ca="1">OFFSET(AB17,0,-2)+1</f>
        <v>14</v>
      </c>
      <c r="AC17" s="1116">
        <f ca="1">OFFSET(AC17,0,-1)+1</f>
        <v>15</v>
      </c>
      <c r="AD17" s="1116">
        <f ca="1">OFFSET(AD17,0,-1)+1</f>
        <v>16</v>
      </c>
      <c r="AE17" s="1116">
        <f ca="1">OFFSET(AE17,0,-1)+1</f>
        <v>17</v>
      </c>
      <c r="AF17" s="1116">
        <f ca="1">OFFSET(AF17,0,-1)+1</f>
        <v>18</v>
      </c>
      <c r="AG17" s="1232">
        <f ca="1">OFFSET(AG17,0,-1)+1</f>
        <v>19</v>
      </c>
      <c r="AH17" s="1232"/>
      <c r="AI17" s="1116">
        <f ca="1">OFFSET(AI17,0,-2)+1</f>
        <v>20</v>
      </c>
      <c r="AJ17" s="651">
        <f ca="1">OFFSET(AJ17,0,-1)</f>
        <v>20</v>
      </c>
      <c r="AK17" s="1027">
        <f ca="1">OFFSET(AK17,0,-1)+1</f>
        <v>21</v>
      </c>
    </row>
    <row r="18" spans="1:50" ht="22.5">
      <c r="A18" s="1233">
        <v>1</v>
      </c>
      <c r="B18" s="1017"/>
      <c r="C18" s="1017"/>
      <c r="D18" s="1017"/>
      <c r="E18" s="983"/>
      <c r="F18" s="1028"/>
      <c r="G18" s="1028"/>
      <c r="H18" s="1028"/>
      <c r="I18" s="985"/>
      <c r="J18" s="981"/>
      <c r="K18" s="965"/>
      <c r="L18" s="1032">
        <f>mergeValue(A18)</f>
        <v>1</v>
      </c>
      <c r="M18" s="643" t="s">
        <v>20</v>
      </c>
      <c r="N18" s="648"/>
      <c r="O18" s="1234" t="str">
        <f>IF('Перечень тарифов'!J21="","","" &amp; 'Перечень тарифов'!J21 &amp; "")</f>
        <v>Долгосрочные тарифы на тепловую энергию, поставляемую АО "Орелгортеплоэнерго" на территории г. Орла потребителям</v>
      </c>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632" t="s">
        <v>476</v>
      </c>
      <c r="AM18" s="831"/>
      <c r="AN18" s="831" t="str">
        <f t="shared" ref="AN18:AN28" si="0">IF(M18="","",M18 )</f>
        <v>Наименование тарифа</v>
      </c>
      <c r="AO18" s="831"/>
      <c r="AP18" s="831"/>
      <c r="AQ18" s="831"/>
      <c r="AW18" s="1010"/>
      <c r="AX18" s="1010"/>
    </row>
    <row r="19" spans="1:50" ht="22.5">
      <c r="A19" s="1233"/>
      <c r="B19" s="1233">
        <v>1</v>
      </c>
      <c r="C19" s="1017"/>
      <c r="D19" s="1017"/>
      <c r="E19" s="1028"/>
      <c r="F19" s="1028"/>
      <c r="G19" s="1028"/>
      <c r="H19" s="1028"/>
      <c r="I19" s="1023"/>
      <c r="J19" s="956"/>
      <c r="K19" s="959"/>
      <c r="L19" s="1032" t="str">
        <f>mergeValue(A19) &amp;"."&amp; mergeValue(B19)</f>
        <v>1.1</v>
      </c>
      <c r="M19" s="694" t="s">
        <v>16</v>
      </c>
      <c r="N19" s="648"/>
      <c r="O19" s="1234" t="str">
        <f>IF('Перечень тарифов'!N21="","","" &amp; 'Перечень тарифов'!N21 &amp; "")</f>
        <v>Город Орёл, Город Орёл (54701000);</v>
      </c>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632" t="s">
        <v>477</v>
      </c>
      <c r="AM19" s="831"/>
      <c r="AN19" s="831" t="str">
        <f t="shared" si="0"/>
        <v>Территория действия тарифа</v>
      </c>
      <c r="AO19" s="831"/>
      <c r="AP19" s="831"/>
      <c r="AQ19" s="831"/>
      <c r="AW19" s="1010"/>
      <c r="AX19" s="1010"/>
    </row>
    <row r="20" spans="1:50" hidden="1">
      <c r="A20" s="1233"/>
      <c r="B20" s="1233"/>
      <c r="C20" s="1233">
        <v>1</v>
      </c>
      <c r="D20" s="1017"/>
      <c r="E20" s="1028"/>
      <c r="F20" s="1028"/>
      <c r="G20" s="1028"/>
      <c r="H20" s="1028"/>
      <c r="I20" s="964"/>
      <c r="J20" s="956"/>
      <c r="K20" s="959"/>
      <c r="L20" s="1032" t="str">
        <f>mergeValue(A20) &amp;"."&amp; mergeValue(B20)&amp;"."&amp; mergeValue(C20)</f>
        <v>1.1.1</v>
      </c>
      <c r="M20" s="695"/>
      <c r="N20" s="648"/>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632"/>
      <c r="AM20" s="831"/>
      <c r="AN20" s="831" t="str">
        <f t="shared" si="0"/>
        <v/>
      </c>
      <c r="AO20" s="831"/>
      <c r="AP20" s="831"/>
      <c r="AQ20" s="831"/>
      <c r="AW20" s="1010"/>
      <c r="AX20" s="1010"/>
    </row>
    <row r="21" spans="1:50" hidden="1">
      <c r="A21" s="1233"/>
      <c r="B21" s="1233"/>
      <c r="C21" s="1233"/>
      <c r="D21" s="1233">
        <v>1</v>
      </c>
      <c r="E21" s="1028"/>
      <c r="F21" s="1028"/>
      <c r="G21" s="1028"/>
      <c r="H21" s="1028"/>
      <c r="I21" s="964"/>
      <c r="J21" s="956"/>
      <c r="K21" s="959"/>
      <c r="L21" s="1032" t="str">
        <f>mergeValue(A21) &amp;"."&amp; mergeValue(B21)&amp;"."&amp; mergeValue(C21)&amp;"."&amp; mergeValue(D21)</f>
        <v>1.1.1.1</v>
      </c>
      <c r="M21" s="696"/>
      <c r="N21" s="648"/>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632"/>
      <c r="AM21" s="831"/>
      <c r="AN21" s="831" t="str">
        <f t="shared" si="0"/>
        <v/>
      </c>
      <c r="AO21" s="831"/>
      <c r="AP21" s="831"/>
      <c r="AQ21" s="831"/>
      <c r="AW21" s="1010"/>
      <c r="AX21" s="1010"/>
    </row>
    <row r="22" spans="1:50" ht="101.25">
      <c r="A22" s="1233"/>
      <c r="B22" s="1233"/>
      <c r="C22" s="1233"/>
      <c r="D22" s="1233"/>
      <c r="E22" s="1233">
        <v>1</v>
      </c>
      <c r="F22" s="1028"/>
      <c r="G22" s="1028"/>
      <c r="H22" s="1017">
        <v>1</v>
      </c>
      <c r="I22" s="1233">
        <v>1</v>
      </c>
      <c r="J22" s="1028"/>
      <c r="K22" s="967"/>
      <c r="L22" s="1032" t="str">
        <f>mergeValue(A22) &amp;"."&amp; mergeValue(B22)&amp;"."&amp; mergeValue(C22)&amp;"."&amp; mergeValue(D22)&amp;"."&amp; mergeValue(E22)</f>
        <v>1.1.1.1.1</v>
      </c>
      <c r="M22" s="556" t="s">
        <v>9</v>
      </c>
      <c r="N22" s="648"/>
      <c r="O22" s="1236" t="s">
        <v>3</v>
      </c>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8"/>
      <c r="AK22" s="632" t="s">
        <v>638</v>
      </c>
      <c r="AM22" s="831"/>
      <c r="AN22" s="831" t="str">
        <f t="shared" si="0"/>
        <v>Схема подключения теплопотребляющей установки к коллектору источника тепловой энергии</v>
      </c>
      <c r="AO22" s="831"/>
      <c r="AP22" s="831"/>
      <c r="AQ22" s="831"/>
      <c r="AW22" s="1010"/>
      <c r="AX22" s="1010"/>
    </row>
    <row r="23" spans="1:50" ht="90">
      <c r="A23" s="1233"/>
      <c r="B23" s="1233"/>
      <c r="C23" s="1233"/>
      <c r="D23" s="1233"/>
      <c r="E23" s="1233"/>
      <c r="F23" s="1233">
        <v>1</v>
      </c>
      <c r="G23" s="1017"/>
      <c r="H23" s="1017"/>
      <c r="I23" s="1233"/>
      <c r="J23" s="1233">
        <v>1</v>
      </c>
      <c r="K23" s="968"/>
      <c r="L23" s="1032" t="str">
        <f>mergeValue(A23) &amp;"."&amp; mergeValue(B23)&amp;"."&amp; mergeValue(C23)&amp;"."&amp; mergeValue(D23)&amp;"."&amp; mergeValue(E23)&amp;"."&amp; mergeValue(F23)</f>
        <v>1.1.1.1.1.1</v>
      </c>
      <c r="M23" s="557" t="s">
        <v>10</v>
      </c>
      <c r="N23" s="648"/>
      <c r="O23" s="1236" t="s">
        <v>3</v>
      </c>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8"/>
      <c r="AK23" s="632" t="s">
        <v>636</v>
      </c>
      <c r="AM23" s="831"/>
      <c r="AN23" s="831" t="str">
        <f t="shared" si="0"/>
        <v>Группа потребителей</v>
      </c>
      <c r="AO23" s="831"/>
      <c r="AP23" s="831"/>
      <c r="AQ23" s="831"/>
      <c r="AW23" s="1010"/>
      <c r="AX23" s="1010"/>
    </row>
    <row r="24" spans="1:50" ht="17.100000000000001" customHeight="1">
      <c r="A24" s="1233"/>
      <c r="B24" s="1233"/>
      <c r="C24" s="1233"/>
      <c r="D24" s="1233"/>
      <c r="E24" s="1233"/>
      <c r="F24" s="1233"/>
      <c r="G24" s="1017">
        <v>1</v>
      </c>
      <c r="H24" s="1017"/>
      <c r="I24" s="1233"/>
      <c r="J24" s="1233"/>
      <c r="K24" s="968">
        <v>1</v>
      </c>
      <c r="L24" s="1032" t="str">
        <f>mergeValue(A24) &amp;"."&amp; mergeValue(B24)&amp;"."&amp; mergeValue(C24)&amp;"."&amp; mergeValue(D24)&amp;"."&amp; mergeValue(E24)&amp;"."&amp; mergeValue(F24)&amp;"."&amp; mergeValue(G24)</f>
        <v>1.1.1.1.1.1.1</v>
      </c>
      <c r="M24" s="1071" t="s">
        <v>642</v>
      </c>
      <c r="N24" s="648"/>
      <c r="O24" s="685">
        <v>1982.35</v>
      </c>
      <c r="P24" s="765"/>
      <c r="Q24" s="1096"/>
      <c r="R24" s="1228" t="s">
        <v>1327</v>
      </c>
      <c r="S24" s="1229" t="s">
        <v>84</v>
      </c>
      <c r="T24" s="1228" t="s">
        <v>1627</v>
      </c>
      <c r="U24" s="1229" t="s">
        <v>84</v>
      </c>
      <c r="V24" s="685">
        <v>2147.3000000000002</v>
      </c>
      <c r="W24" s="765"/>
      <c r="X24" s="1096"/>
      <c r="Y24" s="1228" t="s">
        <v>1629</v>
      </c>
      <c r="Z24" s="1229" t="s">
        <v>84</v>
      </c>
      <c r="AA24" s="1228" t="s">
        <v>1630</v>
      </c>
      <c r="AB24" s="1229" t="s">
        <v>84</v>
      </c>
      <c r="AC24" s="685">
        <v>2190.88</v>
      </c>
      <c r="AD24" s="765"/>
      <c r="AE24" s="1096"/>
      <c r="AF24" s="1228" t="s">
        <v>1631</v>
      </c>
      <c r="AG24" s="1229" t="s">
        <v>84</v>
      </c>
      <c r="AH24" s="1228" t="s">
        <v>1328</v>
      </c>
      <c r="AI24" s="1229" t="s">
        <v>85</v>
      </c>
      <c r="AJ24" s="765"/>
      <c r="AK24" s="1204" t="s">
        <v>655</v>
      </c>
      <c r="AL24" s="1010" t="str">
        <f>strCheckDate(O25:AJ25)</f>
        <v/>
      </c>
      <c r="AM24" s="831"/>
      <c r="AN24" s="831" t="str">
        <f t="shared" si="0"/>
        <v>вода</v>
      </c>
      <c r="AO24" s="831"/>
      <c r="AP24" s="831"/>
      <c r="AQ24" s="831"/>
      <c r="AW24" s="1010"/>
      <c r="AX24" s="1010"/>
    </row>
    <row r="25" spans="1:50" ht="11.25" hidden="1" customHeight="1">
      <c r="A25" s="1233"/>
      <c r="B25" s="1233"/>
      <c r="C25" s="1233"/>
      <c r="D25" s="1233"/>
      <c r="E25" s="1233"/>
      <c r="F25" s="1233"/>
      <c r="G25" s="1017"/>
      <c r="H25" s="1017"/>
      <c r="I25" s="1233"/>
      <c r="J25" s="1233"/>
      <c r="K25" s="968"/>
      <c r="L25" s="802"/>
      <c r="M25" s="648"/>
      <c r="N25" s="648"/>
      <c r="O25" s="765"/>
      <c r="P25" s="765"/>
      <c r="Q25" s="771" t="str">
        <f>R24 &amp; "-" &amp; T24</f>
        <v>01.12.2022-30.06.2024</v>
      </c>
      <c r="R25" s="1228"/>
      <c r="S25" s="1229"/>
      <c r="T25" s="1228"/>
      <c r="U25" s="1229"/>
      <c r="V25" s="765"/>
      <c r="W25" s="765"/>
      <c r="X25" s="771" t="str">
        <f>Y24 &amp; "-" &amp; AA24</f>
        <v>01.07.2024-30.06.2025</v>
      </c>
      <c r="Y25" s="1228"/>
      <c r="Z25" s="1229"/>
      <c r="AA25" s="1228"/>
      <c r="AB25" s="1229"/>
      <c r="AC25" s="765"/>
      <c r="AD25" s="765"/>
      <c r="AE25" s="771" t="str">
        <f>AF24 &amp; "-" &amp; AH24</f>
        <v>01.07.2025-31.12.2025</v>
      </c>
      <c r="AF25" s="1228"/>
      <c r="AG25" s="1229"/>
      <c r="AH25" s="1228"/>
      <c r="AI25" s="1229"/>
      <c r="AJ25" s="765"/>
      <c r="AK25" s="1205"/>
      <c r="AM25" s="831"/>
      <c r="AN25" s="831" t="str">
        <f t="shared" si="0"/>
        <v/>
      </c>
      <c r="AO25" s="831"/>
      <c r="AP25" s="831"/>
      <c r="AQ25" s="831"/>
      <c r="AW25" s="1010"/>
      <c r="AX25" s="1010"/>
    </row>
    <row r="26" spans="1:50" ht="15" customHeight="1">
      <c r="A26" s="1233"/>
      <c r="B26" s="1233"/>
      <c r="C26" s="1233"/>
      <c r="D26" s="1233"/>
      <c r="E26" s="1233"/>
      <c r="F26" s="1233"/>
      <c r="G26" s="1028"/>
      <c r="H26" s="1017"/>
      <c r="I26" s="1233"/>
      <c r="J26" s="1233"/>
      <c r="K26" s="967"/>
      <c r="L26" s="690"/>
      <c r="M26" s="559" t="s">
        <v>25</v>
      </c>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764"/>
      <c r="AK26" s="1206"/>
      <c r="AM26" s="831"/>
      <c r="AN26" s="831" t="str">
        <f t="shared" si="0"/>
        <v>Добавить вид теплоносителя (параметры теплоносителя)</v>
      </c>
      <c r="AO26" s="831"/>
      <c r="AP26" s="831"/>
      <c r="AQ26" s="831"/>
      <c r="AW26" s="1010"/>
      <c r="AX26" s="1010"/>
    </row>
    <row r="27" spans="1:50" ht="15" customHeight="1">
      <c r="A27" s="1233"/>
      <c r="B27" s="1233"/>
      <c r="C27" s="1233"/>
      <c r="D27" s="1233"/>
      <c r="E27" s="1233"/>
      <c r="F27" s="1028"/>
      <c r="G27" s="1028"/>
      <c r="H27" s="1017"/>
      <c r="I27" s="1233"/>
      <c r="J27" s="1028"/>
      <c r="K27" s="967"/>
      <c r="L27" s="690"/>
      <c r="M27" s="558" t="s">
        <v>11</v>
      </c>
      <c r="N27" s="1008"/>
      <c r="O27" s="1008"/>
      <c r="P27" s="1008"/>
      <c r="Q27" s="1008"/>
      <c r="R27" s="1008"/>
      <c r="S27" s="1008"/>
      <c r="T27" s="1008"/>
      <c r="U27" s="1007"/>
      <c r="V27" s="1008"/>
      <c r="W27" s="1008"/>
      <c r="X27" s="1008"/>
      <c r="Y27" s="1008"/>
      <c r="Z27" s="1008"/>
      <c r="AA27" s="1008"/>
      <c r="AB27" s="1007"/>
      <c r="AC27" s="1008"/>
      <c r="AD27" s="1008"/>
      <c r="AE27" s="1008"/>
      <c r="AF27" s="1008"/>
      <c r="AG27" s="1008"/>
      <c r="AH27" s="1008"/>
      <c r="AI27" s="1007"/>
      <c r="AJ27" s="1008"/>
      <c r="AK27" s="667"/>
      <c r="AM27" s="831"/>
      <c r="AN27" s="831" t="str">
        <f t="shared" si="0"/>
        <v>Добавить группу потребителей</v>
      </c>
      <c r="AO27" s="831"/>
      <c r="AP27" s="831"/>
      <c r="AQ27" s="831"/>
      <c r="AW27" s="1010"/>
      <c r="AX27" s="1010"/>
    </row>
    <row r="28" spans="1:50" ht="15" customHeight="1">
      <c r="A28" s="1233"/>
      <c r="B28" s="1233"/>
      <c r="C28" s="1233"/>
      <c r="D28" s="1233"/>
      <c r="E28" s="966"/>
      <c r="F28" s="1028"/>
      <c r="G28" s="1028"/>
      <c r="H28" s="1028"/>
      <c r="I28" s="981"/>
      <c r="J28" s="996"/>
      <c r="K28" s="965"/>
      <c r="L28" s="690"/>
      <c r="M28" s="1003" t="s">
        <v>12</v>
      </c>
      <c r="N28" s="1008"/>
      <c r="O28" s="1008"/>
      <c r="P28" s="1008"/>
      <c r="Q28" s="1008"/>
      <c r="R28" s="1008"/>
      <c r="S28" s="1008"/>
      <c r="T28" s="1008"/>
      <c r="U28" s="1007"/>
      <c r="V28" s="1008"/>
      <c r="W28" s="1008"/>
      <c r="X28" s="1008"/>
      <c r="Y28" s="1008"/>
      <c r="Z28" s="1008"/>
      <c r="AA28" s="1008"/>
      <c r="AB28" s="1007"/>
      <c r="AC28" s="1008"/>
      <c r="AD28" s="1008"/>
      <c r="AE28" s="1008"/>
      <c r="AF28" s="1008"/>
      <c r="AG28" s="1008"/>
      <c r="AH28" s="1008"/>
      <c r="AI28" s="1007"/>
      <c r="AJ28" s="1008"/>
      <c r="AK28" s="667"/>
      <c r="AM28" s="831"/>
      <c r="AN28" s="831" t="str">
        <f t="shared" si="0"/>
        <v>Добавить схему подключения</v>
      </c>
      <c r="AO28" s="831"/>
      <c r="AP28" s="831"/>
      <c r="AQ28" s="831"/>
      <c r="AW28" s="1010"/>
      <c r="AX28" s="1010"/>
    </row>
    <row r="29" spans="1:50" ht="11.25">
      <c r="A29" s="992"/>
      <c r="B29" s="992"/>
      <c r="C29" s="992"/>
      <c r="D29" s="992"/>
      <c r="E29" s="992"/>
      <c r="F29" s="992"/>
      <c r="G29" s="992"/>
      <c r="H29" s="992"/>
      <c r="I29" s="992"/>
      <c r="J29" s="992"/>
      <c r="K29" s="992"/>
      <c r="AL29" s="992"/>
      <c r="AM29" s="992"/>
      <c r="AN29" s="992"/>
      <c r="AO29" s="992"/>
      <c r="AP29" s="992"/>
      <c r="AQ29" s="992"/>
      <c r="AR29" s="992"/>
      <c r="AS29" s="992"/>
      <c r="AT29" s="992"/>
      <c r="AU29" s="992"/>
      <c r="AV29" s="992"/>
    </row>
    <row r="30" spans="1:50" ht="90" customHeight="1">
      <c r="L30" s="1">
        <v>1</v>
      </c>
      <c r="M30" s="1197" t="s">
        <v>632</v>
      </c>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row>
  </sheetData>
  <sheetProtection algorithmName="SHA-512" hashValue="VZJCfZuBX7rFUi6vglVRt2/jTNUfdWL7DjuPxTJ09v8zXiDTGTBR68nx4PvvLQ8MJdacfpiYf1ln5OLE5+e71g==" saltValue="P0vZ4kmGyGO38VK1t0rXZw==" spinCount="100000" sheet="1" objects="1" scenarios="1" formatColumns="0" formatRows="0"/>
  <dataConsolidate leftLabels="1" link="1"/>
  <mergeCells count="63">
    <mergeCell ref="L11:M11"/>
    <mergeCell ref="L5:T5"/>
    <mergeCell ref="O7:T7"/>
    <mergeCell ref="O8:T8"/>
    <mergeCell ref="O9:T9"/>
    <mergeCell ref="O10:T10"/>
    <mergeCell ref="O12:U12"/>
    <mergeCell ref="L13:AJ13"/>
    <mergeCell ref="AK13:AK16"/>
    <mergeCell ref="L14:L16"/>
    <mergeCell ref="M14:M16"/>
    <mergeCell ref="O14:T14"/>
    <mergeCell ref="U14:U16"/>
    <mergeCell ref="AJ14:AJ16"/>
    <mergeCell ref="O15:O16"/>
    <mergeCell ref="P15:Q15"/>
    <mergeCell ref="R15:T15"/>
    <mergeCell ref="S16:T16"/>
    <mergeCell ref="V14:AA14"/>
    <mergeCell ref="AB14:AB16"/>
    <mergeCell ref="V15:V16"/>
    <mergeCell ref="W15:X15"/>
    <mergeCell ref="S17:T17"/>
    <mergeCell ref="A18:A28"/>
    <mergeCell ref="O18:AJ18"/>
    <mergeCell ref="B19:B28"/>
    <mergeCell ref="O19:AJ19"/>
    <mergeCell ref="C20:C28"/>
    <mergeCell ref="O20:AJ20"/>
    <mergeCell ref="D21:D28"/>
    <mergeCell ref="U24:U25"/>
    <mergeCell ref="AG17:AH17"/>
    <mergeCell ref="AI24:AI25"/>
    <mergeCell ref="AK24:AK26"/>
    <mergeCell ref="M30:AK30"/>
    <mergeCell ref="O21:AJ21"/>
    <mergeCell ref="E22:E27"/>
    <mergeCell ref="I22:I27"/>
    <mergeCell ref="O22:AJ22"/>
    <mergeCell ref="F23:F26"/>
    <mergeCell ref="J23:J26"/>
    <mergeCell ref="O23:AJ23"/>
    <mergeCell ref="R24:R25"/>
    <mergeCell ref="S24:S25"/>
    <mergeCell ref="T24:T25"/>
    <mergeCell ref="AB24:AB25"/>
    <mergeCell ref="AF24:AF25"/>
    <mergeCell ref="AG24:AG25"/>
    <mergeCell ref="AH24:AH25"/>
    <mergeCell ref="AC12:AI12"/>
    <mergeCell ref="Y15:AA15"/>
    <mergeCell ref="Z16:AA16"/>
    <mergeCell ref="Z17:AA17"/>
    <mergeCell ref="Y24:Y25"/>
    <mergeCell ref="Z24:Z25"/>
    <mergeCell ref="AA24:AA25"/>
    <mergeCell ref="V12:AB12"/>
    <mergeCell ref="AC14:AH14"/>
    <mergeCell ref="AI14:AI16"/>
    <mergeCell ref="AC15:AC16"/>
    <mergeCell ref="AD15:AE15"/>
    <mergeCell ref="AF15:AH15"/>
    <mergeCell ref="AG16:AH16"/>
  </mergeCells>
  <dataValidations count="11">
    <dataValidation allowBlank="1" sqref="WWH983062:WWS983068 JV65558:KG65564 TR65558:UC65564 ADN65558:ADY65564 ANJ65558:ANU65564 AXF65558:AXQ65564 BHB65558:BHM65564 BQX65558:BRI65564 CAT65558:CBE65564 CKP65558:CLA65564 CUL65558:CUW65564 DEH65558:DES65564 DOD65558:DOO65564 DXZ65558:DYK65564 EHV65558:EIG65564 ERR65558:ESC65564 FBN65558:FBY65564 FLJ65558:FLU65564 FVF65558:FVQ65564 GFB65558:GFM65564 GOX65558:GPI65564 GYT65558:GZE65564 HIP65558:HJA65564 HSL65558:HSW65564 ICH65558:ICS65564 IMD65558:IMO65564 IVZ65558:IWK65564 JFV65558:JGG65564 JPR65558:JQC65564 JZN65558:JZY65564 KJJ65558:KJU65564 KTF65558:KTQ65564 LDB65558:LDM65564 LMX65558:LNI65564 LWT65558:LXE65564 MGP65558:MHA65564 MQL65558:MQW65564 NAH65558:NAS65564 NKD65558:NKO65564 NTZ65558:NUK65564 ODV65558:OEG65564 ONR65558:OOC65564 OXN65558:OXY65564 PHJ65558:PHU65564 PRF65558:PRQ65564 QBB65558:QBM65564 QKX65558:QLI65564 QUT65558:QVE65564 REP65558:RFA65564 ROL65558:ROW65564 RYH65558:RYS65564 SID65558:SIO65564 SRZ65558:SSK65564 TBV65558:TCG65564 TLR65558:TMC65564 TVN65558:TVY65564 UFJ65558:UFU65564 UPF65558:UPQ65564 UZB65558:UZM65564 VIX65558:VJI65564 VST65558:VTE65564 WCP65558:WDA65564 WML65558:WMW65564 WWH65558:WWS65564 JV131094:KG131100 TR131094:UC131100 ADN131094:ADY131100 ANJ131094:ANU131100 AXF131094:AXQ131100 BHB131094:BHM131100 BQX131094:BRI131100 CAT131094:CBE131100 CKP131094:CLA131100 CUL131094:CUW131100 DEH131094:DES131100 DOD131094:DOO131100 DXZ131094:DYK131100 EHV131094:EIG131100 ERR131094:ESC131100 FBN131094:FBY131100 FLJ131094:FLU131100 FVF131094:FVQ131100 GFB131094:GFM131100 GOX131094:GPI131100 GYT131094:GZE131100 HIP131094:HJA131100 HSL131094:HSW131100 ICH131094:ICS131100 IMD131094:IMO131100 IVZ131094:IWK131100 JFV131094:JGG131100 JPR131094:JQC131100 JZN131094:JZY131100 KJJ131094:KJU131100 KTF131094:KTQ131100 LDB131094:LDM131100 LMX131094:LNI131100 LWT131094:LXE131100 MGP131094:MHA131100 MQL131094:MQW131100 NAH131094:NAS131100 NKD131094:NKO131100 NTZ131094:NUK131100 ODV131094:OEG131100 ONR131094:OOC131100 OXN131094:OXY131100 PHJ131094:PHU131100 PRF131094:PRQ131100 QBB131094:QBM131100 QKX131094:QLI131100 QUT131094:QVE131100 REP131094:RFA131100 ROL131094:ROW131100 RYH131094:RYS131100 SID131094:SIO131100 SRZ131094:SSK131100 TBV131094:TCG131100 TLR131094:TMC131100 TVN131094:TVY131100 UFJ131094:UFU131100 UPF131094:UPQ131100 UZB131094:UZM131100 VIX131094:VJI131100 VST131094:VTE131100 WCP131094:WDA131100 WML131094:WMW131100 WWH131094:WWS131100 JV196630:KG196636 TR196630:UC196636 ADN196630:ADY196636 ANJ196630:ANU196636 AXF196630:AXQ196636 BHB196630:BHM196636 BQX196630:BRI196636 CAT196630:CBE196636 CKP196630:CLA196636 CUL196630:CUW196636 DEH196630:DES196636 DOD196630:DOO196636 DXZ196630:DYK196636 EHV196630:EIG196636 ERR196630:ESC196636 FBN196630:FBY196636 FLJ196630:FLU196636 FVF196630:FVQ196636 GFB196630:GFM196636 GOX196630:GPI196636 GYT196630:GZE196636 HIP196630:HJA196636 HSL196630:HSW196636 ICH196630:ICS196636 IMD196630:IMO196636 IVZ196630:IWK196636 JFV196630:JGG196636 JPR196630:JQC196636 JZN196630:JZY196636 KJJ196630:KJU196636 KTF196630:KTQ196636 LDB196630:LDM196636 LMX196630:LNI196636 LWT196630:LXE196636 MGP196630:MHA196636 MQL196630:MQW196636 NAH196630:NAS196636 NKD196630:NKO196636 NTZ196630:NUK196636 ODV196630:OEG196636 ONR196630:OOC196636 OXN196630:OXY196636 PHJ196630:PHU196636 PRF196630:PRQ196636 QBB196630:QBM196636 QKX196630:QLI196636 QUT196630:QVE196636 REP196630:RFA196636 ROL196630:ROW196636 RYH196630:RYS196636 SID196630:SIO196636 SRZ196630:SSK196636 TBV196630:TCG196636 TLR196630:TMC196636 TVN196630:TVY196636 UFJ196630:UFU196636 UPF196630:UPQ196636 UZB196630:UZM196636 VIX196630:VJI196636 VST196630:VTE196636 WCP196630:WDA196636 WML196630:WMW196636 WWH196630:WWS196636 JV262166:KG262172 TR262166:UC262172 ADN262166:ADY262172 ANJ262166:ANU262172 AXF262166:AXQ262172 BHB262166:BHM262172 BQX262166:BRI262172 CAT262166:CBE262172 CKP262166:CLA262172 CUL262166:CUW262172 DEH262166:DES262172 DOD262166:DOO262172 DXZ262166:DYK262172 EHV262166:EIG262172 ERR262166:ESC262172 FBN262166:FBY262172 FLJ262166:FLU262172 FVF262166:FVQ262172 GFB262166:GFM262172 GOX262166:GPI262172 GYT262166:GZE262172 HIP262166:HJA262172 HSL262166:HSW262172 ICH262166:ICS262172 IMD262166:IMO262172 IVZ262166:IWK262172 JFV262166:JGG262172 JPR262166:JQC262172 JZN262166:JZY262172 KJJ262166:KJU262172 KTF262166:KTQ262172 LDB262166:LDM262172 LMX262166:LNI262172 LWT262166:LXE262172 MGP262166:MHA262172 MQL262166:MQW262172 NAH262166:NAS262172 NKD262166:NKO262172 NTZ262166:NUK262172 ODV262166:OEG262172 ONR262166:OOC262172 OXN262166:OXY262172 PHJ262166:PHU262172 PRF262166:PRQ262172 QBB262166:QBM262172 QKX262166:QLI262172 QUT262166:QVE262172 REP262166:RFA262172 ROL262166:ROW262172 RYH262166:RYS262172 SID262166:SIO262172 SRZ262166:SSK262172 TBV262166:TCG262172 TLR262166:TMC262172 TVN262166:TVY262172 UFJ262166:UFU262172 UPF262166:UPQ262172 UZB262166:UZM262172 VIX262166:VJI262172 VST262166:VTE262172 WCP262166:WDA262172 WML262166:WMW262172 WWH262166:WWS262172 JV327702:KG327708 TR327702:UC327708 ADN327702:ADY327708 ANJ327702:ANU327708 AXF327702:AXQ327708 BHB327702:BHM327708 BQX327702:BRI327708 CAT327702:CBE327708 CKP327702:CLA327708 CUL327702:CUW327708 DEH327702:DES327708 DOD327702:DOO327708 DXZ327702:DYK327708 EHV327702:EIG327708 ERR327702:ESC327708 FBN327702:FBY327708 FLJ327702:FLU327708 FVF327702:FVQ327708 GFB327702:GFM327708 GOX327702:GPI327708 GYT327702:GZE327708 HIP327702:HJA327708 HSL327702:HSW327708 ICH327702:ICS327708 IMD327702:IMO327708 IVZ327702:IWK327708 JFV327702:JGG327708 JPR327702:JQC327708 JZN327702:JZY327708 KJJ327702:KJU327708 KTF327702:KTQ327708 LDB327702:LDM327708 LMX327702:LNI327708 LWT327702:LXE327708 MGP327702:MHA327708 MQL327702:MQW327708 NAH327702:NAS327708 NKD327702:NKO327708 NTZ327702:NUK327708 ODV327702:OEG327708 ONR327702:OOC327708 OXN327702:OXY327708 PHJ327702:PHU327708 PRF327702:PRQ327708 QBB327702:QBM327708 QKX327702:QLI327708 QUT327702:QVE327708 REP327702:RFA327708 ROL327702:ROW327708 RYH327702:RYS327708 SID327702:SIO327708 SRZ327702:SSK327708 TBV327702:TCG327708 TLR327702:TMC327708 TVN327702:TVY327708 UFJ327702:UFU327708 UPF327702:UPQ327708 UZB327702:UZM327708 VIX327702:VJI327708 VST327702:VTE327708 WCP327702:WDA327708 WML327702:WMW327708 WWH327702:WWS327708 JV393238:KG393244 TR393238:UC393244 ADN393238:ADY393244 ANJ393238:ANU393244 AXF393238:AXQ393244 BHB393238:BHM393244 BQX393238:BRI393244 CAT393238:CBE393244 CKP393238:CLA393244 CUL393238:CUW393244 DEH393238:DES393244 DOD393238:DOO393244 DXZ393238:DYK393244 EHV393238:EIG393244 ERR393238:ESC393244 FBN393238:FBY393244 FLJ393238:FLU393244 FVF393238:FVQ393244 GFB393238:GFM393244 GOX393238:GPI393244 GYT393238:GZE393244 HIP393238:HJA393244 HSL393238:HSW393244 ICH393238:ICS393244 IMD393238:IMO393244 IVZ393238:IWK393244 JFV393238:JGG393244 JPR393238:JQC393244 JZN393238:JZY393244 KJJ393238:KJU393244 KTF393238:KTQ393244 LDB393238:LDM393244 LMX393238:LNI393244 LWT393238:LXE393244 MGP393238:MHA393244 MQL393238:MQW393244 NAH393238:NAS393244 NKD393238:NKO393244 NTZ393238:NUK393244 ODV393238:OEG393244 ONR393238:OOC393244 OXN393238:OXY393244 PHJ393238:PHU393244 PRF393238:PRQ393244 QBB393238:QBM393244 QKX393238:QLI393244 QUT393238:QVE393244 REP393238:RFA393244 ROL393238:ROW393244 RYH393238:RYS393244 SID393238:SIO393244 SRZ393238:SSK393244 TBV393238:TCG393244 TLR393238:TMC393244 TVN393238:TVY393244 UFJ393238:UFU393244 UPF393238:UPQ393244 UZB393238:UZM393244 VIX393238:VJI393244 VST393238:VTE393244 WCP393238:WDA393244 WML393238:WMW393244 WWH393238:WWS393244 JV458774:KG458780 TR458774:UC458780 ADN458774:ADY458780 ANJ458774:ANU458780 AXF458774:AXQ458780 BHB458774:BHM458780 BQX458774:BRI458780 CAT458774:CBE458780 CKP458774:CLA458780 CUL458774:CUW458780 DEH458774:DES458780 DOD458774:DOO458780 DXZ458774:DYK458780 EHV458774:EIG458780 ERR458774:ESC458780 FBN458774:FBY458780 FLJ458774:FLU458780 FVF458774:FVQ458780 GFB458774:GFM458780 GOX458774:GPI458780 GYT458774:GZE458780 HIP458774:HJA458780 HSL458774:HSW458780 ICH458774:ICS458780 IMD458774:IMO458780 IVZ458774:IWK458780 JFV458774:JGG458780 JPR458774:JQC458780 JZN458774:JZY458780 KJJ458774:KJU458780 KTF458774:KTQ458780 LDB458774:LDM458780 LMX458774:LNI458780 LWT458774:LXE458780 MGP458774:MHA458780 MQL458774:MQW458780 NAH458774:NAS458780 NKD458774:NKO458780 NTZ458774:NUK458780 ODV458774:OEG458780 ONR458774:OOC458780 OXN458774:OXY458780 PHJ458774:PHU458780 PRF458774:PRQ458780 QBB458774:QBM458780 QKX458774:QLI458780 QUT458774:QVE458780 REP458774:RFA458780 ROL458774:ROW458780 RYH458774:RYS458780 SID458774:SIO458780 SRZ458774:SSK458780 TBV458774:TCG458780 TLR458774:TMC458780 TVN458774:TVY458780 UFJ458774:UFU458780 UPF458774:UPQ458780 UZB458774:UZM458780 VIX458774:VJI458780 VST458774:VTE458780 WCP458774:WDA458780 WML458774:WMW458780 WWH458774:WWS458780 JV524310:KG524316 TR524310:UC524316 ADN524310:ADY524316 ANJ524310:ANU524316 AXF524310:AXQ524316 BHB524310:BHM524316 BQX524310:BRI524316 CAT524310:CBE524316 CKP524310:CLA524316 CUL524310:CUW524316 DEH524310:DES524316 DOD524310:DOO524316 DXZ524310:DYK524316 EHV524310:EIG524316 ERR524310:ESC524316 FBN524310:FBY524316 FLJ524310:FLU524316 FVF524310:FVQ524316 GFB524310:GFM524316 GOX524310:GPI524316 GYT524310:GZE524316 HIP524310:HJA524316 HSL524310:HSW524316 ICH524310:ICS524316 IMD524310:IMO524316 IVZ524310:IWK524316 JFV524310:JGG524316 JPR524310:JQC524316 JZN524310:JZY524316 KJJ524310:KJU524316 KTF524310:KTQ524316 LDB524310:LDM524316 LMX524310:LNI524316 LWT524310:LXE524316 MGP524310:MHA524316 MQL524310:MQW524316 NAH524310:NAS524316 NKD524310:NKO524316 NTZ524310:NUK524316 ODV524310:OEG524316 ONR524310:OOC524316 OXN524310:OXY524316 PHJ524310:PHU524316 PRF524310:PRQ524316 QBB524310:QBM524316 QKX524310:QLI524316 QUT524310:QVE524316 REP524310:RFA524316 ROL524310:ROW524316 RYH524310:RYS524316 SID524310:SIO524316 SRZ524310:SSK524316 TBV524310:TCG524316 TLR524310:TMC524316 TVN524310:TVY524316 UFJ524310:UFU524316 UPF524310:UPQ524316 UZB524310:UZM524316 VIX524310:VJI524316 VST524310:VTE524316 WCP524310:WDA524316 WML524310:WMW524316 WWH524310:WWS524316 JV589846:KG589852 TR589846:UC589852 ADN589846:ADY589852 ANJ589846:ANU589852 AXF589846:AXQ589852 BHB589846:BHM589852 BQX589846:BRI589852 CAT589846:CBE589852 CKP589846:CLA589852 CUL589846:CUW589852 DEH589846:DES589852 DOD589846:DOO589852 DXZ589846:DYK589852 EHV589846:EIG589852 ERR589846:ESC589852 FBN589846:FBY589852 FLJ589846:FLU589852 FVF589846:FVQ589852 GFB589846:GFM589852 GOX589846:GPI589852 GYT589846:GZE589852 HIP589846:HJA589852 HSL589846:HSW589852 ICH589846:ICS589852 IMD589846:IMO589852 IVZ589846:IWK589852 JFV589846:JGG589852 JPR589846:JQC589852 JZN589846:JZY589852 KJJ589846:KJU589852 KTF589846:KTQ589852 LDB589846:LDM589852 LMX589846:LNI589852 LWT589846:LXE589852 MGP589846:MHA589852 MQL589846:MQW589852 NAH589846:NAS589852 NKD589846:NKO589852 NTZ589846:NUK589852 ODV589846:OEG589852 ONR589846:OOC589852 OXN589846:OXY589852 PHJ589846:PHU589852 PRF589846:PRQ589852 QBB589846:QBM589852 QKX589846:QLI589852 QUT589846:QVE589852 REP589846:RFA589852 ROL589846:ROW589852 RYH589846:RYS589852 SID589846:SIO589852 SRZ589846:SSK589852 TBV589846:TCG589852 TLR589846:TMC589852 TVN589846:TVY589852 UFJ589846:UFU589852 UPF589846:UPQ589852 UZB589846:UZM589852 VIX589846:VJI589852 VST589846:VTE589852 WCP589846:WDA589852 WML589846:WMW589852 WWH589846:WWS589852 JV655382:KG655388 TR655382:UC655388 ADN655382:ADY655388 ANJ655382:ANU655388 AXF655382:AXQ655388 BHB655382:BHM655388 BQX655382:BRI655388 CAT655382:CBE655388 CKP655382:CLA655388 CUL655382:CUW655388 DEH655382:DES655388 DOD655382:DOO655388 DXZ655382:DYK655388 EHV655382:EIG655388 ERR655382:ESC655388 FBN655382:FBY655388 FLJ655382:FLU655388 FVF655382:FVQ655388 GFB655382:GFM655388 GOX655382:GPI655388 GYT655382:GZE655388 HIP655382:HJA655388 HSL655382:HSW655388 ICH655382:ICS655388 IMD655382:IMO655388 IVZ655382:IWK655388 JFV655382:JGG655388 JPR655382:JQC655388 JZN655382:JZY655388 KJJ655382:KJU655388 KTF655382:KTQ655388 LDB655382:LDM655388 LMX655382:LNI655388 LWT655382:LXE655388 MGP655382:MHA655388 MQL655382:MQW655388 NAH655382:NAS655388 NKD655382:NKO655388 NTZ655382:NUK655388 ODV655382:OEG655388 ONR655382:OOC655388 OXN655382:OXY655388 PHJ655382:PHU655388 PRF655382:PRQ655388 QBB655382:QBM655388 QKX655382:QLI655388 QUT655382:QVE655388 REP655382:RFA655388 ROL655382:ROW655388 RYH655382:RYS655388 SID655382:SIO655388 SRZ655382:SSK655388 TBV655382:TCG655388 TLR655382:TMC655388 TVN655382:TVY655388 UFJ655382:UFU655388 UPF655382:UPQ655388 UZB655382:UZM655388 VIX655382:VJI655388 VST655382:VTE655388 WCP655382:WDA655388 WML655382:WMW655388 WWH655382:WWS655388 JV720918:KG720924 TR720918:UC720924 ADN720918:ADY720924 ANJ720918:ANU720924 AXF720918:AXQ720924 BHB720918:BHM720924 BQX720918:BRI720924 CAT720918:CBE720924 CKP720918:CLA720924 CUL720918:CUW720924 DEH720918:DES720924 DOD720918:DOO720924 DXZ720918:DYK720924 EHV720918:EIG720924 ERR720918:ESC720924 FBN720918:FBY720924 FLJ720918:FLU720924 FVF720918:FVQ720924 GFB720918:GFM720924 GOX720918:GPI720924 GYT720918:GZE720924 HIP720918:HJA720924 HSL720918:HSW720924 ICH720918:ICS720924 IMD720918:IMO720924 IVZ720918:IWK720924 JFV720918:JGG720924 JPR720918:JQC720924 JZN720918:JZY720924 KJJ720918:KJU720924 KTF720918:KTQ720924 LDB720918:LDM720924 LMX720918:LNI720924 LWT720918:LXE720924 MGP720918:MHA720924 MQL720918:MQW720924 NAH720918:NAS720924 NKD720918:NKO720924 NTZ720918:NUK720924 ODV720918:OEG720924 ONR720918:OOC720924 OXN720918:OXY720924 PHJ720918:PHU720924 PRF720918:PRQ720924 QBB720918:QBM720924 QKX720918:QLI720924 QUT720918:QVE720924 REP720918:RFA720924 ROL720918:ROW720924 RYH720918:RYS720924 SID720918:SIO720924 SRZ720918:SSK720924 TBV720918:TCG720924 TLR720918:TMC720924 TVN720918:TVY720924 UFJ720918:UFU720924 UPF720918:UPQ720924 UZB720918:UZM720924 VIX720918:VJI720924 VST720918:VTE720924 WCP720918:WDA720924 WML720918:WMW720924 WWH720918:WWS720924 JV786454:KG786460 TR786454:UC786460 ADN786454:ADY786460 ANJ786454:ANU786460 AXF786454:AXQ786460 BHB786454:BHM786460 BQX786454:BRI786460 CAT786454:CBE786460 CKP786454:CLA786460 CUL786454:CUW786460 DEH786454:DES786460 DOD786454:DOO786460 DXZ786454:DYK786460 EHV786454:EIG786460 ERR786454:ESC786460 FBN786454:FBY786460 FLJ786454:FLU786460 FVF786454:FVQ786460 GFB786454:GFM786460 GOX786454:GPI786460 GYT786454:GZE786460 HIP786454:HJA786460 HSL786454:HSW786460 ICH786454:ICS786460 IMD786454:IMO786460 IVZ786454:IWK786460 JFV786454:JGG786460 JPR786454:JQC786460 JZN786454:JZY786460 KJJ786454:KJU786460 KTF786454:KTQ786460 LDB786454:LDM786460 LMX786454:LNI786460 LWT786454:LXE786460 MGP786454:MHA786460 MQL786454:MQW786460 NAH786454:NAS786460 NKD786454:NKO786460 NTZ786454:NUK786460 ODV786454:OEG786460 ONR786454:OOC786460 OXN786454:OXY786460 PHJ786454:PHU786460 PRF786454:PRQ786460 QBB786454:QBM786460 QKX786454:QLI786460 QUT786454:QVE786460 REP786454:RFA786460 ROL786454:ROW786460 RYH786454:RYS786460 SID786454:SIO786460 SRZ786454:SSK786460 TBV786454:TCG786460 TLR786454:TMC786460 TVN786454:TVY786460 UFJ786454:UFU786460 UPF786454:UPQ786460 UZB786454:UZM786460 VIX786454:VJI786460 VST786454:VTE786460 WCP786454:WDA786460 WML786454:WMW786460 WWH786454:WWS786460 JV851990:KG851996 TR851990:UC851996 ADN851990:ADY851996 ANJ851990:ANU851996 AXF851990:AXQ851996 BHB851990:BHM851996 BQX851990:BRI851996 CAT851990:CBE851996 CKP851990:CLA851996 CUL851990:CUW851996 DEH851990:DES851996 DOD851990:DOO851996 DXZ851990:DYK851996 EHV851990:EIG851996 ERR851990:ESC851996 FBN851990:FBY851996 FLJ851990:FLU851996 FVF851990:FVQ851996 GFB851990:GFM851996 GOX851990:GPI851996 GYT851990:GZE851996 HIP851990:HJA851996 HSL851990:HSW851996 ICH851990:ICS851996 IMD851990:IMO851996 IVZ851990:IWK851996 JFV851990:JGG851996 JPR851990:JQC851996 JZN851990:JZY851996 KJJ851990:KJU851996 KTF851990:KTQ851996 LDB851990:LDM851996 LMX851990:LNI851996 LWT851990:LXE851996 MGP851990:MHA851996 MQL851990:MQW851996 NAH851990:NAS851996 NKD851990:NKO851996 NTZ851990:NUK851996 ODV851990:OEG851996 ONR851990:OOC851996 OXN851990:OXY851996 PHJ851990:PHU851996 PRF851990:PRQ851996 QBB851990:QBM851996 QKX851990:QLI851996 QUT851990:QVE851996 REP851990:RFA851996 ROL851990:ROW851996 RYH851990:RYS851996 SID851990:SIO851996 SRZ851990:SSK851996 TBV851990:TCG851996 TLR851990:TMC851996 TVN851990:TVY851996 UFJ851990:UFU851996 UPF851990:UPQ851996 UZB851990:UZM851996 VIX851990:VJI851996 VST851990:VTE851996 WCP851990:WDA851996 WML851990:WMW851996 WWH851990:WWS851996 JV917526:KG917532 TR917526:UC917532 ADN917526:ADY917532 ANJ917526:ANU917532 AXF917526:AXQ917532 BHB917526:BHM917532 BQX917526:BRI917532 CAT917526:CBE917532 CKP917526:CLA917532 CUL917526:CUW917532 DEH917526:DES917532 DOD917526:DOO917532 DXZ917526:DYK917532 EHV917526:EIG917532 ERR917526:ESC917532 FBN917526:FBY917532 FLJ917526:FLU917532 FVF917526:FVQ917532 GFB917526:GFM917532 GOX917526:GPI917532 GYT917526:GZE917532 HIP917526:HJA917532 HSL917526:HSW917532 ICH917526:ICS917532 IMD917526:IMO917532 IVZ917526:IWK917532 JFV917526:JGG917532 JPR917526:JQC917532 JZN917526:JZY917532 KJJ917526:KJU917532 KTF917526:KTQ917532 LDB917526:LDM917532 LMX917526:LNI917532 LWT917526:LXE917532 MGP917526:MHA917532 MQL917526:MQW917532 NAH917526:NAS917532 NKD917526:NKO917532 NTZ917526:NUK917532 ODV917526:OEG917532 ONR917526:OOC917532 OXN917526:OXY917532 PHJ917526:PHU917532 PRF917526:PRQ917532 QBB917526:QBM917532 QKX917526:QLI917532 QUT917526:QVE917532 REP917526:RFA917532 ROL917526:ROW917532 RYH917526:RYS917532 SID917526:SIO917532 SRZ917526:SSK917532 TBV917526:TCG917532 TLR917526:TMC917532 TVN917526:TVY917532 UFJ917526:UFU917532 UPF917526:UPQ917532 UZB917526:UZM917532 VIX917526:VJI917532 VST917526:VTE917532 WCP917526:WDA917532 WML917526:WMW917532 WWH917526:WWS917532 JV983062:KG983068 TR983062:UC983068 ADN983062:ADY983068 ANJ983062:ANU983068 AXF983062:AXQ983068 BHB983062:BHM983068 BQX983062:BRI983068 CAT983062:CBE983068 CKP983062:CLA983068 CUL983062:CUW983068 DEH983062:DES983068 DOD983062:DOO983068 DXZ983062:DYK983068 EHV983062:EIG983068 ERR983062:ESC983068 FBN983062:FBY983068 FLJ983062:FLU983068 FVF983062:FVQ983068 GFB983062:GFM983068 GOX983062:GPI983068 GYT983062:GZE983068 HIP983062:HJA983068 HSL983062:HSW983068 ICH983062:ICS983068 IMD983062:IMO983068 IVZ983062:IWK983068 JFV983062:JGG983068 JPR983062:JQC983068 JZN983062:JZY983068 KJJ983062:KJU983068 KTF983062:KTQ983068 LDB983062:LDM983068 LMX983062:LNI983068 LWT983062:LXE983068 MGP983062:MHA983068 MQL983062:MQW983068 NAH983062:NAS983068 NKD983062:NKO983068 NTZ983062:NUK983068 ODV983062:OEG983068 ONR983062:OOC983068 OXN983062:OXY983068 PHJ983062:PHU983068 PRF983062:PRQ983068 QBB983062:QBM983068 QKX983062:QLI983068 QUT983062:QVE983068 REP983062:RFA983068 ROL983062:ROW983068 RYH983062:RYS983068 SID983062:SIO983068 SRZ983062:SSK983068 TBV983062:TCG983068 TLR983062:TMC983068 TVN983062:TVY983068 UFJ983062:UFU983068 UPF983062:UPQ983068 UZB983062:UZM983068 VIX983062:VJI983068 VST983062:VTE983068 WCP983062:WDA983068 WML983062:WMW983068 ANJ26:ANU28 ADN26:ADY28 TR26:UC28 JV26:KG28 WWH26:WWS28 WML26:WMW28 WCP26:WDA28 VST26:VTE28 VIX26:VJI28 UZB26:UZM28 UPF26:UPQ28 UFJ26:UFU28 TVN26:TVY28 TLR26:TMC28 TBV26:TCG28 SRZ26:SSK28 SID26:SIO28 RYH26:RYS28 ROL26:ROW28 REP26:RFA28 QUT26:QVE28 QKX26:QLI28 QBB26:QBM28 PRF26:PRQ28 PHJ26:PHU28 OXN26:OXY28 ONR26:OOC28 ODV26:OEG28 NTZ26:NUK28 NKD26:NKO28 NAH26:NAS28 MQL26:MQW28 MGP26:MHA28 LWT26:LXE28 LMX26:LNI28 LDB26:LDM28 KTF26:KTQ28 KJJ26:KJU28 JZN26:JZY28 JPR26:JQC28 JFV26:JGG28 IVZ26:IWK28 IMD26:IMO28 ICH26:ICS28 HSL26:HSW28 HIP26:HJA28 GYT26:GZE28 GOX26:GPI28 GFB26:GFM28 FVF26:FVQ28 FLJ26:FLU28 FBN26:FBY28 ERR26:ESC28 EHV26:EIG28 DXZ26:DYK28 DOD26:DOO28 DEH26:DES28 CUL26:CUW28 CKP26:CLA28 CAT26:CBE28 BQX26:BRI28 BHB26:BHM28 AXF26:AXQ28 L27:AK28 L131094:AK131100 L196630:AK196636 L262166:AK262172 L327702:AK327708 L393238:AK393244 L458774:AK458780 L524310:AK524316 L589846:AK589852 L655382:AK655388 L720918:AK720924 L786454:AK786460 L851990:AK851996 L917526:AK917532 L983062:AK983068 L65558:AK65564 L26:AJ26" xr:uid="{00000000-0002-0000-0C00-000000000000}"/>
    <dataValidation allowBlank="1" promptTitle="checkPeriodRange" sqref="Q25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WMQ25 WWM25 Q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Q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Q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Q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Q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Q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Q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Q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Q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Q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Q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Q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Q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Q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Q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X983061 X65557 X131093 X196629 X262165 X327701 X393237 X458773 X524309 X589845 X655381 X720917 X786453 X851989 X917525 X25 AE983061 AE65557 AE131093 AE196629 AE262165 AE327701 AE393237 AE458773 AE524309 AE589845 AE655381 AE720917 AE786453 AE851989 AE917525 AE25" xr:uid="{00000000-0002-0000-0C00-000001000000}"/>
    <dataValidation allowBlank="1" showInputMessage="1" showErrorMessage="1" prompt="Для выбора выполните двойной щелчок левой клавиши мыши по соответствующей ячейке." sqref="S65556 KC65556 TY65556 ADU65556 ANQ65556 AXM65556 BHI65556 BRE65556 CBA65556 CKW65556 CUS65556 DEO65556 DOK65556 DYG65556 EIC65556 ERY65556 FBU65556 FLQ65556 FVM65556 GFI65556 GPE65556 GZA65556 HIW65556 HSS65556 ICO65556 IMK65556 IWG65556 JGC65556 JPY65556 JZU65556 KJQ65556 KTM65556 LDI65556 LNE65556 LXA65556 MGW65556 MQS65556 NAO65556 NKK65556 NUG65556 OEC65556 ONY65556 OXU65556 PHQ65556 PRM65556 QBI65556 QLE65556 QVA65556 REW65556 ROS65556 RYO65556 SIK65556 SSG65556 TCC65556 TLY65556 TVU65556 UFQ65556 UPM65556 UZI65556 VJE65556 VTA65556 WCW65556 WMS65556 WWO65556 S131092 KC131092 TY131092 ADU131092 ANQ131092 AXM131092 BHI131092 BRE131092 CBA131092 CKW131092 CUS131092 DEO131092 DOK131092 DYG131092 EIC131092 ERY131092 FBU131092 FLQ131092 FVM131092 GFI131092 GPE131092 GZA131092 HIW131092 HSS131092 ICO131092 IMK131092 IWG131092 JGC131092 JPY131092 JZU131092 KJQ131092 KTM131092 LDI131092 LNE131092 LXA131092 MGW131092 MQS131092 NAO131092 NKK131092 NUG131092 OEC131092 ONY131092 OXU131092 PHQ131092 PRM131092 QBI131092 QLE131092 QVA131092 REW131092 ROS131092 RYO131092 SIK131092 SSG131092 TCC131092 TLY131092 TVU131092 UFQ131092 UPM131092 UZI131092 VJE131092 VTA131092 WCW131092 WMS131092 WWO131092 S196628 KC196628 TY196628 ADU196628 ANQ196628 AXM196628 BHI196628 BRE196628 CBA196628 CKW196628 CUS196628 DEO196628 DOK196628 DYG196628 EIC196628 ERY196628 FBU196628 FLQ196628 FVM196628 GFI196628 GPE196628 GZA196628 HIW196628 HSS196628 ICO196628 IMK196628 IWG196628 JGC196628 JPY196628 JZU196628 KJQ196628 KTM196628 LDI196628 LNE196628 LXA196628 MGW196628 MQS196628 NAO196628 NKK196628 NUG196628 OEC196628 ONY196628 OXU196628 PHQ196628 PRM196628 QBI196628 QLE196628 QVA196628 REW196628 ROS196628 RYO196628 SIK196628 SSG196628 TCC196628 TLY196628 TVU196628 UFQ196628 UPM196628 UZI196628 VJE196628 VTA196628 WCW196628 WMS196628 WWO196628 S262164 KC262164 TY262164 ADU262164 ANQ262164 AXM262164 BHI262164 BRE262164 CBA262164 CKW262164 CUS262164 DEO262164 DOK262164 DYG262164 EIC262164 ERY262164 FBU262164 FLQ262164 FVM262164 GFI262164 GPE262164 GZA262164 HIW262164 HSS262164 ICO262164 IMK262164 IWG262164 JGC262164 JPY262164 JZU262164 KJQ262164 KTM262164 LDI262164 LNE262164 LXA262164 MGW262164 MQS262164 NAO262164 NKK262164 NUG262164 OEC262164 ONY262164 OXU262164 PHQ262164 PRM262164 QBI262164 QLE262164 QVA262164 REW262164 ROS262164 RYO262164 SIK262164 SSG262164 TCC262164 TLY262164 TVU262164 UFQ262164 UPM262164 UZI262164 VJE262164 VTA262164 WCW262164 WMS262164 WWO262164 S327700 KC327700 TY327700 ADU327700 ANQ327700 AXM327700 BHI327700 BRE327700 CBA327700 CKW327700 CUS327700 DEO327700 DOK327700 DYG327700 EIC327700 ERY327700 FBU327700 FLQ327700 FVM327700 GFI327700 GPE327700 GZA327700 HIW327700 HSS327700 ICO327700 IMK327700 IWG327700 JGC327700 JPY327700 JZU327700 KJQ327700 KTM327700 LDI327700 LNE327700 LXA327700 MGW327700 MQS327700 NAO327700 NKK327700 NUG327700 OEC327700 ONY327700 OXU327700 PHQ327700 PRM327700 QBI327700 QLE327700 QVA327700 REW327700 ROS327700 RYO327700 SIK327700 SSG327700 TCC327700 TLY327700 TVU327700 UFQ327700 UPM327700 UZI327700 VJE327700 VTA327700 WCW327700 WMS327700 WWO327700 S393236 KC393236 TY393236 ADU393236 ANQ393236 AXM393236 BHI393236 BRE393236 CBA393236 CKW393236 CUS393236 DEO393236 DOK393236 DYG393236 EIC393236 ERY393236 FBU393236 FLQ393236 FVM393236 GFI393236 GPE393236 GZA393236 HIW393236 HSS393236 ICO393236 IMK393236 IWG393236 JGC393236 JPY393236 JZU393236 KJQ393236 KTM393236 LDI393236 LNE393236 LXA393236 MGW393236 MQS393236 NAO393236 NKK393236 NUG393236 OEC393236 ONY393236 OXU393236 PHQ393236 PRM393236 QBI393236 QLE393236 QVA393236 REW393236 ROS393236 RYO393236 SIK393236 SSG393236 TCC393236 TLY393236 TVU393236 UFQ393236 UPM393236 UZI393236 VJE393236 VTA393236 WCW393236 WMS393236 WWO393236 S458772 KC458772 TY458772 ADU458772 ANQ458772 AXM458772 BHI458772 BRE458772 CBA458772 CKW458772 CUS458772 DEO458772 DOK458772 DYG458772 EIC458772 ERY458772 FBU458772 FLQ458772 FVM458772 GFI458772 GPE458772 GZA458772 HIW458772 HSS458772 ICO458772 IMK458772 IWG458772 JGC458772 JPY458772 JZU458772 KJQ458772 KTM458772 LDI458772 LNE458772 LXA458772 MGW458772 MQS458772 NAO458772 NKK458772 NUG458772 OEC458772 ONY458772 OXU458772 PHQ458772 PRM458772 QBI458772 QLE458772 QVA458772 REW458772 ROS458772 RYO458772 SIK458772 SSG458772 TCC458772 TLY458772 TVU458772 UFQ458772 UPM458772 UZI458772 VJE458772 VTA458772 WCW458772 WMS458772 WWO458772 S524308 KC524308 TY524308 ADU524308 ANQ524308 AXM524308 BHI524308 BRE524308 CBA524308 CKW524308 CUS524308 DEO524308 DOK524308 DYG524308 EIC524308 ERY524308 FBU524308 FLQ524308 FVM524308 GFI524308 GPE524308 GZA524308 HIW524308 HSS524308 ICO524308 IMK524308 IWG524308 JGC524308 JPY524308 JZU524308 KJQ524308 KTM524308 LDI524308 LNE524308 LXA524308 MGW524308 MQS524308 NAO524308 NKK524308 NUG524308 OEC524308 ONY524308 OXU524308 PHQ524308 PRM524308 QBI524308 QLE524308 QVA524308 REW524308 ROS524308 RYO524308 SIK524308 SSG524308 TCC524308 TLY524308 TVU524308 UFQ524308 UPM524308 UZI524308 VJE524308 VTA524308 WCW524308 WMS524308 WWO524308 S589844 KC589844 TY589844 ADU589844 ANQ589844 AXM589844 BHI589844 BRE589844 CBA589844 CKW589844 CUS589844 DEO589844 DOK589844 DYG589844 EIC589844 ERY589844 FBU589844 FLQ589844 FVM589844 GFI589844 GPE589844 GZA589844 HIW589844 HSS589844 ICO589844 IMK589844 IWG589844 JGC589844 JPY589844 JZU589844 KJQ589844 KTM589844 LDI589844 LNE589844 LXA589844 MGW589844 MQS589844 NAO589844 NKK589844 NUG589844 OEC589844 ONY589844 OXU589844 PHQ589844 PRM589844 QBI589844 QLE589844 QVA589844 REW589844 ROS589844 RYO589844 SIK589844 SSG589844 TCC589844 TLY589844 TVU589844 UFQ589844 UPM589844 UZI589844 VJE589844 VTA589844 WCW589844 WMS589844 WWO589844 S655380 KC655380 TY655380 ADU655380 ANQ655380 AXM655380 BHI655380 BRE655380 CBA655380 CKW655380 CUS655380 DEO655380 DOK655380 DYG655380 EIC655380 ERY655380 FBU655380 FLQ655380 FVM655380 GFI655380 GPE655380 GZA655380 HIW655380 HSS655380 ICO655380 IMK655380 IWG655380 JGC655380 JPY655380 JZU655380 KJQ655380 KTM655380 LDI655380 LNE655380 LXA655380 MGW655380 MQS655380 NAO655380 NKK655380 NUG655380 OEC655380 ONY655380 OXU655380 PHQ655380 PRM655380 QBI655380 QLE655380 QVA655380 REW655380 ROS655380 RYO655380 SIK655380 SSG655380 TCC655380 TLY655380 TVU655380 UFQ655380 UPM655380 UZI655380 VJE655380 VTA655380 WCW655380 WMS655380 WWO655380 S720916 KC720916 TY720916 ADU720916 ANQ720916 AXM720916 BHI720916 BRE720916 CBA720916 CKW720916 CUS720916 DEO720916 DOK720916 DYG720916 EIC720916 ERY720916 FBU720916 FLQ720916 FVM720916 GFI720916 GPE720916 GZA720916 HIW720916 HSS720916 ICO720916 IMK720916 IWG720916 JGC720916 JPY720916 JZU720916 KJQ720916 KTM720916 LDI720916 LNE720916 LXA720916 MGW720916 MQS720916 NAO720916 NKK720916 NUG720916 OEC720916 ONY720916 OXU720916 PHQ720916 PRM720916 QBI720916 QLE720916 QVA720916 REW720916 ROS720916 RYO720916 SIK720916 SSG720916 TCC720916 TLY720916 TVU720916 UFQ720916 UPM720916 UZI720916 VJE720916 VTA720916 WCW720916 WMS720916 WWO720916 S786452 KC786452 TY786452 ADU786452 ANQ786452 AXM786452 BHI786452 BRE786452 CBA786452 CKW786452 CUS786452 DEO786452 DOK786452 DYG786452 EIC786452 ERY786452 FBU786452 FLQ786452 FVM786452 GFI786452 GPE786452 GZA786452 HIW786452 HSS786452 ICO786452 IMK786452 IWG786452 JGC786452 JPY786452 JZU786452 KJQ786452 KTM786452 LDI786452 LNE786452 LXA786452 MGW786452 MQS786452 NAO786452 NKK786452 NUG786452 OEC786452 ONY786452 OXU786452 PHQ786452 PRM786452 QBI786452 QLE786452 QVA786452 REW786452 ROS786452 RYO786452 SIK786452 SSG786452 TCC786452 TLY786452 TVU786452 UFQ786452 UPM786452 UZI786452 VJE786452 VTA786452 WCW786452 WMS786452 WWO786452 S851988 KC851988 TY851988 ADU851988 ANQ851988 AXM851988 BHI851988 BRE851988 CBA851988 CKW851988 CUS851988 DEO851988 DOK851988 DYG851988 EIC851988 ERY851988 FBU851988 FLQ851988 FVM851988 GFI851988 GPE851988 GZA851988 HIW851988 HSS851988 ICO851988 IMK851988 IWG851988 JGC851988 JPY851988 JZU851988 KJQ851988 KTM851988 LDI851988 LNE851988 LXA851988 MGW851988 MQS851988 NAO851988 NKK851988 NUG851988 OEC851988 ONY851988 OXU851988 PHQ851988 PRM851988 QBI851988 QLE851988 QVA851988 REW851988 ROS851988 RYO851988 SIK851988 SSG851988 TCC851988 TLY851988 TVU851988 UFQ851988 UPM851988 UZI851988 VJE851988 VTA851988 WCW851988 WMS851988 WWO851988 S917524 KC917524 TY917524 ADU917524 ANQ917524 AXM917524 BHI917524 BRE917524 CBA917524 CKW917524 CUS917524 DEO917524 DOK917524 DYG917524 EIC917524 ERY917524 FBU917524 FLQ917524 FVM917524 GFI917524 GPE917524 GZA917524 HIW917524 HSS917524 ICO917524 IMK917524 IWG917524 JGC917524 JPY917524 JZU917524 KJQ917524 KTM917524 LDI917524 LNE917524 LXA917524 MGW917524 MQS917524 NAO917524 NKK917524 NUG917524 OEC917524 ONY917524 OXU917524 PHQ917524 PRM917524 QBI917524 QLE917524 QVA917524 REW917524 ROS917524 RYO917524 SIK917524 SSG917524 TCC917524 TLY917524 TVU917524 UFQ917524 UPM917524 UZI917524 VJE917524 VTA917524 WCW917524 WMS917524 WWO917524 S983060 KC983060 TY983060 ADU983060 ANQ983060 AXM983060 BHI983060 BRE983060 CBA983060 CKW983060 CUS983060 DEO983060 DOK983060 DYG983060 EIC983060 ERY983060 FBU983060 FLQ983060 FVM983060 GFI983060 GPE983060 GZA983060 HIW983060 HSS983060 ICO983060 IMK983060 IWG983060 JGC983060 JPY983060 JZU983060 KJQ983060 KTM983060 LDI983060 LNE983060 LXA983060 MGW983060 MQS983060 NAO983060 NKK983060 NUG983060 OEC983060 ONY983060 OXU983060 PHQ983060 PRM983060 QBI983060 QLE983060 QVA983060 REW983060 ROS983060 RYO983060 SIK983060 SSG983060 TCC983060 TLY983060 TVU983060 UFQ983060 UPM983060 UZI983060 VJE983060 VTA983060 WCW983060 WMS983060 WWO983060 U524308 U589844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U655380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U720916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U786452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U851988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U917524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U983060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U65556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U131092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U196628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U262164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WWQ24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U24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WWQ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MU24 WCY24 VTC24 VJG24 UZK24 UPO24 UFS24 TVW24 TMA24 TCE24 SSI24 SIM24 RYQ24 ROU24 REY24 QVC24 QLG24 QBK24 PRO24 PHS24 OXW24 OOA24 OEE24 NUI24 NKM24 NAQ24 MQU24 MGY24 LXC24 LNG24 LDK24 KTO24 KJS24 JZW24 JQA24 JGE24 IWI24 IMM24 ICQ24 HSU24 HIY24 GZC24 GPG24 GFK24 FVO24 FLS24 FBW24 ESA24 EIE24 DYI24 DOM24 DEQ24 CUU24 CKY24 CBC24 BRG24 BHK24 AXO24 ANS24 ADW24 UA24 TY24 KE24 WWO24 WMS24 WCW24 VTA24 VJE24 UZI24 UPM24 UFQ24 TVU24 TLY24 TCC24 SSG24 SIK24 RYO24 ROS24 REW24 QVA24 QLE24 QBI24 PRM24 PHQ24 OXU24 ONY24 OEC24 NUG24 NKK24 NAO24 MQS24 MGW24 LXA24 LNE24 LDI24 KTM24 KJQ24 JZU24 JPY24 JGC24 IWG24 IMK24 ICO24 HSS24 HIW24 GZA24 GPE24 GFI24 FVM24 FLQ24 FBU24 ERY24 EIC24 DYG24 DOK24 DEO24 CUS24 CKW24 CBA24 BRE24 BHI24 AXM24 ANQ24 ADU24 KC24 U327700 U393236 S24 U458772 Z65556 Z131092 Z196628 Z262164 Z327700 Z393236 Z458772 Z524308 Z589844 Z655380 Z720916 Z786452 Z851988 Z917524 Z983060 AB589844 AB655380 AB720916 AB786452 AB851988 AB917524 AB983060 AB65556 AB131092 AB196628 AB262164 AB458772 AB327700 AB393236 AB24 Z24 AB524308 AG65556 AG131092 AG196628 AG262164 AG327700 AG393236 AG458772 AG524308 AG589844 AG655380 AG720916 AG786452 AG851988 AG917524 AG983060 AI524308 AI589844 AI655380 AI720916 AI786452 AI851988 AI917524 AI983060 AI65556 AI131092 AI196628 AI262164 AI458772 AI327700 AI393236 AI24 AG24" xr:uid="{00000000-0002-0000-0C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R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R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R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R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R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R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R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R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R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R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R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R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R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R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WWP983060 T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T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T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T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T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T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T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T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T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T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T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T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T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T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T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CX24 VTB24 VJF24 UZJ24 UPN24 UFR24 TVV24 TLZ24 TCD24 SSH24 SIL24 RYP24 ROT24 REX24 QVB24 QLF24 QBJ24 PRN24 PHR24 OXV24 ONZ24 OED24 NUH24 NKL24 NAP24 MQT24 MGX24 LXB24 LNF24 LDJ24 KTN24 KJR24 JZV24 JPZ24 JGD24 IWH24 IML24 ICP24 HST24 HIX24 GZB24 GPF24 GFJ24 FVN24 FLR24 FBV24 ERZ24 EID24 DYH24 DOL24 DEP24 CUT24 CKX24 CBB24 BRF24 BHJ24 AXN24 ANR24 ADV24 TZ24 KD24 WWP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R24 WMT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xr:uid="{00000000-0002-0000-0C00-000003000000}"/>
    <dataValidation type="list" allowBlank="1" showInputMessage="1" showErrorMessage="1" errorTitle="Ошибка" error="Выберите значение из списка" sqref="WWI983060 M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M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M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M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M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M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M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M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M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M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M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M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M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M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M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CQ24 VSU24 VIY24 UZC24 UPG24 UFK24 TVO24 TLS24 TBW24 SSA24 SIE24 RYI24 ROM24 REQ24 QUU24 QKY24 QBC24 PRG24 PHK24 OXO24 ONS24 ODW24 NUA24 NKE24 NAI24 MQM24 MGQ24 LWU24 LMY24 LDC24 KTG24 KJK24 JZO24 JPS24 JFW24 IWA24 IME24 ICI24 HSM24 HIQ24 GYU24 GOY24 GFC24 FVG24 FLK24 FBO24 ERS24 EHW24 DYA24 DOE24 DEI24 CUM24 CKQ24 CAU24 BQY24 BHC24 AXG24 ANK24 ADO24 TS24 JW24 M24 WWI24 WMM24" xr:uid="{00000000-0002-0000-0C00-000004000000}">
      <formula1>kind_of_heat_transfer</formula1>
    </dataValidation>
    <dataValidation type="list" allowBlank="1" showInputMessage="1" errorTitle="Ошибка" error="Выберите значение из списка" prompt="Выберите значение из списка" sqref="JY23:KF23 TU23:UB23 ADQ23:ADX23 ANM23:ANT23 AXI23:AXP23 BHE23:BHL23 BRA23:BRH23 CAW23:CBD23 CKS23:CKZ23 CUO23:CUV23 DEK23:DER23 DOG23:DON23 DYC23:DYJ23 EHY23:EIF23 ERU23:ESB23 FBQ23:FBX23 FLM23:FLT23 FVI23:FVP23 GFE23:GFL23 GPA23:GPH23 GYW23:GZD23 HIS23:HIZ23 HSO23:HSV23 ICK23:ICR23 IMG23:IMN23 IWC23:IWJ23 JFY23:JGF23 JPU23:JQB23 JZQ23:JZX23 KJM23:KJT23 KTI23:KTP23 LDE23:LDL23 LNA23:LNH23 LWW23:LXD23 MGS23:MGZ23 MQO23:MQV23 NAK23:NAR23 NKG23:NKN23 NUC23:NUJ23 ODY23:OEF23 ONU23:OOB23 OXQ23:OXX23 PHM23:PHT23 PRI23:PRP23 QBE23:QBL23 QLA23:QLH23 QUW23:QVD23 RES23:REZ23 ROO23:ROV23 RYK23:RYR23 SIG23:SIN23 SSC23:SSJ23 TBY23:TCF23 TLU23:TMB23 TVQ23:TVX23 UFM23:UFT23 UPI23:UPP23 UZE23:UZL23 VJA23:VJH23 VSW23:VTD23 WCS23:WCZ23 WMO23:WMV23 WWK23:WWR23 JY65555:KF65555 TU65555:UB65555 ADQ65555:ADX65555 ANM65555:ANT65555 AXI65555:AXP65555 BHE65555:BHL65555 BRA65555:BRH65555 CAW65555:CBD65555 CKS65555:CKZ65555 CUO65555:CUV65555 DEK65555:DER65555 DOG65555:DON65555 DYC65555:DYJ65555 EHY65555:EIF65555 ERU65555:ESB65555 FBQ65555:FBX65555 FLM65555:FLT65555 FVI65555:FVP65555 GFE65555:GFL65555 GPA65555:GPH65555 GYW65555:GZD65555 HIS65555:HIZ65555 HSO65555:HSV65555 ICK65555:ICR65555 IMG65555:IMN65555 IWC65555:IWJ65555 JFY65555:JGF65555 JPU65555:JQB65555 JZQ65555:JZX65555 KJM65555:KJT65555 KTI65555:KTP65555 LDE65555:LDL65555 LNA65555:LNH65555 LWW65555:LXD65555 MGS65555:MGZ65555 MQO65555:MQV65555 NAK65555:NAR65555 NKG65555:NKN65555 NUC65555:NUJ65555 ODY65555:OEF65555 ONU65555:OOB65555 OXQ65555:OXX65555 PHM65555:PHT65555 PRI65555:PRP65555 QBE65555:QBL65555 QLA65555:QLH65555 QUW65555:QVD65555 RES65555:REZ65555 ROO65555:ROV65555 RYK65555:RYR65555 SIG65555:SIN65555 SSC65555:SSJ65555 TBY65555:TCF65555 TLU65555:TMB65555 TVQ65555:TVX65555 UFM65555:UFT65555 UPI65555:UPP65555 UZE65555:UZL65555 VJA65555:VJH65555 VSW65555:VTD65555 WCS65555:WCZ65555 WMO65555:WMV65555 WWK65555:WWR65555 JY131091:KF131091 TU131091:UB131091 ADQ131091:ADX131091 ANM131091:ANT131091 AXI131091:AXP131091 BHE131091:BHL131091 BRA131091:BRH131091 CAW131091:CBD131091 CKS131091:CKZ131091 CUO131091:CUV131091 DEK131091:DER131091 DOG131091:DON131091 DYC131091:DYJ131091 EHY131091:EIF131091 ERU131091:ESB131091 FBQ131091:FBX131091 FLM131091:FLT131091 FVI131091:FVP131091 GFE131091:GFL131091 GPA131091:GPH131091 GYW131091:GZD131091 HIS131091:HIZ131091 HSO131091:HSV131091 ICK131091:ICR131091 IMG131091:IMN131091 IWC131091:IWJ131091 JFY131091:JGF131091 JPU131091:JQB131091 JZQ131091:JZX131091 KJM131091:KJT131091 KTI131091:KTP131091 LDE131091:LDL131091 LNA131091:LNH131091 LWW131091:LXD131091 MGS131091:MGZ131091 MQO131091:MQV131091 NAK131091:NAR131091 NKG131091:NKN131091 NUC131091:NUJ131091 ODY131091:OEF131091 ONU131091:OOB131091 OXQ131091:OXX131091 PHM131091:PHT131091 PRI131091:PRP131091 QBE131091:QBL131091 QLA131091:QLH131091 QUW131091:QVD131091 RES131091:REZ131091 ROO131091:ROV131091 RYK131091:RYR131091 SIG131091:SIN131091 SSC131091:SSJ131091 TBY131091:TCF131091 TLU131091:TMB131091 TVQ131091:TVX131091 UFM131091:UFT131091 UPI131091:UPP131091 UZE131091:UZL131091 VJA131091:VJH131091 VSW131091:VTD131091 WCS131091:WCZ131091 WMO131091:WMV131091 WWK131091:WWR131091 JY196627:KF196627 TU196627:UB196627 ADQ196627:ADX196627 ANM196627:ANT196627 AXI196627:AXP196627 BHE196627:BHL196627 BRA196627:BRH196627 CAW196627:CBD196627 CKS196627:CKZ196627 CUO196627:CUV196627 DEK196627:DER196627 DOG196627:DON196627 DYC196627:DYJ196627 EHY196627:EIF196627 ERU196627:ESB196627 FBQ196627:FBX196627 FLM196627:FLT196627 FVI196627:FVP196627 GFE196627:GFL196627 GPA196627:GPH196627 GYW196627:GZD196627 HIS196627:HIZ196627 HSO196627:HSV196627 ICK196627:ICR196627 IMG196627:IMN196627 IWC196627:IWJ196627 JFY196627:JGF196627 JPU196627:JQB196627 JZQ196627:JZX196627 KJM196627:KJT196627 KTI196627:KTP196627 LDE196627:LDL196627 LNA196627:LNH196627 LWW196627:LXD196627 MGS196627:MGZ196627 MQO196627:MQV196627 NAK196627:NAR196627 NKG196627:NKN196627 NUC196627:NUJ196627 ODY196627:OEF196627 ONU196627:OOB196627 OXQ196627:OXX196627 PHM196627:PHT196627 PRI196627:PRP196627 QBE196627:QBL196627 QLA196627:QLH196627 QUW196627:QVD196627 RES196627:REZ196627 ROO196627:ROV196627 RYK196627:RYR196627 SIG196627:SIN196627 SSC196627:SSJ196627 TBY196627:TCF196627 TLU196627:TMB196627 TVQ196627:TVX196627 UFM196627:UFT196627 UPI196627:UPP196627 UZE196627:UZL196627 VJA196627:VJH196627 VSW196627:VTD196627 WCS196627:WCZ196627 WMO196627:WMV196627 WWK196627:WWR196627 JY262163:KF262163 TU262163:UB262163 ADQ262163:ADX262163 ANM262163:ANT262163 AXI262163:AXP262163 BHE262163:BHL262163 BRA262163:BRH262163 CAW262163:CBD262163 CKS262163:CKZ262163 CUO262163:CUV262163 DEK262163:DER262163 DOG262163:DON262163 DYC262163:DYJ262163 EHY262163:EIF262163 ERU262163:ESB262163 FBQ262163:FBX262163 FLM262163:FLT262163 FVI262163:FVP262163 GFE262163:GFL262163 GPA262163:GPH262163 GYW262163:GZD262163 HIS262163:HIZ262163 HSO262163:HSV262163 ICK262163:ICR262163 IMG262163:IMN262163 IWC262163:IWJ262163 JFY262163:JGF262163 JPU262163:JQB262163 JZQ262163:JZX262163 KJM262163:KJT262163 KTI262163:KTP262163 LDE262163:LDL262163 LNA262163:LNH262163 LWW262163:LXD262163 MGS262163:MGZ262163 MQO262163:MQV262163 NAK262163:NAR262163 NKG262163:NKN262163 NUC262163:NUJ262163 ODY262163:OEF262163 ONU262163:OOB262163 OXQ262163:OXX262163 PHM262163:PHT262163 PRI262163:PRP262163 QBE262163:QBL262163 QLA262163:QLH262163 QUW262163:QVD262163 RES262163:REZ262163 ROO262163:ROV262163 RYK262163:RYR262163 SIG262163:SIN262163 SSC262163:SSJ262163 TBY262163:TCF262163 TLU262163:TMB262163 TVQ262163:TVX262163 UFM262163:UFT262163 UPI262163:UPP262163 UZE262163:UZL262163 VJA262163:VJH262163 VSW262163:VTD262163 WCS262163:WCZ262163 WMO262163:WMV262163 WWK262163:WWR262163 JY327699:KF327699 TU327699:UB327699 ADQ327699:ADX327699 ANM327699:ANT327699 AXI327699:AXP327699 BHE327699:BHL327699 BRA327699:BRH327699 CAW327699:CBD327699 CKS327699:CKZ327699 CUO327699:CUV327699 DEK327699:DER327699 DOG327699:DON327699 DYC327699:DYJ327699 EHY327699:EIF327699 ERU327699:ESB327699 FBQ327699:FBX327699 FLM327699:FLT327699 FVI327699:FVP327699 GFE327699:GFL327699 GPA327699:GPH327699 GYW327699:GZD327699 HIS327699:HIZ327699 HSO327699:HSV327699 ICK327699:ICR327699 IMG327699:IMN327699 IWC327699:IWJ327699 JFY327699:JGF327699 JPU327699:JQB327699 JZQ327699:JZX327699 KJM327699:KJT327699 KTI327699:KTP327699 LDE327699:LDL327699 LNA327699:LNH327699 LWW327699:LXD327699 MGS327699:MGZ327699 MQO327699:MQV327699 NAK327699:NAR327699 NKG327699:NKN327699 NUC327699:NUJ327699 ODY327699:OEF327699 ONU327699:OOB327699 OXQ327699:OXX327699 PHM327699:PHT327699 PRI327699:PRP327699 QBE327699:QBL327699 QLA327699:QLH327699 QUW327699:QVD327699 RES327699:REZ327699 ROO327699:ROV327699 RYK327699:RYR327699 SIG327699:SIN327699 SSC327699:SSJ327699 TBY327699:TCF327699 TLU327699:TMB327699 TVQ327699:TVX327699 UFM327699:UFT327699 UPI327699:UPP327699 UZE327699:UZL327699 VJA327699:VJH327699 VSW327699:VTD327699 WCS327699:WCZ327699 WMO327699:WMV327699 WWK327699:WWR327699 JY393235:KF393235 TU393235:UB393235 ADQ393235:ADX393235 ANM393235:ANT393235 AXI393235:AXP393235 BHE393235:BHL393235 BRA393235:BRH393235 CAW393235:CBD393235 CKS393235:CKZ393235 CUO393235:CUV393235 DEK393235:DER393235 DOG393235:DON393235 DYC393235:DYJ393235 EHY393235:EIF393235 ERU393235:ESB393235 FBQ393235:FBX393235 FLM393235:FLT393235 FVI393235:FVP393235 GFE393235:GFL393235 GPA393235:GPH393235 GYW393235:GZD393235 HIS393235:HIZ393235 HSO393235:HSV393235 ICK393235:ICR393235 IMG393235:IMN393235 IWC393235:IWJ393235 JFY393235:JGF393235 JPU393235:JQB393235 JZQ393235:JZX393235 KJM393235:KJT393235 KTI393235:KTP393235 LDE393235:LDL393235 LNA393235:LNH393235 LWW393235:LXD393235 MGS393235:MGZ393235 MQO393235:MQV393235 NAK393235:NAR393235 NKG393235:NKN393235 NUC393235:NUJ393235 ODY393235:OEF393235 ONU393235:OOB393235 OXQ393235:OXX393235 PHM393235:PHT393235 PRI393235:PRP393235 QBE393235:QBL393235 QLA393235:QLH393235 QUW393235:QVD393235 RES393235:REZ393235 ROO393235:ROV393235 RYK393235:RYR393235 SIG393235:SIN393235 SSC393235:SSJ393235 TBY393235:TCF393235 TLU393235:TMB393235 TVQ393235:TVX393235 UFM393235:UFT393235 UPI393235:UPP393235 UZE393235:UZL393235 VJA393235:VJH393235 VSW393235:VTD393235 WCS393235:WCZ393235 WMO393235:WMV393235 WWK393235:WWR393235 JY458771:KF458771 TU458771:UB458771 ADQ458771:ADX458771 ANM458771:ANT458771 AXI458771:AXP458771 BHE458771:BHL458771 BRA458771:BRH458771 CAW458771:CBD458771 CKS458771:CKZ458771 CUO458771:CUV458771 DEK458771:DER458771 DOG458771:DON458771 DYC458771:DYJ458771 EHY458771:EIF458771 ERU458771:ESB458771 FBQ458771:FBX458771 FLM458771:FLT458771 FVI458771:FVP458771 GFE458771:GFL458771 GPA458771:GPH458771 GYW458771:GZD458771 HIS458771:HIZ458771 HSO458771:HSV458771 ICK458771:ICR458771 IMG458771:IMN458771 IWC458771:IWJ458771 JFY458771:JGF458771 JPU458771:JQB458771 JZQ458771:JZX458771 KJM458771:KJT458771 KTI458771:KTP458771 LDE458771:LDL458771 LNA458771:LNH458771 LWW458771:LXD458771 MGS458771:MGZ458771 MQO458771:MQV458771 NAK458771:NAR458771 NKG458771:NKN458771 NUC458771:NUJ458771 ODY458771:OEF458771 ONU458771:OOB458771 OXQ458771:OXX458771 PHM458771:PHT458771 PRI458771:PRP458771 QBE458771:QBL458771 QLA458771:QLH458771 QUW458771:QVD458771 RES458771:REZ458771 ROO458771:ROV458771 RYK458771:RYR458771 SIG458771:SIN458771 SSC458771:SSJ458771 TBY458771:TCF458771 TLU458771:TMB458771 TVQ458771:TVX458771 UFM458771:UFT458771 UPI458771:UPP458771 UZE458771:UZL458771 VJA458771:VJH458771 VSW458771:VTD458771 WCS458771:WCZ458771 WMO458771:WMV458771 WWK458771:WWR458771 JY524307:KF524307 TU524307:UB524307 ADQ524307:ADX524307 ANM524307:ANT524307 AXI524307:AXP524307 BHE524307:BHL524307 BRA524307:BRH524307 CAW524307:CBD524307 CKS524307:CKZ524307 CUO524307:CUV524307 DEK524307:DER524307 DOG524307:DON524307 DYC524307:DYJ524307 EHY524307:EIF524307 ERU524307:ESB524307 FBQ524307:FBX524307 FLM524307:FLT524307 FVI524307:FVP524307 GFE524307:GFL524307 GPA524307:GPH524307 GYW524307:GZD524307 HIS524307:HIZ524307 HSO524307:HSV524307 ICK524307:ICR524307 IMG524307:IMN524307 IWC524307:IWJ524307 JFY524307:JGF524307 JPU524307:JQB524307 JZQ524307:JZX524307 KJM524307:KJT524307 KTI524307:KTP524307 LDE524307:LDL524307 LNA524307:LNH524307 LWW524307:LXD524307 MGS524307:MGZ524307 MQO524307:MQV524307 NAK524307:NAR524307 NKG524307:NKN524307 NUC524307:NUJ524307 ODY524307:OEF524307 ONU524307:OOB524307 OXQ524307:OXX524307 PHM524307:PHT524307 PRI524307:PRP524307 QBE524307:QBL524307 QLA524307:QLH524307 QUW524307:QVD524307 RES524307:REZ524307 ROO524307:ROV524307 RYK524307:RYR524307 SIG524307:SIN524307 SSC524307:SSJ524307 TBY524307:TCF524307 TLU524307:TMB524307 TVQ524307:TVX524307 UFM524307:UFT524307 UPI524307:UPP524307 UZE524307:UZL524307 VJA524307:VJH524307 VSW524307:VTD524307 WCS524307:WCZ524307 WMO524307:WMV524307 WWK524307:WWR524307 JY589843:KF589843 TU589843:UB589843 ADQ589843:ADX589843 ANM589843:ANT589843 AXI589843:AXP589843 BHE589843:BHL589843 BRA589843:BRH589843 CAW589843:CBD589843 CKS589843:CKZ589843 CUO589843:CUV589843 DEK589843:DER589843 DOG589843:DON589843 DYC589843:DYJ589843 EHY589843:EIF589843 ERU589843:ESB589843 FBQ589843:FBX589843 FLM589843:FLT589843 FVI589843:FVP589843 GFE589843:GFL589843 GPA589843:GPH589843 GYW589843:GZD589843 HIS589843:HIZ589843 HSO589843:HSV589843 ICK589843:ICR589843 IMG589843:IMN589843 IWC589843:IWJ589843 JFY589843:JGF589843 JPU589843:JQB589843 JZQ589843:JZX589843 KJM589843:KJT589843 KTI589843:KTP589843 LDE589843:LDL589843 LNA589843:LNH589843 LWW589843:LXD589843 MGS589843:MGZ589843 MQO589843:MQV589843 NAK589843:NAR589843 NKG589843:NKN589843 NUC589843:NUJ589843 ODY589843:OEF589843 ONU589843:OOB589843 OXQ589843:OXX589843 PHM589843:PHT589843 PRI589843:PRP589843 QBE589843:QBL589843 QLA589843:QLH589843 QUW589843:QVD589843 RES589843:REZ589843 ROO589843:ROV589843 RYK589843:RYR589843 SIG589843:SIN589843 SSC589843:SSJ589843 TBY589843:TCF589843 TLU589843:TMB589843 TVQ589843:TVX589843 UFM589843:UFT589843 UPI589843:UPP589843 UZE589843:UZL589843 VJA589843:VJH589843 VSW589843:VTD589843 WCS589843:WCZ589843 WMO589843:WMV589843 WWK589843:WWR589843 JY655379:KF655379 TU655379:UB655379 ADQ655379:ADX655379 ANM655379:ANT655379 AXI655379:AXP655379 BHE655379:BHL655379 BRA655379:BRH655379 CAW655379:CBD655379 CKS655379:CKZ655379 CUO655379:CUV655379 DEK655379:DER655379 DOG655379:DON655379 DYC655379:DYJ655379 EHY655379:EIF655379 ERU655379:ESB655379 FBQ655379:FBX655379 FLM655379:FLT655379 FVI655379:FVP655379 GFE655379:GFL655379 GPA655379:GPH655379 GYW655379:GZD655379 HIS655379:HIZ655379 HSO655379:HSV655379 ICK655379:ICR655379 IMG655379:IMN655379 IWC655379:IWJ655379 JFY655379:JGF655379 JPU655379:JQB655379 JZQ655379:JZX655379 KJM655379:KJT655379 KTI655379:KTP655379 LDE655379:LDL655379 LNA655379:LNH655379 LWW655379:LXD655379 MGS655379:MGZ655379 MQO655379:MQV655379 NAK655379:NAR655379 NKG655379:NKN655379 NUC655379:NUJ655379 ODY655379:OEF655379 ONU655379:OOB655379 OXQ655379:OXX655379 PHM655379:PHT655379 PRI655379:PRP655379 QBE655379:QBL655379 QLA655379:QLH655379 QUW655379:QVD655379 RES655379:REZ655379 ROO655379:ROV655379 RYK655379:RYR655379 SIG655379:SIN655379 SSC655379:SSJ655379 TBY655379:TCF655379 TLU655379:TMB655379 TVQ655379:TVX655379 UFM655379:UFT655379 UPI655379:UPP655379 UZE655379:UZL655379 VJA655379:VJH655379 VSW655379:VTD655379 WCS655379:WCZ655379 WMO655379:WMV655379 WWK655379:WWR655379 JY720915:KF720915 TU720915:UB720915 ADQ720915:ADX720915 ANM720915:ANT720915 AXI720915:AXP720915 BHE720915:BHL720915 BRA720915:BRH720915 CAW720915:CBD720915 CKS720915:CKZ720915 CUO720915:CUV720915 DEK720915:DER720915 DOG720915:DON720915 DYC720915:DYJ720915 EHY720915:EIF720915 ERU720915:ESB720915 FBQ720915:FBX720915 FLM720915:FLT720915 FVI720915:FVP720915 GFE720915:GFL720915 GPA720915:GPH720915 GYW720915:GZD720915 HIS720915:HIZ720915 HSO720915:HSV720915 ICK720915:ICR720915 IMG720915:IMN720915 IWC720915:IWJ720915 JFY720915:JGF720915 JPU720915:JQB720915 JZQ720915:JZX720915 KJM720915:KJT720915 KTI720915:KTP720915 LDE720915:LDL720915 LNA720915:LNH720915 LWW720915:LXD720915 MGS720915:MGZ720915 MQO720915:MQV720915 NAK720915:NAR720915 NKG720915:NKN720915 NUC720915:NUJ720915 ODY720915:OEF720915 ONU720915:OOB720915 OXQ720915:OXX720915 PHM720915:PHT720915 PRI720915:PRP720915 QBE720915:QBL720915 QLA720915:QLH720915 QUW720915:QVD720915 RES720915:REZ720915 ROO720915:ROV720915 RYK720915:RYR720915 SIG720915:SIN720915 SSC720915:SSJ720915 TBY720915:TCF720915 TLU720915:TMB720915 TVQ720915:TVX720915 UFM720915:UFT720915 UPI720915:UPP720915 UZE720915:UZL720915 VJA720915:VJH720915 VSW720915:VTD720915 WCS720915:WCZ720915 WMO720915:WMV720915 WWK720915:WWR720915 JY786451:KF786451 TU786451:UB786451 ADQ786451:ADX786451 ANM786451:ANT786451 AXI786451:AXP786451 BHE786451:BHL786451 BRA786451:BRH786451 CAW786451:CBD786451 CKS786451:CKZ786451 CUO786451:CUV786451 DEK786451:DER786451 DOG786451:DON786451 DYC786451:DYJ786451 EHY786451:EIF786451 ERU786451:ESB786451 FBQ786451:FBX786451 FLM786451:FLT786451 FVI786451:FVP786451 GFE786451:GFL786451 GPA786451:GPH786451 GYW786451:GZD786451 HIS786451:HIZ786451 HSO786451:HSV786451 ICK786451:ICR786451 IMG786451:IMN786451 IWC786451:IWJ786451 JFY786451:JGF786451 JPU786451:JQB786451 JZQ786451:JZX786451 KJM786451:KJT786451 KTI786451:KTP786451 LDE786451:LDL786451 LNA786451:LNH786451 LWW786451:LXD786451 MGS786451:MGZ786451 MQO786451:MQV786451 NAK786451:NAR786451 NKG786451:NKN786451 NUC786451:NUJ786451 ODY786451:OEF786451 ONU786451:OOB786451 OXQ786451:OXX786451 PHM786451:PHT786451 PRI786451:PRP786451 QBE786451:QBL786451 QLA786451:QLH786451 QUW786451:QVD786451 RES786451:REZ786451 ROO786451:ROV786451 RYK786451:RYR786451 SIG786451:SIN786451 SSC786451:SSJ786451 TBY786451:TCF786451 TLU786451:TMB786451 TVQ786451:TVX786451 UFM786451:UFT786451 UPI786451:UPP786451 UZE786451:UZL786451 VJA786451:VJH786451 VSW786451:VTD786451 WCS786451:WCZ786451 WMO786451:WMV786451 WWK786451:WWR786451 JY851987:KF851987 TU851987:UB851987 ADQ851987:ADX851987 ANM851987:ANT851987 AXI851987:AXP851987 BHE851987:BHL851987 BRA851987:BRH851987 CAW851987:CBD851987 CKS851987:CKZ851987 CUO851987:CUV851987 DEK851987:DER851987 DOG851987:DON851987 DYC851987:DYJ851987 EHY851987:EIF851987 ERU851987:ESB851987 FBQ851987:FBX851987 FLM851987:FLT851987 FVI851987:FVP851987 GFE851987:GFL851987 GPA851987:GPH851987 GYW851987:GZD851987 HIS851987:HIZ851987 HSO851987:HSV851987 ICK851987:ICR851987 IMG851987:IMN851987 IWC851987:IWJ851987 JFY851987:JGF851987 JPU851987:JQB851987 JZQ851987:JZX851987 KJM851987:KJT851987 KTI851987:KTP851987 LDE851987:LDL851987 LNA851987:LNH851987 LWW851987:LXD851987 MGS851987:MGZ851987 MQO851987:MQV851987 NAK851987:NAR851987 NKG851987:NKN851987 NUC851987:NUJ851987 ODY851987:OEF851987 ONU851987:OOB851987 OXQ851987:OXX851987 PHM851987:PHT851987 PRI851987:PRP851987 QBE851987:QBL851987 QLA851987:QLH851987 QUW851987:QVD851987 RES851987:REZ851987 ROO851987:ROV851987 RYK851987:RYR851987 SIG851987:SIN851987 SSC851987:SSJ851987 TBY851987:TCF851987 TLU851987:TMB851987 TVQ851987:TVX851987 UFM851987:UFT851987 UPI851987:UPP851987 UZE851987:UZL851987 VJA851987:VJH851987 VSW851987:VTD851987 WCS851987:WCZ851987 WMO851987:WMV851987 WWK851987:WWR851987 JY917523:KF917523 TU917523:UB917523 ADQ917523:ADX917523 ANM917523:ANT917523 AXI917523:AXP917523 BHE917523:BHL917523 BRA917523:BRH917523 CAW917523:CBD917523 CKS917523:CKZ917523 CUO917523:CUV917523 DEK917523:DER917523 DOG917523:DON917523 DYC917523:DYJ917523 EHY917523:EIF917523 ERU917523:ESB917523 FBQ917523:FBX917523 FLM917523:FLT917523 FVI917523:FVP917523 GFE917523:GFL917523 GPA917523:GPH917523 GYW917523:GZD917523 HIS917523:HIZ917523 HSO917523:HSV917523 ICK917523:ICR917523 IMG917523:IMN917523 IWC917523:IWJ917523 JFY917523:JGF917523 JPU917523:JQB917523 JZQ917523:JZX917523 KJM917523:KJT917523 KTI917523:KTP917523 LDE917523:LDL917523 LNA917523:LNH917523 LWW917523:LXD917523 MGS917523:MGZ917523 MQO917523:MQV917523 NAK917523:NAR917523 NKG917523:NKN917523 NUC917523:NUJ917523 ODY917523:OEF917523 ONU917523:OOB917523 OXQ917523:OXX917523 PHM917523:PHT917523 PRI917523:PRP917523 QBE917523:QBL917523 QLA917523:QLH917523 QUW917523:QVD917523 RES917523:REZ917523 ROO917523:ROV917523 RYK917523:RYR917523 SIG917523:SIN917523 SSC917523:SSJ917523 TBY917523:TCF917523 TLU917523:TMB917523 TVQ917523:TVX917523 UFM917523:UFT917523 UPI917523:UPP917523 UZE917523:UZL917523 VJA917523:VJH917523 VSW917523:VTD917523 WCS917523:WCZ917523 WMO917523:WMV917523 WWK917523:WWR917523 WWK983059:WWR983059 JY983059:KF983059 TU983059:UB983059 ADQ983059:ADX983059 ANM983059:ANT983059 AXI983059:AXP983059 BHE983059:BHL983059 BRA983059:BRH983059 CAW983059:CBD983059 CKS983059:CKZ983059 CUO983059:CUV983059 DEK983059:DER983059 DOG983059:DON983059 DYC983059:DYJ983059 EHY983059:EIF983059 ERU983059:ESB983059 FBQ983059:FBX983059 FLM983059:FLT983059 FVI983059:FVP983059 GFE983059:GFL983059 GPA983059:GPH983059 GYW983059:GZD983059 HIS983059:HIZ983059 HSO983059:HSV983059 ICK983059:ICR983059 IMG983059:IMN983059 IWC983059:IWJ983059 JFY983059:JGF983059 JPU983059:JQB983059 JZQ983059:JZX983059 KJM983059:KJT983059 KTI983059:KTP983059 LDE983059:LDL983059 LNA983059:LNH983059 LWW983059:LXD983059 MGS983059:MGZ983059 MQO983059:MQV983059 NAK983059:NAR983059 NKG983059:NKN983059 NUC983059:NUJ983059 ODY983059:OEF983059 ONU983059:OOB983059 OXQ983059:OXX983059 PHM983059:PHT983059 PRI983059:PRP983059 QBE983059:QBL983059 QLA983059:QLH983059 QUW983059:QVD983059 RES983059:REZ983059 ROO983059:ROV983059 RYK983059:RYR983059 SIG983059:SIN983059 SSC983059:SSJ983059 TBY983059:TCF983059 TLU983059:TMB983059 TVQ983059:TVX983059 UFM983059:UFT983059 UPI983059:UPP983059 UZE983059:UZL983059 VJA983059:VJH983059 VSW983059:VTD983059 WCS983059:WCZ983059 WMO983059:WMV983059 O983059:AJ983059 O65555:AJ65555 O131091:AJ131091 O196627:AJ196627 O262163:AJ262163 O327699:AJ327699 O393235:AJ393235 O458771:AJ458771 O524307:AJ524307 O589843:AJ589843 O655379:AJ655379 O720915:AJ720915 O786451:AJ786451 O851987:AJ851987 O917523:AJ917523" xr:uid="{00000000-0002-0000-0C00-000005000000}">
      <formula1>kind_of_cons</formula1>
    </dataValidation>
    <dataValidation type="textLength" operator="lessThanOrEqual" allowBlank="1" showInputMessage="1" showErrorMessage="1" errorTitle="Ошибка" error="Допускается ввод не более 900 символов!" sqref="WWS983054:WWS983061 WMW983054:WMW983061 AK65550:AK65557 KG65550:KG65557 UC65550:UC65557 ADY65550:ADY65557 ANU65550:ANU65557 AXQ65550:AXQ65557 BHM65550:BHM65557 BRI65550:BRI65557 CBE65550:CBE65557 CLA65550:CLA65557 CUW65550:CUW65557 DES65550:DES65557 DOO65550:DOO65557 DYK65550:DYK65557 EIG65550:EIG65557 ESC65550:ESC65557 FBY65550:FBY65557 FLU65550:FLU65557 FVQ65550:FVQ65557 GFM65550:GFM65557 GPI65550:GPI65557 GZE65550:GZE65557 HJA65550:HJA65557 HSW65550:HSW65557 ICS65550:ICS65557 IMO65550:IMO65557 IWK65550:IWK65557 JGG65550:JGG65557 JQC65550:JQC65557 JZY65550:JZY65557 KJU65550:KJU65557 KTQ65550:KTQ65557 LDM65550:LDM65557 LNI65550:LNI65557 LXE65550:LXE65557 MHA65550:MHA65557 MQW65550:MQW65557 NAS65550:NAS65557 NKO65550:NKO65557 NUK65550:NUK65557 OEG65550:OEG65557 OOC65550:OOC65557 OXY65550:OXY65557 PHU65550:PHU65557 PRQ65550:PRQ65557 QBM65550:QBM65557 QLI65550:QLI65557 QVE65550:QVE65557 RFA65550:RFA65557 ROW65550:ROW65557 RYS65550:RYS65557 SIO65550:SIO65557 SSK65550:SSK65557 TCG65550:TCG65557 TMC65550:TMC65557 TVY65550:TVY65557 UFU65550:UFU65557 UPQ65550:UPQ65557 UZM65550:UZM65557 VJI65550:VJI65557 VTE65550:VTE65557 WDA65550:WDA65557 WMW65550:WMW65557 WWS65550:WWS65557 AK131086:AK131093 KG131086:KG131093 UC131086:UC131093 ADY131086:ADY131093 ANU131086:ANU131093 AXQ131086:AXQ131093 BHM131086:BHM131093 BRI131086:BRI131093 CBE131086:CBE131093 CLA131086:CLA131093 CUW131086:CUW131093 DES131086:DES131093 DOO131086:DOO131093 DYK131086:DYK131093 EIG131086:EIG131093 ESC131086:ESC131093 FBY131086:FBY131093 FLU131086:FLU131093 FVQ131086:FVQ131093 GFM131086:GFM131093 GPI131086:GPI131093 GZE131086:GZE131093 HJA131086:HJA131093 HSW131086:HSW131093 ICS131086:ICS131093 IMO131086:IMO131093 IWK131086:IWK131093 JGG131086:JGG131093 JQC131086:JQC131093 JZY131086:JZY131093 KJU131086:KJU131093 KTQ131086:KTQ131093 LDM131086:LDM131093 LNI131086:LNI131093 LXE131086:LXE131093 MHA131086:MHA131093 MQW131086:MQW131093 NAS131086:NAS131093 NKO131086:NKO131093 NUK131086:NUK131093 OEG131086:OEG131093 OOC131086:OOC131093 OXY131086:OXY131093 PHU131086:PHU131093 PRQ131086:PRQ131093 QBM131086:QBM131093 QLI131086:QLI131093 QVE131086:QVE131093 RFA131086:RFA131093 ROW131086:ROW131093 RYS131086:RYS131093 SIO131086:SIO131093 SSK131086:SSK131093 TCG131086:TCG131093 TMC131086:TMC131093 TVY131086:TVY131093 UFU131086:UFU131093 UPQ131086:UPQ131093 UZM131086:UZM131093 VJI131086:VJI131093 VTE131086:VTE131093 WDA131086:WDA131093 WMW131086:WMW131093 WWS131086:WWS131093 AK196622:AK196629 KG196622:KG196629 UC196622:UC196629 ADY196622:ADY196629 ANU196622:ANU196629 AXQ196622:AXQ196629 BHM196622:BHM196629 BRI196622:BRI196629 CBE196622:CBE196629 CLA196622:CLA196629 CUW196622:CUW196629 DES196622:DES196629 DOO196622:DOO196629 DYK196622:DYK196629 EIG196622:EIG196629 ESC196622:ESC196629 FBY196622:FBY196629 FLU196622:FLU196629 FVQ196622:FVQ196629 GFM196622:GFM196629 GPI196622:GPI196629 GZE196622:GZE196629 HJA196622:HJA196629 HSW196622:HSW196629 ICS196622:ICS196629 IMO196622:IMO196629 IWK196622:IWK196629 JGG196622:JGG196629 JQC196622:JQC196629 JZY196622:JZY196629 KJU196622:KJU196629 KTQ196622:KTQ196629 LDM196622:LDM196629 LNI196622:LNI196629 LXE196622:LXE196629 MHA196622:MHA196629 MQW196622:MQW196629 NAS196622:NAS196629 NKO196622:NKO196629 NUK196622:NUK196629 OEG196622:OEG196629 OOC196622:OOC196629 OXY196622:OXY196629 PHU196622:PHU196629 PRQ196622:PRQ196629 QBM196622:QBM196629 QLI196622:QLI196629 QVE196622:QVE196629 RFA196622:RFA196629 ROW196622:ROW196629 RYS196622:RYS196629 SIO196622:SIO196629 SSK196622:SSK196629 TCG196622:TCG196629 TMC196622:TMC196629 TVY196622:TVY196629 UFU196622:UFU196629 UPQ196622:UPQ196629 UZM196622:UZM196629 VJI196622:VJI196629 VTE196622:VTE196629 WDA196622:WDA196629 WMW196622:WMW196629 WWS196622:WWS196629 AK262158:AK262165 KG262158:KG262165 UC262158:UC262165 ADY262158:ADY262165 ANU262158:ANU262165 AXQ262158:AXQ262165 BHM262158:BHM262165 BRI262158:BRI262165 CBE262158:CBE262165 CLA262158:CLA262165 CUW262158:CUW262165 DES262158:DES262165 DOO262158:DOO262165 DYK262158:DYK262165 EIG262158:EIG262165 ESC262158:ESC262165 FBY262158:FBY262165 FLU262158:FLU262165 FVQ262158:FVQ262165 GFM262158:GFM262165 GPI262158:GPI262165 GZE262158:GZE262165 HJA262158:HJA262165 HSW262158:HSW262165 ICS262158:ICS262165 IMO262158:IMO262165 IWK262158:IWK262165 JGG262158:JGG262165 JQC262158:JQC262165 JZY262158:JZY262165 KJU262158:KJU262165 KTQ262158:KTQ262165 LDM262158:LDM262165 LNI262158:LNI262165 LXE262158:LXE262165 MHA262158:MHA262165 MQW262158:MQW262165 NAS262158:NAS262165 NKO262158:NKO262165 NUK262158:NUK262165 OEG262158:OEG262165 OOC262158:OOC262165 OXY262158:OXY262165 PHU262158:PHU262165 PRQ262158:PRQ262165 QBM262158:QBM262165 QLI262158:QLI262165 QVE262158:QVE262165 RFA262158:RFA262165 ROW262158:ROW262165 RYS262158:RYS262165 SIO262158:SIO262165 SSK262158:SSK262165 TCG262158:TCG262165 TMC262158:TMC262165 TVY262158:TVY262165 UFU262158:UFU262165 UPQ262158:UPQ262165 UZM262158:UZM262165 VJI262158:VJI262165 VTE262158:VTE262165 WDA262158:WDA262165 WMW262158:WMW262165 WWS262158:WWS262165 AK327694:AK327701 KG327694:KG327701 UC327694:UC327701 ADY327694:ADY327701 ANU327694:ANU327701 AXQ327694:AXQ327701 BHM327694:BHM327701 BRI327694:BRI327701 CBE327694:CBE327701 CLA327694:CLA327701 CUW327694:CUW327701 DES327694:DES327701 DOO327694:DOO327701 DYK327694:DYK327701 EIG327694:EIG327701 ESC327694:ESC327701 FBY327694:FBY327701 FLU327694:FLU327701 FVQ327694:FVQ327701 GFM327694:GFM327701 GPI327694:GPI327701 GZE327694:GZE327701 HJA327694:HJA327701 HSW327694:HSW327701 ICS327694:ICS327701 IMO327694:IMO327701 IWK327694:IWK327701 JGG327694:JGG327701 JQC327694:JQC327701 JZY327694:JZY327701 KJU327694:KJU327701 KTQ327694:KTQ327701 LDM327694:LDM327701 LNI327694:LNI327701 LXE327694:LXE327701 MHA327694:MHA327701 MQW327694:MQW327701 NAS327694:NAS327701 NKO327694:NKO327701 NUK327694:NUK327701 OEG327694:OEG327701 OOC327694:OOC327701 OXY327694:OXY327701 PHU327694:PHU327701 PRQ327694:PRQ327701 QBM327694:QBM327701 QLI327694:QLI327701 QVE327694:QVE327701 RFA327694:RFA327701 ROW327694:ROW327701 RYS327694:RYS327701 SIO327694:SIO327701 SSK327694:SSK327701 TCG327694:TCG327701 TMC327694:TMC327701 TVY327694:TVY327701 UFU327694:UFU327701 UPQ327694:UPQ327701 UZM327694:UZM327701 VJI327694:VJI327701 VTE327694:VTE327701 WDA327694:WDA327701 WMW327694:WMW327701 WWS327694:WWS327701 AK393230:AK393237 KG393230:KG393237 UC393230:UC393237 ADY393230:ADY393237 ANU393230:ANU393237 AXQ393230:AXQ393237 BHM393230:BHM393237 BRI393230:BRI393237 CBE393230:CBE393237 CLA393230:CLA393237 CUW393230:CUW393237 DES393230:DES393237 DOO393230:DOO393237 DYK393230:DYK393237 EIG393230:EIG393237 ESC393230:ESC393237 FBY393230:FBY393237 FLU393230:FLU393237 FVQ393230:FVQ393237 GFM393230:GFM393237 GPI393230:GPI393237 GZE393230:GZE393237 HJA393230:HJA393237 HSW393230:HSW393237 ICS393230:ICS393237 IMO393230:IMO393237 IWK393230:IWK393237 JGG393230:JGG393237 JQC393230:JQC393237 JZY393230:JZY393237 KJU393230:KJU393237 KTQ393230:KTQ393237 LDM393230:LDM393237 LNI393230:LNI393237 LXE393230:LXE393237 MHA393230:MHA393237 MQW393230:MQW393237 NAS393230:NAS393237 NKO393230:NKO393237 NUK393230:NUK393237 OEG393230:OEG393237 OOC393230:OOC393237 OXY393230:OXY393237 PHU393230:PHU393237 PRQ393230:PRQ393237 QBM393230:QBM393237 QLI393230:QLI393237 QVE393230:QVE393237 RFA393230:RFA393237 ROW393230:ROW393237 RYS393230:RYS393237 SIO393230:SIO393237 SSK393230:SSK393237 TCG393230:TCG393237 TMC393230:TMC393237 TVY393230:TVY393237 UFU393230:UFU393237 UPQ393230:UPQ393237 UZM393230:UZM393237 VJI393230:VJI393237 VTE393230:VTE393237 WDA393230:WDA393237 WMW393230:WMW393237 WWS393230:WWS393237 AK458766:AK458773 KG458766:KG458773 UC458766:UC458773 ADY458766:ADY458773 ANU458766:ANU458773 AXQ458766:AXQ458773 BHM458766:BHM458773 BRI458766:BRI458773 CBE458766:CBE458773 CLA458766:CLA458773 CUW458766:CUW458773 DES458766:DES458773 DOO458766:DOO458773 DYK458766:DYK458773 EIG458766:EIG458773 ESC458766:ESC458773 FBY458766:FBY458773 FLU458766:FLU458773 FVQ458766:FVQ458773 GFM458766:GFM458773 GPI458766:GPI458773 GZE458766:GZE458773 HJA458766:HJA458773 HSW458766:HSW458773 ICS458766:ICS458773 IMO458766:IMO458773 IWK458766:IWK458773 JGG458766:JGG458773 JQC458766:JQC458773 JZY458766:JZY458773 KJU458766:KJU458773 KTQ458766:KTQ458773 LDM458766:LDM458773 LNI458766:LNI458773 LXE458766:LXE458773 MHA458766:MHA458773 MQW458766:MQW458773 NAS458766:NAS458773 NKO458766:NKO458773 NUK458766:NUK458773 OEG458766:OEG458773 OOC458766:OOC458773 OXY458766:OXY458773 PHU458766:PHU458773 PRQ458766:PRQ458773 QBM458766:QBM458773 QLI458766:QLI458773 QVE458766:QVE458773 RFA458766:RFA458773 ROW458766:ROW458773 RYS458766:RYS458773 SIO458766:SIO458773 SSK458766:SSK458773 TCG458766:TCG458773 TMC458766:TMC458773 TVY458766:TVY458773 UFU458766:UFU458773 UPQ458766:UPQ458773 UZM458766:UZM458773 VJI458766:VJI458773 VTE458766:VTE458773 WDA458766:WDA458773 WMW458766:WMW458773 WWS458766:WWS458773 AK524302:AK524309 KG524302:KG524309 UC524302:UC524309 ADY524302:ADY524309 ANU524302:ANU524309 AXQ524302:AXQ524309 BHM524302:BHM524309 BRI524302:BRI524309 CBE524302:CBE524309 CLA524302:CLA524309 CUW524302:CUW524309 DES524302:DES524309 DOO524302:DOO524309 DYK524302:DYK524309 EIG524302:EIG524309 ESC524302:ESC524309 FBY524302:FBY524309 FLU524302:FLU524309 FVQ524302:FVQ524309 GFM524302:GFM524309 GPI524302:GPI524309 GZE524302:GZE524309 HJA524302:HJA524309 HSW524302:HSW524309 ICS524302:ICS524309 IMO524302:IMO524309 IWK524302:IWK524309 JGG524302:JGG524309 JQC524302:JQC524309 JZY524302:JZY524309 KJU524302:KJU524309 KTQ524302:KTQ524309 LDM524302:LDM524309 LNI524302:LNI524309 LXE524302:LXE524309 MHA524302:MHA524309 MQW524302:MQW524309 NAS524302:NAS524309 NKO524302:NKO524309 NUK524302:NUK524309 OEG524302:OEG524309 OOC524302:OOC524309 OXY524302:OXY524309 PHU524302:PHU524309 PRQ524302:PRQ524309 QBM524302:QBM524309 QLI524302:QLI524309 QVE524302:QVE524309 RFA524302:RFA524309 ROW524302:ROW524309 RYS524302:RYS524309 SIO524302:SIO524309 SSK524302:SSK524309 TCG524302:TCG524309 TMC524302:TMC524309 TVY524302:TVY524309 UFU524302:UFU524309 UPQ524302:UPQ524309 UZM524302:UZM524309 VJI524302:VJI524309 VTE524302:VTE524309 WDA524302:WDA524309 WMW524302:WMW524309 WWS524302:WWS524309 AK589838:AK589845 KG589838:KG589845 UC589838:UC589845 ADY589838:ADY589845 ANU589838:ANU589845 AXQ589838:AXQ589845 BHM589838:BHM589845 BRI589838:BRI589845 CBE589838:CBE589845 CLA589838:CLA589845 CUW589838:CUW589845 DES589838:DES589845 DOO589838:DOO589845 DYK589838:DYK589845 EIG589838:EIG589845 ESC589838:ESC589845 FBY589838:FBY589845 FLU589838:FLU589845 FVQ589838:FVQ589845 GFM589838:GFM589845 GPI589838:GPI589845 GZE589838:GZE589845 HJA589838:HJA589845 HSW589838:HSW589845 ICS589838:ICS589845 IMO589838:IMO589845 IWK589838:IWK589845 JGG589838:JGG589845 JQC589838:JQC589845 JZY589838:JZY589845 KJU589838:KJU589845 KTQ589838:KTQ589845 LDM589838:LDM589845 LNI589838:LNI589845 LXE589838:LXE589845 MHA589838:MHA589845 MQW589838:MQW589845 NAS589838:NAS589845 NKO589838:NKO589845 NUK589838:NUK589845 OEG589838:OEG589845 OOC589838:OOC589845 OXY589838:OXY589845 PHU589838:PHU589845 PRQ589838:PRQ589845 QBM589838:QBM589845 QLI589838:QLI589845 QVE589838:QVE589845 RFA589838:RFA589845 ROW589838:ROW589845 RYS589838:RYS589845 SIO589838:SIO589845 SSK589838:SSK589845 TCG589838:TCG589845 TMC589838:TMC589845 TVY589838:TVY589845 UFU589838:UFU589845 UPQ589838:UPQ589845 UZM589838:UZM589845 VJI589838:VJI589845 VTE589838:VTE589845 WDA589838:WDA589845 WMW589838:WMW589845 WWS589838:WWS589845 AK655374:AK655381 KG655374:KG655381 UC655374:UC655381 ADY655374:ADY655381 ANU655374:ANU655381 AXQ655374:AXQ655381 BHM655374:BHM655381 BRI655374:BRI655381 CBE655374:CBE655381 CLA655374:CLA655381 CUW655374:CUW655381 DES655374:DES655381 DOO655374:DOO655381 DYK655374:DYK655381 EIG655374:EIG655381 ESC655374:ESC655381 FBY655374:FBY655381 FLU655374:FLU655381 FVQ655374:FVQ655381 GFM655374:GFM655381 GPI655374:GPI655381 GZE655374:GZE655381 HJA655374:HJA655381 HSW655374:HSW655381 ICS655374:ICS655381 IMO655374:IMO655381 IWK655374:IWK655381 JGG655374:JGG655381 JQC655374:JQC655381 JZY655374:JZY655381 KJU655374:KJU655381 KTQ655374:KTQ655381 LDM655374:LDM655381 LNI655374:LNI655381 LXE655374:LXE655381 MHA655374:MHA655381 MQW655374:MQW655381 NAS655374:NAS655381 NKO655374:NKO655381 NUK655374:NUK655381 OEG655374:OEG655381 OOC655374:OOC655381 OXY655374:OXY655381 PHU655374:PHU655381 PRQ655374:PRQ655381 QBM655374:QBM655381 QLI655374:QLI655381 QVE655374:QVE655381 RFA655374:RFA655381 ROW655374:ROW655381 RYS655374:RYS655381 SIO655374:SIO655381 SSK655374:SSK655381 TCG655374:TCG655381 TMC655374:TMC655381 TVY655374:TVY655381 UFU655374:UFU655381 UPQ655374:UPQ655381 UZM655374:UZM655381 VJI655374:VJI655381 VTE655374:VTE655381 WDA655374:WDA655381 WMW655374:WMW655381 WWS655374:WWS655381 AK720910:AK720917 KG720910:KG720917 UC720910:UC720917 ADY720910:ADY720917 ANU720910:ANU720917 AXQ720910:AXQ720917 BHM720910:BHM720917 BRI720910:BRI720917 CBE720910:CBE720917 CLA720910:CLA720917 CUW720910:CUW720917 DES720910:DES720917 DOO720910:DOO720917 DYK720910:DYK720917 EIG720910:EIG720917 ESC720910:ESC720917 FBY720910:FBY720917 FLU720910:FLU720917 FVQ720910:FVQ720917 GFM720910:GFM720917 GPI720910:GPI720917 GZE720910:GZE720917 HJA720910:HJA720917 HSW720910:HSW720917 ICS720910:ICS720917 IMO720910:IMO720917 IWK720910:IWK720917 JGG720910:JGG720917 JQC720910:JQC720917 JZY720910:JZY720917 KJU720910:KJU720917 KTQ720910:KTQ720917 LDM720910:LDM720917 LNI720910:LNI720917 LXE720910:LXE720917 MHA720910:MHA720917 MQW720910:MQW720917 NAS720910:NAS720917 NKO720910:NKO720917 NUK720910:NUK720917 OEG720910:OEG720917 OOC720910:OOC720917 OXY720910:OXY720917 PHU720910:PHU720917 PRQ720910:PRQ720917 QBM720910:QBM720917 QLI720910:QLI720917 QVE720910:QVE720917 RFA720910:RFA720917 ROW720910:ROW720917 RYS720910:RYS720917 SIO720910:SIO720917 SSK720910:SSK720917 TCG720910:TCG720917 TMC720910:TMC720917 TVY720910:TVY720917 UFU720910:UFU720917 UPQ720910:UPQ720917 UZM720910:UZM720917 VJI720910:VJI720917 VTE720910:VTE720917 WDA720910:WDA720917 WMW720910:WMW720917 WWS720910:WWS720917 AK786446:AK786453 KG786446:KG786453 UC786446:UC786453 ADY786446:ADY786453 ANU786446:ANU786453 AXQ786446:AXQ786453 BHM786446:BHM786453 BRI786446:BRI786453 CBE786446:CBE786453 CLA786446:CLA786453 CUW786446:CUW786453 DES786446:DES786453 DOO786446:DOO786453 DYK786446:DYK786453 EIG786446:EIG786453 ESC786446:ESC786453 FBY786446:FBY786453 FLU786446:FLU786453 FVQ786446:FVQ786453 GFM786446:GFM786453 GPI786446:GPI786453 GZE786446:GZE786453 HJA786446:HJA786453 HSW786446:HSW786453 ICS786446:ICS786453 IMO786446:IMO786453 IWK786446:IWK786453 JGG786446:JGG786453 JQC786446:JQC786453 JZY786446:JZY786453 KJU786446:KJU786453 KTQ786446:KTQ786453 LDM786446:LDM786453 LNI786446:LNI786453 LXE786446:LXE786453 MHA786446:MHA786453 MQW786446:MQW786453 NAS786446:NAS786453 NKO786446:NKO786453 NUK786446:NUK786453 OEG786446:OEG786453 OOC786446:OOC786453 OXY786446:OXY786453 PHU786446:PHU786453 PRQ786446:PRQ786453 QBM786446:QBM786453 QLI786446:QLI786453 QVE786446:QVE786453 RFA786446:RFA786453 ROW786446:ROW786453 RYS786446:RYS786453 SIO786446:SIO786453 SSK786446:SSK786453 TCG786446:TCG786453 TMC786446:TMC786453 TVY786446:TVY786453 UFU786446:UFU786453 UPQ786446:UPQ786453 UZM786446:UZM786453 VJI786446:VJI786453 VTE786446:VTE786453 WDA786446:WDA786453 WMW786446:WMW786453 WWS786446:WWS786453 AK851982:AK851989 KG851982:KG851989 UC851982:UC851989 ADY851982:ADY851989 ANU851982:ANU851989 AXQ851982:AXQ851989 BHM851982:BHM851989 BRI851982:BRI851989 CBE851982:CBE851989 CLA851982:CLA851989 CUW851982:CUW851989 DES851982:DES851989 DOO851982:DOO851989 DYK851982:DYK851989 EIG851982:EIG851989 ESC851982:ESC851989 FBY851982:FBY851989 FLU851982:FLU851989 FVQ851982:FVQ851989 GFM851982:GFM851989 GPI851982:GPI851989 GZE851982:GZE851989 HJA851982:HJA851989 HSW851982:HSW851989 ICS851982:ICS851989 IMO851982:IMO851989 IWK851982:IWK851989 JGG851982:JGG851989 JQC851982:JQC851989 JZY851982:JZY851989 KJU851982:KJU851989 KTQ851982:KTQ851989 LDM851982:LDM851989 LNI851982:LNI851989 LXE851982:LXE851989 MHA851982:MHA851989 MQW851982:MQW851989 NAS851982:NAS851989 NKO851982:NKO851989 NUK851982:NUK851989 OEG851982:OEG851989 OOC851982:OOC851989 OXY851982:OXY851989 PHU851982:PHU851989 PRQ851982:PRQ851989 QBM851982:QBM851989 QLI851982:QLI851989 QVE851982:QVE851989 RFA851982:RFA851989 ROW851982:ROW851989 RYS851982:RYS851989 SIO851982:SIO851989 SSK851982:SSK851989 TCG851982:TCG851989 TMC851982:TMC851989 TVY851982:TVY851989 UFU851982:UFU851989 UPQ851982:UPQ851989 UZM851982:UZM851989 VJI851982:VJI851989 VTE851982:VTE851989 WDA851982:WDA851989 WMW851982:WMW851989 WWS851982:WWS851989 AK917518:AK917525 KG917518:KG917525 UC917518:UC917525 ADY917518:ADY917525 ANU917518:ANU917525 AXQ917518:AXQ917525 BHM917518:BHM917525 BRI917518:BRI917525 CBE917518:CBE917525 CLA917518:CLA917525 CUW917518:CUW917525 DES917518:DES917525 DOO917518:DOO917525 DYK917518:DYK917525 EIG917518:EIG917525 ESC917518:ESC917525 FBY917518:FBY917525 FLU917518:FLU917525 FVQ917518:FVQ917525 GFM917518:GFM917525 GPI917518:GPI917525 GZE917518:GZE917525 HJA917518:HJA917525 HSW917518:HSW917525 ICS917518:ICS917525 IMO917518:IMO917525 IWK917518:IWK917525 JGG917518:JGG917525 JQC917518:JQC917525 JZY917518:JZY917525 KJU917518:KJU917525 KTQ917518:KTQ917525 LDM917518:LDM917525 LNI917518:LNI917525 LXE917518:LXE917525 MHA917518:MHA917525 MQW917518:MQW917525 NAS917518:NAS917525 NKO917518:NKO917525 NUK917518:NUK917525 OEG917518:OEG917525 OOC917518:OOC917525 OXY917518:OXY917525 PHU917518:PHU917525 PRQ917518:PRQ917525 QBM917518:QBM917525 QLI917518:QLI917525 QVE917518:QVE917525 RFA917518:RFA917525 ROW917518:ROW917525 RYS917518:RYS917525 SIO917518:SIO917525 SSK917518:SSK917525 TCG917518:TCG917525 TMC917518:TMC917525 TVY917518:TVY917525 UFU917518:UFU917525 UPQ917518:UPQ917525 UZM917518:UZM917525 VJI917518:VJI917525 VTE917518:VTE917525 WDA917518:WDA917525 WMW917518:WMW917525 WWS917518:WWS917525 AK983054:AK983061 KG983054:KG983061 UC983054:UC983061 ADY983054:ADY983061 ANU983054:ANU983061 AXQ983054:AXQ983061 BHM983054:BHM983061 BRI983054:BRI983061 CBE983054:CBE983061 CLA983054:CLA983061 CUW983054:CUW983061 DES983054:DES983061 DOO983054:DOO983061 DYK983054:DYK983061 EIG983054:EIG983061 ESC983054:ESC983061 FBY983054:FBY983061 FLU983054:FLU983061 FVQ983054:FVQ983061 GFM983054:GFM983061 GPI983054:GPI983061 GZE983054:GZE983061 HJA983054:HJA983061 HSW983054:HSW983061 ICS983054:ICS983061 IMO983054:IMO983061 IWK983054:IWK983061 JGG983054:JGG983061 JQC983054:JQC983061 JZY983054:JZY983061 KJU983054:KJU983061 KTQ983054:KTQ983061 LDM983054:LDM983061 LNI983054:LNI983061 LXE983054:LXE983061 MHA983054:MHA983061 MQW983054:MQW983061 NAS983054:NAS983061 NKO983054:NKO983061 NUK983054:NUK983061 OEG983054:OEG983061 OOC983054:OOC983061 OXY983054:OXY983061 PHU983054:PHU983061 PRQ983054:PRQ983061 QBM983054:QBM983061 QLI983054:QLI983061 QVE983054:QVE983061 RFA983054:RFA983061 ROW983054:ROW983061 RYS983054:RYS983061 SIO983054:SIO983061 SSK983054:SSK983061 TCG983054:TCG983061 TMC983054:TMC983061 TVY983054:TVY983061 UFU983054:UFU983061 UPQ983054:UPQ983061 UZM983054:UZM983061 VJI983054:VJI983061 VTE983054:VTE983061 WDA983054:WDA983061 KG18:KG25 UC18:UC25 ADY18:ADY25 ANU18:ANU25 AXQ18:AXQ25 BHM18:BHM25 BRI18:BRI25 CBE18:CBE25 CLA18:CLA25 CUW18:CUW25 DES18:DES25 DOO18:DOO25 DYK18:DYK25 EIG18:EIG25 ESC18:ESC25 FBY18:FBY25 FLU18:FLU25 FVQ18:FVQ25 GFM18:GFM25 GPI18:GPI25 GZE18:GZE25 HJA18:HJA25 HSW18:HSW25 ICS18:ICS25 IMO18:IMO25 IWK18:IWK25 JGG18:JGG25 JQC18:JQC25 JZY18:JZY25 KJU18:KJU25 KTQ18:KTQ25 LDM18:LDM25 LNI18:LNI25 LXE18:LXE25 MHA18:MHA25 MQW18:MQW25 NAS18:NAS25 NKO18:NKO25 NUK18:NUK25 OEG18:OEG25 OOC18:OOC25 OXY18:OXY25 PHU18:PHU25 PRQ18:PRQ25 QBM18:QBM25 QLI18:QLI25 QVE18:QVE25 RFA18:RFA25 ROW18:ROW25 RYS18:RYS25 SIO18:SIO25 SSK18:SSK25 TCG18:TCG25 TMC18:TMC25 TVY18:TVY25 UFU18:UFU25 UPQ18:UPQ25 UZM18:UZM25 VJI18:VJI25 VTE18:VTE25 WDA18:WDA25 WMW18:WMW25 WWS18:WWS25" xr:uid="{00000000-0002-0000-0C00-000006000000}">
      <formula1>900</formula1>
    </dataValidation>
    <dataValidation type="list" allowBlank="1" showInputMessage="1" showErrorMessage="1" errorTitle="Ошибка" error="Выберите значение из списка" sqref="O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O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O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O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O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O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O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O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O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O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O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O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O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O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O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O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V22 V65554 V131090 V196626 V262162 V327698 V393234 V458770 V524306 V589842 V655378 V720914 V786450 V851986 V917522 V983058 AC22 AC65554 AC131090 AC196626 AC262162 AC327698 AC393234 AC458770 AC524306 AC589842 AC655378 AC720914 AC786450 AC851986 AC917522 AC983058" xr:uid="{00000000-0002-0000-0C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xr:uid="{00000000-0002-0000-0C00-000008000000}">
      <formula1>900</formula1>
    </dataValidation>
    <dataValidation type="list" allowBlank="1" showInputMessage="1" showErrorMessage="1" errorTitle="Ошибка" error="Выберите значение из списка" prompt="Выберите значение из списка" sqref="O23 V23 AC23" xr:uid="{00000000-0002-0000-0C00-000009000000}">
      <formula1>kind_of_cons</formula1>
    </dataValidation>
    <dataValidation type="decimal" allowBlank="1" showErrorMessage="1" errorTitle="Ошибка" error="Допускается ввод только действительных чисел!" sqref="O24 V24 AC24" xr:uid="{380D4F77-161D-4CAC-BCAE-86D435599F6F}">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50</v>
      </c>
    </row>
    <row r="2" spans="1:20" ht="22.5">
      <c r="F2" s="1198" t="s">
        <v>491</v>
      </c>
      <c r="G2" s="1199"/>
      <c r="H2" s="1200"/>
      <c r="I2" s="642"/>
    </row>
    <row r="3" spans="1:20" ht="3" customHeight="1"/>
    <row r="4" spans="1:20" s="572" customFormat="1" ht="11.25">
      <c r="A4" s="592"/>
      <c r="B4" s="592"/>
      <c r="C4" s="592"/>
      <c r="D4" s="592"/>
      <c r="F4" s="1159" t="s">
        <v>454</v>
      </c>
      <c r="G4" s="1159"/>
      <c r="H4" s="1159"/>
      <c r="I4" s="1201"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1"/>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29.11.2022</v>
      </c>
      <c r="I7" s="583" t="s">
        <v>493</v>
      </c>
      <c r="J7" s="617"/>
      <c r="K7" s="592"/>
      <c r="L7" s="592"/>
      <c r="M7" s="592"/>
      <c r="N7" s="592"/>
      <c r="O7" s="592"/>
      <c r="P7" s="592"/>
      <c r="Q7" s="592"/>
      <c r="R7" s="592"/>
      <c r="S7" s="592"/>
      <c r="T7" s="592"/>
    </row>
    <row r="8" spans="1:20" s="572" customFormat="1" ht="45">
      <c r="A8" s="1202">
        <v>1</v>
      </c>
      <c r="B8" s="592"/>
      <c r="C8" s="592"/>
      <c r="D8" s="592"/>
      <c r="F8" s="618" t="str">
        <f>"2." &amp;mergeValue(A8)</f>
        <v>2.1</v>
      </c>
      <c r="G8" s="634" t="s">
        <v>494</v>
      </c>
      <c r="H8" s="606"/>
      <c r="I8" s="583" t="s">
        <v>590</v>
      </c>
      <c r="J8" s="617"/>
      <c r="K8" s="592"/>
      <c r="L8" s="592"/>
      <c r="M8" s="592"/>
      <c r="N8" s="592"/>
      <c r="O8" s="592"/>
      <c r="P8" s="592"/>
      <c r="Q8" s="592"/>
      <c r="R8" s="592"/>
      <c r="S8" s="592"/>
      <c r="T8" s="592"/>
    </row>
    <row r="9" spans="1:20" s="572" customFormat="1" ht="22.5">
      <c r="A9" s="1202"/>
      <c r="B9" s="592"/>
      <c r="C9" s="592"/>
      <c r="D9" s="592"/>
      <c r="F9" s="618" t="str">
        <f>"3." &amp;mergeValue(A9)</f>
        <v>3.1</v>
      </c>
      <c r="G9" s="634" t="s">
        <v>495</v>
      </c>
      <c r="H9" s="606"/>
      <c r="I9" s="583" t="s">
        <v>588</v>
      </c>
      <c r="J9" s="617"/>
      <c r="K9" s="592"/>
      <c r="L9" s="592"/>
      <c r="M9" s="592"/>
      <c r="N9" s="592"/>
      <c r="O9" s="592"/>
      <c r="P9" s="592"/>
      <c r="Q9" s="592"/>
      <c r="R9" s="592"/>
      <c r="S9" s="592"/>
      <c r="T9" s="592"/>
    </row>
    <row r="10" spans="1:20" s="572" customFormat="1" ht="22.5">
      <c r="A10" s="1202"/>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2"/>
      <c r="B11" s="1202">
        <v>1</v>
      </c>
      <c r="C11" s="625"/>
      <c r="D11" s="625"/>
      <c r="F11" s="618" t="str">
        <f>"4."&amp;mergeValue(A11) &amp;"."&amp;mergeValue(B11)</f>
        <v>4.1.1</v>
      </c>
      <c r="G11" s="613" t="s">
        <v>592</v>
      </c>
      <c r="H11" s="606" t="str">
        <f>IF(region_name="","",region_name)</f>
        <v>Орловская область</v>
      </c>
      <c r="I11" s="583" t="s">
        <v>499</v>
      </c>
      <c r="J11" s="617"/>
      <c r="K11" s="592"/>
      <c r="L11" s="592"/>
      <c r="M11" s="592"/>
      <c r="N11" s="592"/>
      <c r="O11" s="592"/>
      <c r="P11" s="592"/>
      <c r="Q11" s="592"/>
      <c r="R11" s="592"/>
      <c r="S11" s="592"/>
      <c r="T11" s="592"/>
    </row>
    <row r="12" spans="1:20" s="572" customFormat="1" ht="22.5">
      <c r="A12" s="1202"/>
      <c r="B12" s="1202"/>
      <c r="C12" s="1202">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2"/>
      <c r="B13" s="1202"/>
      <c r="C13" s="1202"/>
      <c r="D13" s="625">
        <v>1</v>
      </c>
      <c r="F13" s="618" t="str">
        <f>"4."&amp;mergeValue(A13) &amp;"."&amp;mergeValue(B13)&amp;"."&amp;mergeValue(C13)&amp;"."&amp;mergeValue(D13)</f>
        <v>4.1.1.1.1</v>
      </c>
      <c r="G13" s="635" t="s">
        <v>498</v>
      </c>
      <c r="H13" s="606"/>
      <c r="I13" s="1203" t="s">
        <v>591</v>
      </c>
      <c r="J13" s="617"/>
      <c r="K13" s="592"/>
      <c r="L13" s="592"/>
      <c r="M13" s="592"/>
      <c r="N13" s="592"/>
      <c r="O13" s="592"/>
      <c r="P13" s="592"/>
      <c r="Q13" s="592"/>
      <c r="R13" s="592"/>
      <c r="S13" s="592"/>
      <c r="T13" s="592"/>
    </row>
    <row r="14" spans="1:20" s="572" customFormat="1" ht="18.75">
      <c r="A14" s="1202"/>
      <c r="B14" s="1202"/>
      <c r="C14" s="1202"/>
      <c r="D14" s="625"/>
      <c r="F14" s="621"/>
      <c r="G14" s="552" t="s">
        <v>4</v>
      </c>
      <c r="H14" s="626"/>
      <c r="I14" s="1203"/>
      <c r="J14" s="617"/>
      <c r="K14" s="592"/>
      <c r="L14" s="592"/>
      <c r="M14" s="592"/>
      <c r="N14" s="592"/>
      <c r="O14" s="592"/>
      <c r="P14" s="592"/>
      <c r="Q14" s="592"/>
      <c r="R14" s="592"/>
      <c r="S14" s="592"/>
      <c r="T14" s="592"/>
    </row>
    <row r="15" spans="1:20" s="572" customFormat="1" ht="18.75">
      <c r="A15" s="1202"/>
      <c r="B15" s="1202"/>
      <c r="C15" s="625"/>
      <c r="D15" s="625"/>
      <c r="F15" s="636"/>
      <c r="G15" s="579" t="s">
        <v>403</v>
      </c>
      <c r="H15" s="637"/>
      <c r="I15" s="638"/>
      <c r="J15" s="617"/>
      <c r="K15" s="592"/>
      <c r="L15" s="592"/>
      <c r="M15" s="592"/>
      <c r="N15" s="592"/>
      <c r="O15" s="592"/>
      <c r="P15" s="592"/>
      <c r="Q15" s="592"/>
      <c r="R15" s="592"/>
      <c r="S15" s="592"/>
      <c r="T15" s="592"/>
    </row>
    <row r="16" spans="1:20" s="572" customFormat="1" ht="18.75">
      <c r="A16" s="1202"/>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7" t="s">
        <v>593</v>
      </c>
      <c r="H19" s="1197"/>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D00-000000000000}">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34" width="10.5703125" style="587"/>
    <col min="35" max="256" width="10.5703125" style="525"/>
    <col min="257" max="264" width="0" style="525" hidden="1" customWidth="1"/>
    <col min="265" max="265" width="3.7109375" style="525" customWidth="1"/>
    <col min="266" max="266" width="3.85546875" style="525" customWidth="1"/>
    <col min="267" max="267" width="3.7109375" style="525" customWidth="1"/>
    <col min="268" max="268" width="12.7109375" style="525" customWidth="1"/>
    <col min="269" max="269" width="52.7109375" style="525" customWidth="1"/>
    <col min="270" max="273" width="0" style="525" hidden="1" customWidth="1"/>
    <col min="274" max="274" width="12.28515625" style="525" customWidth="1"/>
    <col min="275" max="275" width="6.42578125" style="525" customWidth="1"/>
    <col min="276" max="276" width="12.28515625" style="525" customWidth="1"/>
    <col min="277" max="277" width="0" style="525" hidden="1" customWidth="1"/>
    <col min="278" max="278" width="3.7109375" style="525" customWidth="1"/>
    <col min="279" max="279" width="11.140625" style="525" bestFit="1" customWidth="1"/>
    <col min="280" max="281" width="10.5703125" style="525"/>
    <col min="282" max="282" width="11.140625" style="525" customWidth="1"/>
    <col min="283" max="512" width="10.5703125" style="525"/>
    <col min="513" max="520" width="0" style="525" hidden="1" customWidth="1"/>
    <col min="521" max="521" width="3.7109375" style="525" customWidth="1"/>
    <col min="522" max="522" width="3.85546875" style="525" customWidth="1"/>
    <col min="523" max="523" width="3.7109375" style="525" customWidth="1"/>
    <col min="524" max="524" width="12.7109375" style="525" customWidth="1"/>
    <col min="525" max="525" width="52.7109375" style="525" customWidth="1"/>
    <col min="526" max="529" width="0" style="525" hidden="1" customWidth="1"/>
    <col min="530" max="530" width="12.28515625" style="525" customWidth="1"/>
    <col min="531" max="531" width="6.42578125" style="525" customWidth="1"/>
    <col min="532" max="532" width="12.28515625" style="525" customWidth="1"/>
    <col min="533" max="533" width="0" style="525" hidden="1" customWidth="1"/>
    <col min="534" max="534" width="3.7109375" style="525" customWidth="1"/>
    <col min="535" max="535" width="11.140625" style="525" bestFit="1" customWidth="1"/>
    <col min="536" max="537" width="10.5703125" style="525"/>
    <col min="538" max="538" width="11.140625" style="525" customWidth="1"/>
    <col min="539" max="768" width="10.5703125" style="525"/>
    <col min="769" max="776" width="0" style="525" hidden="1" customWidth="1"/>
    <col min="777" max="777" width="3.7109375" style="525" customWidth="1"/>
    <col min="778" max="778" width="3.85546875" style="525" customWidth="1"/>
    <col min="779" max="779" width="3.7109375" style="525" customWidth="1"/>
    <col min="780" max="780" width="12.7109375" style="525" customWidth="1"/>
    <col min="781" max="781" width="52.7109375" style="525" customWidth="1"/>
    <col min="782" max="785" width="0" style="525" hidden="1" customWidth="1"/>
    <col min="786" max="786" width="12.28515625" style="525" customWidth="1"/>
    <col min="787" max="787" width="6.42578125" style="525" customWidth="1"/>
    <col min="788" max="788" width="12.28515625" style="525" customWidth="1"/>
    <col min="789" max="789" width="0" style="525" hidden="1" customWidth="1"/>
    <col min="790" max="790" width="3.7109375" style="525" customWidth="1"/>
    <col min="791" max="791" width="11.140625" style="525" bestFit="1" customWidth="1"/>
    <col min="792" max="793" width="10.5703125" style="525"/>
    <col min="794" max="794" width="11.140625" style="525" customWidth="1"/>
    <col min="795" max="1024" width="10.5703125" style="525"/>
    <col min="1025" max="1032" width="0" style="525" hidden="1" customWidth="1"/>
    <col min="1033" max="1033" width="3.7109375" style="525" customWidth="1"/>
    <col min="1034" max="1034" width="3.85546875" style="525" customWidth="1"/>
    <col min="1035" max="1035" width="3.7109375" style="525" customWidth="1"/>
    <col min="1036" max="1036" width="12.7109375" style="525" customWidth="1"/>
    <col min="1037" max="1037" width="52.7109375" style="525" customWidth="1"/>
    <col min="1038" max="1041" width="0" style="525" hidden="1" customWidth="1"/>
    <col min="1042" max="1042" width="12.28515625" style="525" customWidth="1"/>
    <col min="1043" max="1043" width="6.42578125" style="525" customWidth="1"/>
    <col min="1044" max="1044" width="12.28515625" style="525" customWidth="1"/>
    <col min="1045" max="1045" width="0" style="525" hidden="1" customWidth="1"/>
    <col min="1046" max="1046" width="3.7109375" style="525" customWidth="1"/>
    <col min="1047" max="1047" width="11.140625" style="525" bestFit="1" customWidth="1"/>
    <col min="1048" max="1049" width="10.5703125" style="525"/>
    <col min="1050" max="1050" width="11.140625" style="525" customWidth="1"/>
    <col min="1051" max="1280" width="10.5703125" style="525"/>
    <col min="1281" max="1288" width="0" style="525" hidden="1" customWidth="1"/>
    <col min="1289" max="1289" width="3.7109375" style="525" customWidth="1"/>
    <col min="1290" max="1290" width="3.85546875" style="525" customWidth="1"/>
    <col min="1291" max="1291" width="3.7109375" style="525" customWidth="1"/>
    <col min="1292" max="1292" width="12.7109375" style="525" customWidth="1"/>
    <col min="1293" max="1293" width="52.7109375" style="525" customWidth="1"/>
    <col min="1294" max="1297" width="0" style="525" hidden="1" customWidth="1"/>
    <col min="1298" max="1298" width="12.28515625" style="525" customWidth="1"/>
    <col min="1299" max="1299" width="6.42578125" style="525" customWidth="1"/>
    <col min="1300" max="1300" width="12.28515625" style="525" customWidth="1"/>
    <col min="1301" max="1301" width="0" style="525" hidden="1" customWidth="1"/>
    <col min="1302" max="1302" width="3.7109375" style="525" customWidth="1"/>
    <col min="1303" max="1303" width="11.140625" style="525" bestFit="1" customWidth="1"/>
    <col min="1304" max="1305" width="10.5703125" style="525"/>
    <col min="1306" max="1306" width="11.140625" style="525" customWidth="1"/>
    <col min="1307" max="1536" width="10.5703125" style="525"/>
    <col min="1537" max="1544" width="0" style="525" hidden="1" customWidth="1"/>
    <col min="1545" max="1545" width="3.7109375" style="525" customWidth="1"/>
    <col min="1546" max="1546" width="3.85546875" style="525" customWidth="1"/>
    <col min="1547" max="1547" width="3.7109375" style="525" customWidth="1"/>
    <col min="1548" max="1548" width="12.7109375" style="525" customWidth="1"/>
    <col min="1549" max="1549" width="52.7109375" style="525" customWidth="1"/>
    <col min="1550" max="1553" width="0" style="525" hidden="1" customWidth="1"/>
    <col min="1554" max="1554" width="12.28515625" style="525" customWidth="1"/>
    <col min="1555" max="1555" width="6.42578125" style="525" customWidth="1"/>
    <col min="1556" max="1556" width="12.28515625" style="525" customWidth="1"/>
    <col min="1557" max="1557" width="0" style="525" hidden="1" customWidth="1"/>
    <col min="1558" max="1558" width="3.7109375" style="525" customWidth="1"/>
    <col min="1559" max="1559" width="11.140625" style="525" bestFit="1" customWidth="1"/>
    <col min="1560" max="1561" width="10.5703125" style="525"/>
    <col min="1562" max="1562" width="11.140625" style="525" customWidth="1"/>
    <col min="1563" max="1792" width="10.5703125" style="525"/>
    <col min="1793" max="1800" width="0" style="525" hidden="1" customWidth="1"/>
    <col min="1801" max="1801" width="3.7109375" style="525" customWidth="1"/>
    <col min="1802" max="1802" width="3.85546875" style="525" customWidth="1"/>
    <col min="1803" max="1803" width="3.7109375" style="525" customWidth="1"/>
    <col min="1804" max="1804" width="12.7109375" style="525" customWidth="1"/>
    <col min="1805" max="1805" width="52.7109375" style="525" customWidth="1"/>
    <col min="1806" max="1809" width="0" style="525" hidden="1" customWidth="1"/>
    <col min="1810" max="1810" width="12.28515625" style="525" customWidth="1"/>
    <col min="1811" max="1811" width="6.42578125" style="525" customWidth="1"/>
    <col min="1812" max="1812" width="12.28515625" style="525" customWidth="1"/>
    <col min="1813" max="1813" width="0" style="525" hidden="1" customWidth="1"/>
    <col min="1814" max="1814" width="3.7109375" style="525" customWidth="1"/>
    <col min="1815" max="1815" width="11.140625" style="525" bestFit="1" customWidth="1"/>
    <col min="1816" max="1817" width="10.5703125" style="525"/>
    <col min="1818" max="1818" width="11.140625" style="525" customWidth="1"/>
    <col min="1819" max="2048" width="10.5703125" style="525"/>
    <col min="2049" max="2056" width="0" style="525" hidden="1" customWidth="1"/>
    <col min="2057" max="2057" width="3.7109375" style="525" customWidth="1"/>
    <col min="2058" max="2058" width="3.85546875" style="525" customWidth="1"/>
    <col min="2059" max="2059" width="3.7109375" style="525" customWidth="1"/>
    <col min="2060" max="2060" width="12.7109375" style="525" customWidth="1"/>
    <col min="2061" max="2061" width="52.7109375" style="525" customWidth="1"/>
    <col min="2062" max="2065" width="0" style="525" hidden="1" customWidth="1"/>
    <col min="2066" max="2066" width="12.28515625" style="525" customWidth="1"/>
    <col min="2067" max="2067" width="6.42578125" style="525" customWidth="1"/>
    <col min="2068" max="2068" width="12.28515625" style="525" customWidth="1"/>
    <col min="2069" max="2069" width="0" style="525" hidden="1" customWidth="1"/>
    <col min="2070" max="2070" width="3.7109375" style="525" customWidth="1"/>
    <col min="2071" max="2071" width="11.140625" style="525" bestFit="1" customWidth="1"/>
    <col min="2072" max="2073" width="10.5703125" style="525"/>
    <col min="2074" max="2074" width="11.140625" style="525" customWidth="1"/>
    <col min="2075" max="2304" width="10.5703125" style="525"/>
    <col min="2305" max="2312" width="0" style="525" hidden="1" customWidth="1"/>
    <col min="2313" max="2313" width="3.7109375" style="525" customWidth="1"/>
    <col min="2314" max="2314" width="3.85546875" style="525" customWidth="1"/>
    <col min="2315" max="2315" width="3.7109375" style="525" customWidth="1"/>
    <col min="2316" max="2316" width="12.7109375" style="525" customWidth="1"/>
    <col min="2317" max="2317" width="52.7109375" style="525" customWidth="1"/>
    <col min="2318" max="2321" width="0" style="525" hidden="1" customWidth="1"/>
    <col min="2322" max="2322" width="12.28515625" style="525" customWidth="1"/>
    <col min="2323" max="2323" width="6.42578125" style="525" customWidth="1"/>
    <col min="2324" max="2324" width="12.28515625" style="525" customWidth="1"/>
    <col min="2325" max="2325" width="0" style="525" hidden="1" customWidth="1"/>
    <col min="2326" max="2326" width="3.7109375" style="525" customWidth="1"/>
    <col min="2327" max="2327" width="11.140625" style="525" bestFit="1" customWidth="1"/>
    <col min="2328" max="2329" width="10.5703125" style="525"/>
    <col min="2330" max="2330" width="11.140625" style="525" customWidth="1"/>
    <col min="2331" max="2560" width="10.5703125" style="525"/>
    <col min="2561" max="2568" width="0" style="525" hidden="1" customWidth="1"/>
    <col min="2569" max="2569" width="3.7109375" style="525" customWidth="1"/>
    <col min="2570" max="2570" width="3.85546875" style="525" customWidth="1"/>
    <col min="2571" max="2571" width="3.7109375" style="525" customWidth="1"/>
    <col min="2572" max="2572" width="12.7109375" style="525" customWidth="1"/>
    <col min="2573" max="2573" width="52.7109375" style="525" customWidth="1"/>
    <col min="2574" max="2577" width="0" style="525" hidden="1" customWidth="1"/>
    <col min="2578" max="2578" width="12.28515625" style="525" customWidth="1"/>
    <col min="2579" max="2579" width="6.42578125" style="525" customWidth="1"/>
    <col min="2580" max="2580" width="12.28515625" style="525" customWidth="1"/>
    <col min="2581" max="2581" width="0" style="525" hidden="1" customWidth="1"/>
    <col min="2582" max="2582" width="3.7109375" style="525" customWidth="1"/>
    <col min="2583" max="2583" width="11.140625" style="525" bestFit="1" customWidth="1"/>
    <col min="2584" max="2585" width="10.5703125" style="525"/>
    <col min="2586" max="2586" width="11.140625" style="525" customWidth="1"/>
    <col min="2587" max="2816" width="10.5703125" style="525"/>
    <col min="2817" max="2824" width="0" style="525" hidden="1" customWidth="1"/>
    <col min="2825" max="2825" width="3.7109375" style="525" customWidth="1"/>
    <col min="2826" max="2826" width="3.85546875" style="525" customWidth="1"/>
    <col min="2827" max="2827" width="3.7109375" style="525" customWidth="1"/>
    <col min="2828" max="2828" width="12.7109375" style="525" customWidth="1"/>
    <col min="2829" max="2829" width="52.7109375" style="525" customWidth="1"/>
    <col min="2830" max="2833" width="0" style="525" hidden="1" customWidth="1"/>
    <col min="2834" max="2834" width="12.28515625" style="525" customWidth="1"/>
    <col min="2835" max="2835" width="6.42578125" style="525" customWidth="1"/>
    <col min="2836" max="2836" width="12.28515625" style="525" customWidth="1"/>
    <col min="2837" max="2837" width="0" style="525" hidden="1" customWidth="1"/>
    <col min="2838" max="2838" width="3.7109375" style="525" customWidth="1"/>
    <col min="2839" max="2839" width="11.140625" style="525" bestFit="1" customWidth="1"/>
    <col min="2840" max="2841" width="10.5703125" style="525"/>
    <col min="2842" max="2842" width="11.140625" style="525" customWidth="1"/>
    <col min="2843" max="3072" width="10.5703125" style="525"/>
    <col min="3073" max="3080" width="0" style="525" hidden="1" customWidth="1"/>
    <col min="3081" max="3081" width="3.7109375" style="525" customWidth="1"/>
    <col min="3082" max="3082" width="3.85546875" style="525" customWidth="1"/>
    <col min="3083" max="3083" width="3.7109375" style="525" customWidth="1"/>
    <col min="3084" max="3084" width="12.7109375" style="525" customWidth="1"/>
    <col min="3085" max="3085" width="52.7109375" style="525" customWidth="1"/>
    <col min="3086" max="3089" width="0" style="525" hidden="1" customWidth="1"/>
    <col min="3090" max="3090" width="12.28515625" style="525" customWidth="1"/>
    <col min="3091" max="3091" width="6.42578125" style="525" customWidth="1"/>
    <col min="3092" max="3092" width="12.28515625" style="525" customWidth="1"/>
    <col min="3093" max="3093" width="0" style="525" hidden="1" customWidth="1"/>
    <col min="3094" max="3094" width="3.7109375" style="525" customWidth="1"/>
    <col min="3095" max="3095" width="11.140625" style="525" bestFit="1" customWidth="1"/>
    <col min="3096" max="3097" width="10.5703125" style="525"/>
    <col min="3098" max="3098" width="11.140625" style="525" customWidth="1"/>
    <col min="3099" max="3328" width="10.5703125" style="525"/>
    <col min="3329" max="3336" width="0" style="525" hidden="1" customWidth="1"/>
    <col min="3337" max="3337" width="3.7109375" style="525" customWidth="1"/>
    <col min="3338" max="3338" width="3.85546875" style="525" customWidth="1"/>
    <col min="3339" max="3339" width="3.7109375" style="525" customWidth="1"/>
    <col min="3340" max="3340" width="12.7109375" style="525" customWidth="1"/>
    <col min="3341" max="3341" width="52.7109375" style="525" customWidth="1"/>
    <col min="3342" max="3345" width="0" style="525" hidden="1" customWidth="1"/>
    <col min="3346" max="3346" width="12.28515625" style="525" customWidth="1"/>
    <col min="3347" max="3347" width="6.42578125" style="525" customWidth="1"/>
    <col min="3348" max="3348" width="12.28515625" style="525" customWidth="1"/>
    <col min="3349" max="3349" width="0" style="525" hidden="1" customWidth="1"/>
    <col min="3350" max="3350" width="3.7109375" style="525" customWidth="1"/>
    <col min="3351" max="3351" width="11.140625" style="525" bestFit="1" customWidth="1"/>
    <col min="3352" max="3353" width="10.5703125" style="525"/>
    <col min="3354" max="3354" width="11.140625" style="525" customWidth="1"/>
    <col min="3355" max="3584" width="10.5703125" style="525"/>
    <col min="3585" max="3592" width="0" style="525" hidden="1" customWidth="1"/>
    <col min="3593" max="3593" width="3.7109375" style="525" customWidth="1"/>
    <col min="3594" max="3594" width="3.85546875" style="525" customWidth="1"/>
    <col min="3595" max="3595" width="3.7109375" style="525" customWidth="1"/>
    <col min="3596" max="3596" width="12.7109375" style="525" customWidth="1"/>
    <col min="3597" max="3597" width="52.7109375" style="525" customWidth="1"/>
    <col min="3598" max="3601" width="0" style="525" hidden="1" customWidth="1"/>
    <col min="3602" max="3602" width="12.28515625" style="525" customWidth="1"/>
    <col min="3603" max="3603" width="6.42578125" style="525" customWidth="1"/>
    <col min="3604" max="3604" width="12.28515625" style="525" customWidth="1"/>
    <col min="3605" max="3605" width="0" style="525" hidden="1" customWidth="1"/>
    <col min="3606" max="3606" width="3.7109375" style="525" customWidth="1"/>
    <col min="3607" max="3607" width="11.140625" style="525" bestFit="1" customWidth="1"/>
    <col min="3608" max="3609" width="10.5703125" style="525"/>
    <col min="3610" max="3610" width="11.140625" style="525" customWidth="1"/>
    <col min="3611" max="3840" width="10.5703125" style="525"/>
    <col min="3841" max="3848" width="0" style="525" hidden="1" customWidth="1"/>
    <col min="3849" max="3849" width="3.7109375" style="525" customWidth="1"/>
    <col min="3850" max="3850" width="3.85546875" style="525" customWidth="1"/>
    <col min="3851" max="3851" width="3.7109375" style="525" customWidth="1"/>
    <col min="3852" max="3852" width="12.7109375" style="525" customWidth="1"/>
    <col min="3853" max="3853" width="52.7109375" style="525" customWidth="1"/>
    <col min="3854" max="3857" width="0" style="525" hidden="1" customWidth="1"/>
    <col min="3858" max="3858" width="12.28515625" style="525" customWidth="1"/>
    <col min="3859" max="3859" width="6.42578125" style="525" customWidth="1"/>
    <col min="3860" max="3860" width="12.28515625" style="525" customWidth="1"/>
    <col min="3861" max="3861" width="0" style="525" hidden="1" customWidth="1"/>
    <col min="3862" max="3862" width="3.7109375" style="525" customWidth="1"/>
    <col min="3863" max="3863" width="11.140625" style="525" bestFit="1" customWidth="1"/>
    <col min="3864" max="3865" width="10.5703125" style="525"/>
    <col min="3866" max="3866" width="11.140625" style="525" customWidth="1"/>
    <col min="3867" max="4096" width="10.5703125" style="525"/>
    <col min="4097" max="4104" width="0" style="525" hidden="1" customWidth="1"/>
    <col min="4105" max="4105" width="3.7109375" style="525" customWidth="1"/>
    <col min="4106" max="4106" width="3.85546875" style="525" customWidth="1"/>
    <col min="4107" max="4107" width="3.7109375" style="525" customWidth="1"/>
    <col min="4108" max="4108" width="12.7109375" style="525" customWidth="1"/>
    <col min="4109" max="4109" width="52.7109375" style="525" customWidth="1"/>
    <col min="4110" max="4113" width="0" style="525" hidden="1" customWidth="1"/>
    <col min="4114" max="4114" width="12.28515625" style="525" customWidth="1"/>
    <col min="4115" max="4115" width="6.42578125" style="525" customWidth="1"/>
    <col min="4116" max="4116" width="12.28515625" style="525" customWidth="1"/>
    <col min="4117" max="4117" width="0" style="525" hidden="1" customWidth="1"/>
    <col min="4118" max="4118" width="3.7109375" style="525" customWidth="1"/>
    <col min="4119" max="4119" width="11.140625" style="525" bestFit="1" customWidth="1"/>
    <col min="4120" max="4121" width="10.5703125" style="525"/>
    <col min="4122" max="4122" width="11.140625" style="525" customWidth="1"/>
    <col min="4123" max="4352" width="10.5703125" style="525"/>
    <col min="4353" max="4360" width="0" style="525" hidden="1" customWidth="1"/>
    <col min="4361" max="4361" width="3.7109375" style="525" customWidth="1"/>
    <col min="4362" max="4362" width="3.85546875" style="525" customWidth="1"/>
    <col min="4363" max="4363" width="3.7109375" style="525" customWidth="1"/>
    <col min="4364" max="4364" width="12.7109375" style="525" customWidth="1"/>
    <col min="4365" max="4365" width="52.7109375" style="525" customWidth="1"/>
    <col min="4366" max="4369" width="0" style="525" hidden="1" customWidth="1"/>
    <col min="4370" max="4370" width="12.28515625" style="525" customWidth="1"/>
    <col min="4371" max="4371" width="6.42578125" style="525" customWidth="1"/>
    <col min="4372" max="4372" width="12.28515625" style="525" customWidth="1"/>
    <col min="4373" max="4373" width="0" style="525" hidden="1" customWidth="1"/>
    <col min="4374" max="4374" width="3.7109375" style="525" customWidth="1"/>
    <col min="4375" max="4375" width="11.140625" style="525" bestFit="1" customWidth="1"/>
    <col min="4376" max="4377" width="10.5703125" style="525"/>
    <col min="4378" max="4378" width="11.140625" style="525" customWidth="1"/>
    <col min="4379" max="4608" width="10.5703125" style="525"/>
    <col min="4609" max="4616" width="0" style="525" hidden="1" customWidth="1"/>
    <col min="4617" max="4617" width="3.7109375" style="525" customWidth="1"/>
    <col min="4618" max="4618" width="3.85546875" style="525" customWidth="1"/>
    <col min="4619" max="4619" width="3.7109375" style="525" customWidth="1"/>
    <col min="4620" max="4620" width="12.7109375" style="525" customWidth="1"/>
    <col min="4621" max="4621" width="52.7109375" style="525" customWidth="1"/>
    <col min="4622" max="4625" width="0" style="525" hidden="1" customWidth="1"/>
    <col min="4626" max="4626" width="12.28515625" style="525" customWidth="1"/>
    <col min="4627" max="4627" width="6.42578125" style="525" customWidth="1"/>
    <col min="4628" max="4628" width="12.28515625" style="525" customWidth="1"/>
    <col min="4629" max="4629" width="0" style="525" hidden="1" customWidth="1"/>
    <col min="4630" max="4630" width="3.7109375" style="525" customWidth="1"/>
    <col min="4631" max="4631" width="11.140625" style="525" bestFit="1" customWidth="1"/>
    <col min="4632" max="4633" width="10.5703125" style="525"/>
    <col min="4634" max="4634" width="11.140625" style="525" customWidth="1"/>
    <col min="4635" max="4864" width="10.5703125" style="525"/>
    <col min="4865" max="4872" width="0" style="525" hidden="1" customWidth="1"/>
    <col min="4873" max="4873" width="3.7109375" style="525" customWidth="1"/>
    <col min="4874" max="4874" width="3.85546875" style="525" customWidth="1"/>
    <col min="4875" max="4875" width="3.7109375" style="525" customWidth="1"/>
    <col min="4876" max="4876" width="12.7109375" style="525" customWidth="1"/>
    <col min="4877" max="4877" width="52.7109375" style="525" customWidth="1"/>
    <col min="4878" max="4881" width="0" style="525" hidden="1" customWidth="1"/>
    <col min="4882" max="4882" width="12.28515625" style="525" customWidth="1"/>
    <col min="4883" max="4883" width="6.42578125" style="525" customWidth="1"/>
    <col min="4884" max="4884" width="12.28515625" style="525" customWidth="1"/>
    <col min="4885" max="4885" width="0" style="525" hidden="1" customWidth="1"/>
    <col min="4886" max="4886" width="3.7109375" style="525" customWidth="1"/>
    <col min="4887" max="4887" width="11.140625" style="525" bestFit="1" customWidth="1"/>
    <col min="4888" max="4889" width="10.5703125" style="525"/>
    <col min="4890" max="4890" width="11.140625" style="525" customWidth="1"/>
    <col min="4891" max="5120" width="10.5703125" style="525"/>
    <col min="5121" max="5128" width="0" style="525" hidden="1" customWidth="1"/>
    <col min="5129" max="5129" width="3.7109375" style="525" customWidth="1"/>
    <col min="5130" max="5130" width="3.85546875" style="525" customWidth="1"/>
    <col min="5131" max="5131" width="3.7109375" style="525" customWidth="1"/>
    <col min="5132" max="5132" width="12.7109375" style="525" customWidth="1"/>
    <col min="5133" max="5133" width="52.7109375" style="525" customWidth="1"/>
    <col min="5134" max="5137" width="0" style="525" hidden="1" customWidth="1"/>
    <col min="5138" max="5138" width="12.28515625" style="525" customWidth="1"/>
    <col min="5139" max="5139" width="6.42578125" style="525" customWidth="1"/>
    <col min="5140" max="5140" width="12.28515625" style="525" customWidth="1"/>
    <col min="5141" max="5141" width="0" style="525" hidden="1" customWidth="1"/>
    <col min="5142" max="5142" width="3.7109375" style="525" customWidth="1"/>
    <col min="5143" max="5143" width="11.140625" style="525" bestFit="1" customWidth="1"/>
    <col min="5144" max="5145" width="10.5703125" style="525"/>
    <col min="5146" max="5146" width="11.140625" style="525" customWidth="1"/>
    <col min="5147" max="5376" width="10.5703125" style="525"/>
    <col min="5377" max="5384" width="0" style="525" hidden="1" customWidth="1"/>
    <col min="5385" max="5385" width="3.7109375" style="525" customWidth="1"/>
    <col min="5386" max="5386" width="3.85546875" style="525" customWidth="1"/>
    <col min="5387" max="5387" width="3.7109375" style="525" customWidth="1"/>
    <col min="5388" max="5388" width="12.7109375" style="525" customWidth="1"/>
    <col min="5389" max="5389" width="52.7109375" style="525" customWidth="1"/>
    <col min="5390" max="5393" width="0" style="525" hidden="1" customWidth="1"/>
    <col min="5394" max="5394" width="12.28515625" style="525" customWidth="1"/>
    <col min="5395" max="5395" width="6.42578125" style="525" customWidth="1"/>
    <col min="5396" max="5396" width="12.28515625" style="525" customWidth="1"/>
    <col min="5397" max="5397" width="0" style="525" hidden="1" customWidth="1"/>
    <col min="5398" max="5398" width="3.7109375" style="525" customWidth="1"/>
    <col min="5399" max="5399" width="11.140625" style="525" bestFit="1" customWidth="1"/>
    <col min="5400" max="5401" width="10.5703125" style="525"/>
    <col min="5402" max="5402" width="11.140625" style="525" customWidth="1"/>
    <col min="5403" max="5632" width="10.5703125" style="525"/>
    <col min="5633" max="5640" width="0" style="525" hidden="1" customWidth="1"/>
    <col min="5641" max="5641" width="3.7109375" style="525" customWidth="1"/>
    <col min="5642" max="5642" width="3.85546875" style="525" customWidth="1"/>
    <col min="5643" max="5643" width="3.7109375" style="525" customWidth="1"/>
    <col min="5644" max="5644" width="12.7109375" style="525" customWidth="1"/>
    <col min="5645" max="5645" width="52.7109375" style="525" customWidth="1"/>
    <col min="5646" max="5649" width="0" style="525" hidden="1" customWidth="1"/>
    <col min="5650" max="5650" width="12.28515625" style="525" customWidth="1"/>
    <col min="5651" max="5651" width="6.42578125" style="525" customWidth="1"/>
    <col min="5652" max="5652" width="12.28515625" style="525" customWidth="1"/>
    <col min="5653" max="5653" width="0" style="525" hidden="1" customWidth="1"/>
    <col min="5654" max="5654" width="3.7109375" style="525" customWidth="1"/>
    <col min="5655" max="5655" width="11.140625" style="525" bestFit="1" customWidth="1"/>
    <col min="5656" max="5657" width="10.5703125" style="525"/>
    <col min="5658" max="5658" width="11.140625" style="525" customWidth="1"/>
    <col min="5659" max="5888" width="10.5703125" style="525"/>
    <col min="5889" max="5896" width="0" style="525" hidden="1" customWidth="1"/>
    <col min="5897" max="5897" width="3.7109375" style="525" customWidth="1"/>
    <col min="5898" max="5898" width="3.85546875" style="525" customWidth="1"/>
    <col min="5899" max="5899" width="3.7109375" style="525" customWidth="1"/>
    <col min="5900" max="5900" width="12.7109375" style="525" customWidth="1"/>
    <col min="5901" max="5901" width="52.7109375" style="525" customWidth="1"/>
    <col min="5902" max="5905" width="0" style="525" hidden="1" customWidth="1"/>
    <col min="5906" max="5906" width="12.28515625" style="525" customWidth="1"/>
    <col min="5907" max="5907" width="6.42578125" style="525" customWidth="1"/>
    <col min="5908" max="5908" width="12.28515625" style="525" customWidth="1"/>
    <col min="5909" max="5909" width="0" style="525" hidden="1" customWidth="1"/>
    <col min="5910" max="5910" width="3.7109375" style="525" customWidth="1"/>
    <col min="5911" max="5911" width="11.140625" style="525" bestFit="1" customWidth="1"/>
    <col min="5912" max="5913" width="10.5703125" style="525"/>
    <col min="5914" max="5914" width="11.140625" style="525" customWidth="1"/>
    <col min="5915" max="6144" width="10.5703125" style="525"/>
    <col min="6145" max="6152" width="0" style="525" hidden="1" customWidth="1"/>
    <col min="6153" max="6153" width="3.7109375" style="525" customWidth="1"/>
    <col min="6154" max="6154" width="3.85546875" style="525" customWidth="1"/>
    <col min="6155" max="6155" width="3.7109375" style="525" customWidth="1"/>
    <col min="6156" max="6156" width="12.7109375" style="525" customWidth="1"/>
    <col min="6157" max="6157" width="52.7109375" style="525" customWidth="1"/>
    <col min="6158" max="6161" width="0" style="525" hidden="1" customWidth="1"/>
    <col min="6162" max="6162" width="12.28515625" style="525" customWidth="1"/>
    <col min="6163" max="6163" width="6.42578125" style="525" customWidth="1"/>
    <col min="6164" max="6164" width="12.28515625" style="525" customWidth="1"/>
    <col min="6165" max="6165" width="0" style="525" hidden="1" customWidth="1"/>
    <col min="6166" max="6166" width="3.7109375" style="525" customWidth="1"/>
    <col min="6167" max="6167" width="11.140625" style="525" bestFit="1" customWidth="1"/>
    <col min="6168" max="6169" width="10.5703125" style="525"/>
    <col min="6170" max="6170" width="11.140625" style="525" customWidth="1"/>
    <col min="6171" max="6400" width="10.5703125" style="525"/>
    <col min="6401" max="6408" width="0" style="525" hidden="1" customWidth="1"/>
    <col min="6409" max="6409" width="3.7109375" style="525" customWidth="1"/>
    <col min="6410" max="6410" width="3.85546875" style="525" customWidth="1"/>
    <col min="6411" max="6411" width="3.7109375" style="525" customWidth="1"/>
    <col min="6412" max="6412" width="12.7109375" style="525" customWidth="1"/>
    <col min="6413" max="6413" width="52.7109375" style="525" customWidth="1"/>
    <col min="6414" max="6417" width="0" style="525" hidden="1" customWidth="1"/>
    <col min="6418" max="6418" width="12.28515625" style="525" customWidth="1"/>
    <col min="6419" max="6419" width="6.42578125" style="525" customWidth="1"/>
    <col min="6420" max="6420" width="12.28515625" style="525" customWidth="1"/>
    <col min="6421" max="6421" width="0" style="525" hidden="1" customWidth="1"/>
    <col min="6422" max="6422" width="3.7109375" style="525" customWidth="1"/>
    <col min="6423" max="6423" width="11.140625" style="525" bestFit="1" customWidth="1"/>
    <col min="6424" max="6425" width="10.5703125" style="525"/>
    <col min="6426" max="6426" width="11.140625" style="525" customWidth="1"/>
    <col min="6427" max="6656" width="10.5703125" style="525"/>
    <col min="6657" max="6664" width="0" style="525" hidden="1" customWidth="1"/>
    <col min="6665" max="6665" width="3.7109375" style="525" customWidth="1"/>
    <col min="6666" max="6666" width="3.85546875" style="525" customWidth="1"/>
    <col min="6667" max="6667" width="3.7109375" style="525" customWidth="1"/>
    <col min="6668" max="6668" width="12.7109375" style="525" customWidth="1"/>
    <col min="6669" max="6669" width="52.7109375" style="525" customWidth="1"/>
    <col min="6670" max="6673" width="0" style="525" hidden="1" customWidth="1"/>
    <col min="6674" max="6674" width="12.28515625" style="525" customWidth="1"/>
    <col min="6675" max="6675" width="6.42578125" style="525" customWidth="1"/>
    <col min="6676" max="6676" width="12.28515625" style="525" customWidth="1"/>
    <col min="6677" max="6677" width="0" style="525" hidden="1" customWidth="1"/>
    <col min="6678" max="6678" width="3.7109375" style="525" customWidth="1"/>
    <col min="6679" max="6679" width="11.140625" style="525" bestFit="1" customWidth="1"/>
    <col min="6680" max="6681" width="10.5703125" style="525"/>
    <col min="6682" max="6682" width="11.140625" style="525" customWidth="1"/>
    <col min="6683" max="6912" width="10.5703125" style="525"/>
    <col min="6913" max="6920" width="0" style="525" hidden="1" customWidth="1"/>
    <col min="6921" max="6921" width="3.7109375" style="525" customWidth="1"/>
    <col min="6922" max="6922" width="3.85546875" style="525" customWidth="1"/>
    <col min="6923" max="6923" width="3.7109375" style="525" customWidth="1"/>
    <col min="6924" max="6924" width="12.7109375" style="525" customWidth="1"/>
    <col min="6925" max="6925" width="52.7109375" style="525" customWidth="1"/>
    <col min="6926" max="6929" width="0" style="525" hidden="1" customWidth="1"/>
    <col min="6930" max="6930" width="12.28515625" style="525" customWidth="1"/>
    <col min="6931" max="6931" width="6.42578125" style="525" customWidth="1"/>
    <col min="6932" max="6932" width="12.28515625" style="525" customWidth="1"/>
    <col min="6933" max="6933" width="0" style="525" hidden="1" customWidth="1"/>
    <col min="6934" max="6934" width="3.7109375" style="525" customWidth="1"/>
    <col min="6935" max="6935" width="11.140625" style="525" bestFit="1" customWidth="1"/>
    <col min="6936" max="6937" width="10.5703125" style="525"/>
    <col min="6938" max="6938" width="11.140625" style="525" customWidth="1"/>
    <col min="6939" max="7168" width="10.5703125" style="525"/>
    <col min="7169" max="7176" width="0" style="525" hidden="1" customWidth="1"/>
    <col min="7177" max="7177" width="3.7109375" style="525" customWidth="1"/>
    <col min="7178" max="7178" width="3.85546875" style="525" customWidth="1"/>
    <col min="7179" max="7179" width="3.7109375" style="525" customWidth="1"/>
    <col min="7180" max="7180" width="12.7109375" style="525" customWidth="1"/>
    <col min="7181" max="7181" width="52.7109375" style="525" customWidth="1"/>
    <col min="7182" max="7185" width="0" style="525" hidden="1" customWidth="1"/>
    <col min="7186" max="7186" width="12.28515625" style="525" customWidth="1"/>
    <col min="7187" max="7187" width="6.42578125" style="525" customWidth="1"/>
    <col min="7188" max="7188" width="12.28515625" style="525" customWidth="1"/>
    <col min="7189" max="7189" width="0" style="525" hidden="1" customWidth="1"/>
    <col min="7190" max="7190" width="3.7109375" style="525" customWidth="1"/>
    <col min="7191" max="7191" width="11.140625" style="525" bestFit="1" customWidth="1"/>
    <col min="7192" max="7193" width="10.5703125" style="525"/>
    <col min="7194" max="7194" width="11.140625" style="525" customWidth="1"/>
    <col min="7195" max="7424" width="10.5703125" style="525"/>
    <col min="7425" max="7432" width="0" style="525" hidden="1" customWidth="1"/>
    <col min="7433" max="7433" width="3.7109375" style="525" customWidth="1"/>
    <col min="7434" max="7434" width="3.85546875" style="525" customWidth="1"/>
    <col min="7435" max="7435" width="3.7109375" style="525" customWidth="1"/>
    <col min="7436" max="7436" width="12.7109375" style="525" customWidth="1"/>
    <col min="7437" max="7437" width="52.7109375" style="525" customWidth="1"/>
    <col min="7438" max="7441" width="0" style="525" hidden="1" customWidth="1"/>
    <col min="7442" max="7442" width="12.28515625" style="525" customWidth="1"/>
    <col min="7443" max="7443" width="6.42578125" style="525" customWidth="1"/>
    <col min="7444" max="7444" width="12.28515625" style="525" customWidth="1"/>
    <col min="7445" max="7445" width="0" style="525" hidden="1" customWidth="1"/>
    <col min="7446" max="7446" width="3.7109375" style="525" customWidth="1"/>
    <col min="7447" max="7447" width="11.140625" style="525" bestFit="1" customWidth="1"/>
    <col min="7448" max="7449" width="10.5703125" style="525"/>
    <col min="7450" max="7450" width="11.140625" style="525" customWidth="1"/>
    <col min="7451" max="7680" width="10.5703125" style="525"/>
    <col min="7681" max="7688" width="0" style="525" hidden="1" customWidth="1"/>
    <col min="7689" max="7689" width="3.7109375" style="525" customWidth="1"/>
    <col min="7690" max="7690" width="3.85546875" style="525" customWidth="1"/>
    <col min="7691" max="7691" width="3.7109375" style="525" customWidth="1"/>
    <col min="7692" max="7692" width="12.7109375" style="525" customWidth="1"/>
    <col min="7693" max="7693" width="52.7109375" style="525" customWidth="1"/>
    <col min="7694" max="7697" width="0" style="525" hidden="1" customWidth="1"/>
    <col min="7698" max="7698" width="12.28515625" style="525" customWidth="1"/>
    <col min="7699" max="7699" width="6.42578125" style="525" customWidth="1"/>
    <col min="7700" max="7700" width="12.28515625" style="525" customWidth="1"/>
    <col min="7701" max="7701" width="0" style="525" hidden="1" customWidth="1"/>
    <col min="7702" max="7702" width="3.7109375" style="525" customWidth="1"/>
    <col min="7703" max="7703" width="11.140625" style="525" bestFit="1" customWidth="1"/>
    <col min="7704" max="7705" width="10.5703125" style="525"/>
    <col min="7706" max="7706" width="11.140625" style="525" customWidth="1"/>
    <col min="7707" max="7936" width="10.5703125" style="525"/>
    <col min="7937" max="7944" width="0" style="525" hidden="1" customWidth="1"/>
    <col min="7945" max="7945" width="3.7109375" style="525" customWidth="1"/>
    <col min="7946" max="7946" width="3.85546875" style="525" customWidth="1"/>
    <col min="7947" max="7947" width="3.7109375" style="525" customWidth="1"/>
    <col min="7948" max="7948" width="12.7109375" style="525" customWidth="1"/>
    <col min="7949" max="7949" width="52.7109375" style="525" customWidth="1"/>
    <col min="7950" max="7953" width="0" style="525" hidden="1" customWidth="1"/>
    <col min="7954" max="7954" width="12.28515625" style="525" customWidth="1"/>
    <col min="7955" max="7955" width="6.42578125" style="525" customWidth="1"/>
    <col min="7956" max="7956" width="12.28515625" style="525" customWidth="1"/>
    <col min="7957" max="7957" width="0" style="525" hidden="1" customWidth="1"/>
    <col min="7958" max="7958" width="3.7109375" style="525" customWidth="1"/>
    <col min="7959" max="7959" width="11.140625" style="525" bestFit="1" customWidth="1"/>
    <col min="7960" max="7961" width="10.5703125" style="525"/>
    <col min="7962" max="7962" width="11.140625" style="525" customWidth="1"/>
    <col min="7963" max="8192" width="10.5703125" style="525"/>
    <col min="8193" max="8200" width="0" style="525" hidden="1" customWidth="1"/>
    <col min="8201" max="8201" width="3.7109375" style="525" customWidth="1"/>
    <col min="8202" max="8202" width="3.85546875" style="525" customWidth="1"/>
    <col min="8203" max="8203" width="3.7109375" style="525" customWidth="1"/>
    <col min="8204" max="8204" width="12.7109375" style="525" customWidth="1"/>
    <col min="8205" max="8205" width="52.7109375" style="525" customWidth="1"/>
    <col min="8206" max="8209" width="0" style="525" hidden="1" customWidth="1"/>
    <col min="8210" max="8210" width="12.28515625" style="525" customWidth="1"/>
    <col min="8211" max="8211" width="6.42578125" style="525" customWidth="1"/>
    <col min="8212" max="8212" width="12.28515625" style="525" customWidth="1"/>
    <col min="8213" max="8213" width="0" style="525" hidden="1" customWidth="1"/>
    <col min="8214" max="8214" width="3.7109375" style="525" customWidth="1"/>
    <col min="8215" max="8215" width="11.140625" style="525" bestFit="1" customWidth="1"/>
    <col min="8216" max="8217" width="10.5703125" style="525"/>
    <col min="8218" max="8218" width="11.140625" style="525" customWidth="1"/>
    <col min="8219" max="8448" width="10.5703125" style="525"/>
    <col min="8449" max="8456" width="0" style="525" hidden="1" customWidth="1"/>
    <col min="8457" max="8457" width="3.7109375" style="525" customWidth="1"/>
    <col min="8458" max="8458" width="3.85546875" style="525" customWidth="1"/>
    <col min="8459" max="8459" width="3.7109375" style="525" customWidth="1"/>
    <col min="8460" max="8460" width="12.7109375" style="525" customWidth="1"/>
    <col min="8461" max="8461" width="52.7109375" style="525" customWidth="1"/>
    <col min="8462" max="8465" width="0" style="525" hidden="1" customWidth="1"/>
    <col min="8466" max="8466" width="12.28515625" style="525" customWidth="1"/>
    <col min="8467" max="8467" width="6.42578125" style="525" customWidth="1"/>
    <col min="8468" max="8468" width="12.28515625" style="525" customWidth="1"/>
    <col min="8469" max="8469" width="0" style="525" hidden="1" customWidth="1"/>
    <col min="8470" max="8470" width="3.7109375" style="525" customWidth="1"/>
    <col min="8471" max="8471" width="11.140625" style="525" bestFit="1" customWidth="1"/>
    <col min="8472" max="8473" width="10.5703125" style="525"/>
    <col min="8474" max="8474" width="11.140625" style="525" customWidth="1"/>
    <col min="8475" max="8704" width="10.5703125" style="525"/>
    <col min="8705" max="8712" width="0" style="525" hidden="1" customWidth="1"/>
    <col min="8713" max="8713" width="3.7109375" style="525" customWidth="1"/>
    <col min="8714" max="8714" width="3.85546875" style="525" customWidth="1"/>
    <col min="8715" max="8715" width="3.7109375" style="525" customWidth="1"/>
    <col min="8716" max="8716" width="12.7109375" style="525" customWidth="1"/>
    <col min="8717" max="8717" width="52.7109375" style="525" customWidth="1"/>
    <col min="8718" max="8721" width="0" style="525" hidden="1" customWidth="1"/>
    <col min="8722" max="8722" width="12.28515625" style="525" customWidth="1"/>
    <col min="8723" max="8723" width="6.42578125" style="525" customWidth="1"/>
    <col min="8724" max="8724" width="12.28515625" style="525" customWidth="1"/>
    <col min="8725" max="8725" width="0" style="525" hidden="1" customWidth="1"/>
    <col min="8726" max="8726" width="3.7109375" style="525" customWidth="1"/>
    <col min="8727" max="8727" width="11.140625" style="525" bestFit="1" customWidth="1"/>
    <col min="8728" max="8729" width="10.5703125" style="525"/>
    <col min="8730" max="8730" width="11.140625" style="525" customWidth="1"/>
    <col min="8731" max="8960" width="10.5703125" style="525"/>
    <col min="8961" max="8968" width="0" style="525" hidden="1" customWidth="1"/>
    <col min="8969" max="8969" width="3.7109375" style="525" customWidth="1"/>
    <col min="8970" max="8970" width="3.85546875" style="525" customWidth="1"/>
    <col min="8971" max="8971" width="3.7109375" style="525" customWidth="1"/>
    <col min="8972" max="8972" width="12.7109375" style="525" customWidth="1"/>
    <col min="8973" max="8973" width="52.7109375" style="525" customWidth="1"/>
    <col min="8974" max="8977" width="0" style="525" hidden="1" customWidth="1"/>
    <col min="8978" max="8978" width="12.28515625" style="525" customWidth="1"/>
    <col min="8979" max="8979" width="6.42578125" style="525" customWidth="1"/>
    <col min="8980" max="8980" width="12.28515625" style="525" customWidth="1"/>
    <col min="8981" max="8981" width="0" style="525" hidden="1" customWidth="1"/>
    <col min="8982" max="8982" width="3.7109375" style="525" customWidth="1"/>
    <col min="8983" max="8983" width="11.140625" style="525" bestFit="1" customWidth="1"/>
    <col min="8984" max="8985" width="10.5703125" style="525"/>
    <col min="8986" max="8986" width="11.140625" style="525" customWidth="1"/>
    <col min="8987" max="9216" width="10.5703125" style="525"/>
    <col min="9217" max="9224" width="0" style="525" hidden="1" customWidth="1"/>
    <col min="9225" max="9225" width="3.7109375" style="525" customWidth="1"/>
    <col min="9226" max="9226" width="3.85546875" style="525" customWidth="1"/>
    <col min="9227" max="9227" width="3.7109375" style="525" customWidth="1"/>
    <col min="9228" max="9228" width="12.7109375" style="525" customWidth="1"/>
    <col min="9229" max="9229" width="52.7109375" style="525" customWidth="1"/>
    <col min="9230" max="9233" width="0" style="525" hidden="1" customWidth="1"/>
    <col min="9234" max="9234" width="12.28515625" style="525" customWidth="1"/>
    <col min="9235" max="9235" width="6.42578125" style="525" customWidth="1"/>
    <col min="9236" max="9236" width="12.28515625" style="525" customWidth="1"/>
    <col min="9237" max="9237" width="0" style="525" hidden="1" customWidth="1"/>
    <col min="9238" max="9238" width="3.7109375" style="525" customWidth="1"/>
    <col min="9239" max="9239" width="11.140625" style="525" bestFit="1" customWidth="1"/>
    <col min="9240" max="9241" width="10.5703125" style="525"/>
    <col min="9242" max="9242" width="11.140625" style="525" customWidth="1"/>
    <col min="9243" max="9472" width="10.5703125" style="525"/>
    <col min="9473" max="9480" width="0" style="525" hidden="1" customWidth="1"/>
    <col min="9481" max="9481" width="3.7109375" style="525" customWidth="1"/>
    <col min="9482" max="9482" width="3.85546875" style="525" customWidth="1"/>
    <col min="9483" max="9483" width="3.7109375" style="525" customWidth="1"/>
    <col min="9484" max="9484" width="12.7109375" style="525" customWidth="1"/>
    <col min="9485" max="9485" width="52.7109375" style="525" customWidth="1"/>
    <col min="9486" max="9489" width="0" style="525" hidden="1" customWidth="1"/>
    <col min="9490" max="9490" width="12.28515625" style="525" customWidth="1"/>
    <col min="9491" max="9491" width="6.42578125" style="525" customWidth="1"/>
    <col min="9492" max="9492" width="12.28515625" style="525" customWidth="1"/>
    <col min="9493" max="9493" width="0" style="525" hidden="1" customWidth="1"/>
    <col min="9494" max="9494" width="3.7109375" style="525" customWidth="1"/>
    <col min="9495" max="9495" width="11.140625" style="525" bestFit="1" customWidth="1"/>
    <col min="9496" max="9497" width="10.5703125" style="525"/>
    <col min="9498" max="9498" width="11.140625" style="525" customWidth="1"/>
    <col min="9499" max="9728" width="10.5703125" style="525"/>
    <col min="9729" max="9736" width="0" style="525" hidden="1" customWidth="1"/>
    <col min="9737" max="9737" width="3.7109375" style="525" customWidth="1"/>
    <col min="9738" max="9738" width="3.85546875" style="525" customWidth="1"/>
    <col min="9739" max="9739" width="3.7109375" style="525" customWidth="1"/>
    <col min="9740" max="9740" width="12.7109375" style="525" customWidth="1"/>
    <col min="9741" max="9741" width="52.7109375" style="525" customWidth="1"/>
    <col min="9742" max="9745" width="0" style="525" hidden="1" customWidth="1"/>
    <col min="9746" max="9746" width="12.28515625" style="525" customWidth="1"/>
    <col min="9747" max="9747" width="6.42578125" style="525" customWidth="1"/>
    <col min="9748" max="9748" width="12.28515625" style="525" customWidth="1"/>
    <col min="9749" max="9749" width="0" style="525" hidden="1" customWidth="1"/>
    <col min="9750" max="9750" width="3.7109375" style="525" customWidth="1"/>
    <col min="9751" max="9751" width="11.140625" style="525" bestFit="1" customWidth="1"/>
    <col min="9752" max="9753" width="10.5703125" style="525"/>
    <col min="9754" max="9754" width="11.140625" style="525" customWidth="1"/>
    <col min="9755" max="9984" width="10.5703125" style="525"/>
    <col min="9985" max="9992" width="0" style="525" hidden="1" customWidth="1"/>
    <col min="9993" max="9993" width="3.7109375" style="525" customWidth="1"/>
    <col min="9994" max="9994" width="3.85546875" style="525" customWidth="1"/>
    <col min="9995" max="9995" width="3.7109375" style="525" customWidth="1"/>
    <col min="9996" max="9996" width="12.7109375" style="525" customWidth="1"/>
    <col min="9997" max="9997" width="52.7109375" style="525" customWidth="1"/>
    <col min="9998" max="10001" width="0" style="525" hidden="1" customWidth="1"/>
    <col min="10002" max="10002" width="12.28515625" style="525" customWidth="1"/>
    <col min="10003" max="10003" width="6.42578125" style="525" customWidth="1"/>
    <col min="10004" max="10004" width="12.28515625" style="525" customWidth="1"/>
    <col min="10005" max="10005" width="0" style="525" hidden="1" customWidth="1"/>
    <col min="10006" max="10006" width="3.7109375" style="525" customWidth="1"/>
    <col min="10007" max="10007" width="11.140625" style="525" bestFit="1" customWidth="1"/>
    <col min="10008" max="10009" width="10.5703125" style="525"/>
    <col min="10010" max="10010" width="11.140625" style="525" customWidth="1"/>
    <col min="10011" max="10240" width="10.5703125" style="525"/>
    <col min="10241" max="10248" width="0" style="525" hidden="1" customWidth="1"/>
    <col min="10249" max="10249" width="3.7109375" style="525" customWidth="1"/>
    <col min="10250" max="10250" width="3.85546875" style="525" customWidth="1"/>
    <col min="10251" max="10251" width="3.7109375" style="525" customWidth="1"/>
    <col min="10252" max="10252" width="12.7109375" style="525" customWidth="1"/>
    <col min="10253" max="10253" width="52.7109375" style="525" customWidth="1"/>
    <col min="10254" max="10257" width="0" style="525" hidden="1" customWidth="1"/>
    <col min="10258" max="10258" width="12.28515625" style="525" customWidth="1"/>
    <col min="10259" max="10259" width="6.42578125" style="525" customWidth="1"/>
    <col min="10260" max="10260" width="12.28515625" style="525" customWidth="1"/>
    <col min="10261" max="10261" width="0" style="525" hidden="1" customWidth="1"/>
    <col min="10262" max="10262" width="3.7109375" style="525" customWidth="1"/>
    <col min="10263" max="10263" width="11.140625" style="525" bestFit="1" customWidth="1"/>
    <col min="10264" max="10265" width="10.5703125" style="525"/>
    <col min="10266" max="10266" width="11.140625" style="525" customWidth="1"/>
    <col min="10267" max="10496" width="10.5703125" style="525"/>
    <col min="10497" max="10504" width="0" style="525" hidden="1" customWidth="1"/>
    <col min="10505" max="10505" width="3.7109375" style="525" customWidth="1"/>
    <col min="10506" max="10506" width="3.85546875" style="525" customWidth="1"/>
    <col min="10507" max="10507" width="3.7109375" style="525" customWidth="1"/>
    <col min="10508" max="10508" width="12.7109375" style="525" customWidth="1"/>
    <col min="10509" max="10509" width="52.7109375" style="525" customWidth="1"/>
    <col min="10510" max="10513" width="0" style="525" hidden="1" customWidth="1"/>
    <col min="10514" max="10514" width="12.28515625" style="525" customWidth="1"/>
    <col min="10515" max="10515" width="6.42578125" style="525" customWidth="1"/>
    <col min="10516" max="10516" width="12.28515625" style="525" customWidth="1"/>
    <col min="10517" max="10517" width="0" style="525" hidden="1" customWidth="1"/>
    <col min="10518" max="10518" width="3.7109375" style="525" customWidth="1"/>
    <col min="10519" max="10519" width="11.140625" style="525" bestFit="1" customWidth="1"/>
    <col min="10520" max="10521" width="10.5703125" style="525"/>
    <col min="10522" max="10522" width="11.140625" style="525" customWidth="1"/>
    <col min="10523" max="10752" width="10.5703125" style="525"/>
    <col min="10753" max="10760" width="0" style="525" hidden="1" customWidth="1"/>
    <col min="10761" max="10761" width="3.7109375" style="525" customWidth="1"/>
    <col min="10762" max="10762" width="3.85546875" style="525" customWidth="1"/>
    <col min="10763" max="10763" width="3.7109375" style="525" customWidth="1"/>
    <col min="10764" max="10764" width="12.7109375" style="525" customWidth="1"/>
    <col min="10765" max="10765" width="52.7109375" style="525" customWidth="1"/>
    <col min="10766" max="10769" width="0" style="525" hidden="1" customWidth="1"/>
    <col min="10770" max="10770" width="12.28515625" style="525" customWidth="1"/>
    <col min="10771" max="10771" width="6.42578125" style="525" customWidth="1"/>
    <col min="10772" max="10772" width="12.28515625" style="525" customWidth="1"/>
    <col min="10773" max="10773" width="0" style="525" hidden="1" customWidth="1"/>
    <col min="10774" max="10774" width="3.7109375" style="525" customWidth="1"/>
    <col min="10775" max="10775" width="11.140625" style="525" bestFit="1" customWidth="1"/>
    <col min="10776" max="10777" width="10.5703125" style="525"/>
    <col min="10778" max="10778" width="11.140625" style="525" customWidth="1"/>
    <col min="10779" max="11008" width="10.5703125" style="525"/>
    <col min="11009" max="11016" width="0" style="525" hidden="1" customWidth="1"/>
    <col min="11017" max="11017" width="3.7109375" style="525" customWidth="1"/>
    <col min="11018" max="11018" width="3.85546875" style="525" customWidth="1"/>
    <col min="11019" max="11019" width="3.7109375" style="525" customWidth="1"/>
    <col min="11020" max="11020" width="12.7109375" style="525" customWidth="1"/>
    <col min="11021" max="11021" width="52.7109375" style="525" customWidth="1"/>
    <col min="11022" max="11025" width="0" style="525" hidden="1" customWidth="1"/>
    <col min="11026" max="11026" width="12.28515625" style="525" customWidth="1"/>
    <col min="11027" max="11027" width="6.42578125" style="525" customWidth="1"/>
    <col min="11028" max="11028" width="12.28515625" style="525" customWidth="1"/>
    <col min="11029" max="11029" width="0" style="525" hidden="1" customWidth="1"/>
    <col min="11030" max="11030" width="3.7109375" style="525" customWidth="1"/>
    <col min="11031" max="11031" width="11.140625" style="525" bestFit="1" customWidth="1"/>
    <col min="11032" max="11033" width="10.5703125" style="525"/>
    <col min="11034" max="11034" width="11.140625" style="525" customWidth="1"/>
    <col min="11035" max="11264" width="10.5703125" style="525"/>
    <col min="11265" max="11272" width="0" style="525" hidden="1" customWidth="1"/>
    <col min="11273" max="11273" width="3.7109375" style="525" customWidth="1"/>
    <col min="11274" max="11274" width="3.85546875" style="525" customWidth="1"/>
    <col min="11275" max="11275" width="3.7109375" style="525" customWidth="1"/>
    <col min="11276" max="11276" width="12.7109375" style="525" customWidth="1"/>
    <col min="11277" max="11277" width="52.7109375" style="525" customWidth="1"/>
    <col min="11278" max="11281" width="0" style="525" hidden="1" customWidth="1"/>
    <col min="11282" max="11282" width="12.28515625" style="525" customWidth="1"/>
    <col min="11283" max="11283" width="6.42578125" style="525" customWidth="1"/>
    <col min="11284" max="11284" width="12.28515625" style="525" customWidth="1"/>
    <col min="11285" max="11285" width="0" style="525" hidden="1" customWidth="1"/>
    <col min="11286" max="11286" width="3.7109375" style="525" customWidth="1"/>
    <col min="11287" max="11287" width="11.140625" style="525" bestFit="1" customWidth="1"/>
    <col min="11288" max="11289" width="10.5703125" style="525"/>
    <col min="11290" max="11290" width="11.140625" style="525" customWidth="1"/>
    <col min="11291" max="11520" width="10.5703125" style="525"/>
    <col min="11521" max="11528" width="0" style="525" hidden="1" customWidth="1"/>
    <col min="11529" max="11529" width="3.7109375" style="525" customWidth="1"/>
    <col min="11530" max="11530" width="3.85546875" style="525" customWidth="1"/>
    <col min="11531" max="11531" width="3.7109375" style="525" customWidth="1"/>
    <col min="11532" max="11532" width="12.7109375" style="525" customWidth="1"/>
    <col min="11533" max="11533" width="52.7109375" style="525" customWidth="1"/>
    <col min="11534" max="11537" width="0" style="525" hidden="1" customWidth="1"/>
    <col min="11538" max="11538" width="12.28515625" style="525" customWidth="1"/>
    <col min="11539" max="11539" width="6.42578125" style="525" customWidth="1"/>
    <col min="11540" max="11540" width="12.28515625" style="525" customWidth="1"/>
    <col min="11541" max="11541" width="0" style="525" hidden="1" customWidth="1"/>
    <col min="11542" max="11542" width="3.7109375" style="525" customWidth="1"/>
    <col min="11543" max="11543" width="11.140625" style="525" bestFit="1" customWidth="1"/>
    <col min="11544" max="11545" width="10.5703125" style="525"/>
    <col min="11546" max="11546" width="11.140625" style="525" customWidth="1"/>
    <col min="11547" max="11776" width="10.5703125" style="525"/>
    <col min="11777" max="11784" width="0" style="525" hidden="1" customWidth="1"/>
    <col min="11785" max="11785" width="3.7109375" style="525" customWidth="1"/>
    <col min="11786" max="11786" width="3.85546875" style="525" customWidth="1"/>
    <col min="11787" max="11787" width="3.7109375" style="525" customWidth="1"/>
    <col min="11788" max="11788" width="12.7109375" style="525" customWidth="1"/>
    <col min="11789" max="11789" width="52.7109375" style="525" customWidth="1"/>
    <col min="11790" max="11793" width="0" style="525" hidden="1" customWidth="1"/>
    <col min="11794" max="11794" width="12.28515625" style="525" customWidth="1"/>
    <col min="11795" max="11795" width="6.42578125" style="525" customWidth="1"/>
    <col min="11796" max="11796" width="12.28515625" style="525" customWidth="1"/>
    <col min="11797" max="11797" width="0" style="525" hidden="1" customWidth="1"/>
    <col min="11798" max="11798" width="3.7109375" style="525" customWidth="1"/>
    <col min="11799" max="11799" width="11.140625" style="525" bestFit="1" customWidth="1"/>
    <col min="11800" max="11801" width="10.5703125" style="525"/>
    <col min="11802" max="11802" width="11.140625" style="525" customWidth="1"/>
    <col min="11803" max="12032" width="10.5703125" style="525"/>
    <col min="12033" max="12040" width="0" style="525" hidden="1" customWidth="1"/>
    <col min="12041" max="12041" width="3.7109375" style="525" customWidth="1"/>
    <col min="12042" max="12042" width="3.85546875" style="525" customWidth="1"/>
    <col min="12043" max="12043" width="3.7109375" style="525" customWidth="1"/>
    <col min="12044" max="12044" width="12.7109375" style="525" customWidth="1"/>
    <col min="12045" max="12045" width="52.7109375" style="525" customWidth="1"/>
    <col min="12046" max="12049" width="0" style="525" hidden="1" customWidth="1"/>
    <col min="12050" max="12050" width="12.28515625" style="525" customWidth="1"/>
    <col min="12051" max="12051" width="6.42578125" style="525" customWidth="1"/>
    <col min="12052" max="12052" width="12.28515625" style="525" customWidth="1"/>
    <col min="12053" max="12053" width="0" style="525" hidden="1" customWidth="1"/>
    <col min="12054" max="12054" width="3.7109375" style="525" customWidth="1"/>
    <col min="12055" max="12055" width="11.140625" style="525" bestFit="1" customWidth="1"/>
    <col min="12056" max="12057" width="10.5703125" style="525"/>
    <col min="12058" max="12058" width="11.140625" style="525" customWidth="1"/>
    <col min="12059" max="12288" width="10.5703125" style="525"/>
    <col min="12289" max="12296" width="0" style="525" hidden="1" customWidth="1"/>
    <col min="12297" max="12297" width="3.7109375" style="525" customWidth="1"/>
    <col min="12298" max="12298" width="3.85546875" style="525" customWidth="1"/>
    <col min="12299" max="12299" width="3.7109375" style="525" customWidth="1"/>
    <col min="12300" max="12300" width="12.7109375" style="525" customWidth="1"/>
    <col min="12301" max="12301" width="52.7109375" style="525" customWidth="1"/>
    <col min="12302" max="12305" width="0" style="525" hidden="1" customWidth="1"/>
    <col min="12306" max="12306" width="12.28515625" style="525" customWidth="1"/>
    <col min="12307" max="12307" width="6.42578125" style="525" customWidth="1"/>
    <col min="12308" max="12308" width="12.28515625" style="525" customWidth="1"/>
    <col min="12309" max="12309" width="0" style="525" hidden="1" customWidth="1"/>
    <col min="12310" max="12310" width="3.7109375" style="525" customWidth="1"/>
    <col min="12311" max="12311" width="11.140625" style="525" bestFit="1" customWidth="1"/>
    <col min="12312" max="12313" width="10.5703125" style="525"/>
    <col min="12314" max="12314" width="11.140625" style="525" customWidth="1"/>
    <col min="12315" max="12544" width="10.5703125" style="525"/>
    <col min="12545" max="12552" width="0" style="525" hidden="1" customWidth="1"/>
    <col min="12553" max="12553" width="3.7109375" style="525" customWidth="1"/>
    <col min="12554" max="12554" width="3.85546875" style="525" customWidth="1"/>
    <col min="12555" max="12555" width="3.7109375" style="525" customWidth="1"/>
    <col min="12556" max="12556" width="12.7109375" style="525" customWidth="1"/>
    <col min="12557" max="12557" width="52.7109375" style="525" customWidth="1"/>
    <col min="12558" max="12561" width="0" style="525" hidden="1" customWidth="1"/>
    <col min="12562" max="12562" width="12.28515625" style="525" customWidth="1"/>
    <col min="12563" max="12563" width="6.42578125" style="525" customWidth="1"/>
    <col min="12564" max="12564" width="12.28515625" style="525" customWidth="1"/>
    <col min="12565" max="12565" width="0" style="525" hidden="1" customWidth="1"/>
    <col min="12566" max="12566" width="3.7109375" style="525" customWidth="1"/>
    <col min="12567" max="12567" width="11.140625" style="525" bestFit="1" customWidth="1"/>
    <col min="12568" max="12569" width="10.5703125" style="525"/>
    <col min="12570" max="12570" width="11.140625" style="525" customWidth="1"/>
    <col min="12571" max="12800" width="10.5703125" style="525"/>
    <col min="12801" max="12808" width="0" style="525" hidden="1" customWidth="1"/>
    <col min="12809" max="12809" width="3.7109375" style="525" customWidth="1"/>
    <col min="12810" max="12810" width="3.85546875" style="525" customWidth="1"/>
    <col min="12811" max="12811" width="3.7109375" style="525" customWidth="1"/>
    <col min="12812" max="12812" width="12.7109375" style="525" customWidth="1"/>
    <col min="12813" max="12813" width="52.7109375" style="525" customWidth="1"/>
    <col min="12814" max="12817" width="0" style="525" hidden="1" customWidth="1"/>
    <col min="12818" max="12818" width="12.28515625" style="525" customWidth="1"/>
    <col min="12819" max="12819" width="6.42578125" style="525" customWidth="1"/>
    <col min="12820" max="12820" width="12.28515625" style="525" customWidth="1"/>
    <col min="12821" max="12821" width="0" style="525" hidden="1" customWidth="1"/>
    <col min="12822" max="12822" width="3.7109375" style="525" customWidth="1"/>
    <col min="12823" max="12823" width="11.140625" style="525" bestFit="1" customWidth="1"/>
    <col min="12824" max="12825" width="10.5703125" style="525"/>
    <col min="12826" max="12826" width="11.140625" style="525" customWidth="1"/>
    <col min="12827" max="13056" width="10.5703125" style="525"/>
    <col min="13057" max="13064" width="0" style="525" hidden="1" customWidth="1"/>
    <col min="13065" max="13065" width="3.7109375" style="525" customWidth="1"/>
    <col min="13066" max="13066" width="3.85546875" style="525" customWidth="1"/>
    <col min="13067" max="13067" width="3.7109375" style="525" customWidth="1"/>
    <col min="13068" max="13068" width="12.7109375" style="525" customWidth="1"/>
    <col min="13069" max="13069" width="52.7109375" style="525" customWidth="1"/>
    <col min="13070" max="13073" width="0" style="525" hidden="1" customWidth="1"/>
    <col min="13074" max="13074" width="12.28515625" style="525" customWidth="1"/>
    <col min="13075" max="13075" width="6.42578125" style="525" customWidth="1"/>
    <col min="13076" max="13076" width="12.28515625" style="525" customWidth="1"/>
    <col min="13077" max="13077" width="0" style="525" hidden="1" customWidth="1"/>
    <col min="13078" max="13078" width="3.7109375" style="525" customWidth="1"/>
    <col min="13079" max="13079" width="11.140625" style="525" bestFit="1" customWidth="1"/>
    <col min="13080" max="13081" width="10.5703125" style="525"/>
    <col min="13082" max="13082" width="11.140625" style="525" customWidth="1"/>
    <col min="13083" max="13312" width="10.5703125" style="525"/>
    <col min="13313" max="13320" width="0" style="525" hidden="1" customWidth="1"/>
    <col min="13321" max="13321" width="3.7109375" style="525" customWidth="1"/>
    <col min="13322" max="13322" width="3.85546875" style="525" customWidth="1"/>
    <col min="13323" max="13323" width="3.7109375" style="525" customWidth="1"/>
    <col min="13324" max="13324" width="12.7109375" style="525" customWidth="1"/>
    <col min="13325" max="13325" width="52.7109375" style="525" customWidth="1"/>
    <col min="13326" max="13329" width="0" style="525" hidden="1" customWidth="1"/>
    <col min="13330" max="13330" width="12.28515625" style="525" customWidth="1"/>
    <col min="13331" max="13331" width="6.42578125" style="525" customWidth="1"/>
    <col min="13332" max="13332" width="12.28515625" style="525" customWidth="1"/>
    <col min="13333" max="13333" width="0" style="525" hidden="1" customWidth="1"/>
    <col min="13334" max="13334" width="3.7109375" style="525" customWidth="1"/>
    <col min="13335" max="13335" width="11.140625" style="525" bestFit="1" customWidth="1"/>
    <col min="13336" max="13337" width="10.5703125" style="525"/>
    <col min="13338" max="13338" width="11.140625" style="525" customWidth="1"/>
    <col min="13339" max="13568" width="10.5703125" style="525"/>
    <col min="13569" max="13576" width="0" style="525" hidden="1" customWidth="1"/>
    <col min="13577" max="13577" width="3.7109375" style="525" customWidth="1"/>
    <col min="13578" max="13578" width="3.85546875" style="525" customWidth="1"/>
    <col min="13579" max="13579" width="3.7109375" style="525" customWidth="1"/>
    <col min="13580" max="13580" width="12.7109375" style="525" customWidth="1"/>
    <col min="13581" max="13581" width="52.7109375" style="525" customWidth="1"/>
    <col min="13582" max="13585" width="0" style="525" hidden="1" customWidth="1"/>
    <col min="13586" max="13586" width="12.28515625" style="525" customWidth="1"/>
    <col min="13587" max="13587" width="6.42578125" style="525" customWidth="1"/>
    <col min="13588" max="13588" width="12.28515625" style="525" customWidth="1"/>
    <col min="13589" max="13589" width="0" style="525" hidden="1" customWidth="1"/>
    <col min="13590" max="13590" width="3.7109375" style="525" customWidth="1"/>
    <col min="13591" max="13591" width="11.140625" style="525" bestFit="1" customWidth="1"/>
    <col min="13592" max="13593" width="10.5703125" style="525"/>
    <col min="13594" max="13594" width="11.140625" style="525" customWidth="1"/>
    <col min="13595" max="13824" width="10.5703125" style="525"/>
    <col min="13825" max="13832" width="0" style="525" hidden="1" customWidth="1"/>
    <col min="13833" max="13833" width="3.7109375" style="525" customWidth="1"/>
    <col min="13834" max="13834" width="3.85546875" style="525" customWidth="1"/>
    <col min="13835" max="13835" width="3.7109375" style="525" customWidth="1"/>
    <col min="13836" max="13836" width="12.7109375" style="525" customWidth="1"/>
    <col min="13837" max="13837" width="52.7109375" style="525" customWidth="1"/>
    <col min="13838" max="13841" width="0" style="525" hidden="1" customWidth="1"/>
    <col min="13842" max="13842" width="12.28515625" style="525" customWidth="1"/>
    <col min="13843" max="13843" width="6.42578125" style="525" customWidth="1"/>
    <col min="13844" max="13844" width="12.28515625" style="525" customWidth="1"/>
    <col min="13845" max="13845" width="0" style="525" hidden="1" customWidth="1"/>
    <col min="13846" max="13846" width="3.7109375" style="525" customWidth="1"/>
    <col min="13847" max="13847" width="11.140625" style="525" bestFit="1" customWidth="1"/>
    <col min="13848" max="13849" width="10.5703125" style="525"/>
    <col min="13850" max="13850" width="11.140625" style="525" customWidth="1"/>
    <col min="13851" max="14080" width="10.5703125" style="525"/>
    <col min="14081" max="14088" width="0" style="525" hidden="1" customWidth="1"/>
    <col min="14089" max="14089" width="3.7109375" style="525" customWidth="1"/>
    <col min="14090" max="14090" width="3.85546875" style="525" customWidth="1"/>
    <col min="14091" max="14091" width="3.7109375" style="525" customWidth="1"/>
    <col min="14092" max="14092" width="12.7109375" style="525" customWidth="1"/>
    <col min="14093" max="14093" width="52.7109375" style="525" customWidth="1"/>
    <col min="14094" max="14097" width="0" style="525" hidden="1" customWidth="1"/>
    <col min="14098" max="14098" width="12.28515625" style="525" customWidth="1"/>
    <col min="14099" max="14099" width="6.42578125" style="525" customWidth="1"/>
    <col min="14100" max="14100" width="12.28515625" style="525" customWidth="1"/>
    <col min="14101" max="14101" width="0" style="525" hidden="1" customWidth="1"/>
    <col min="14102" max="14102" width="3.7109375" style="525" customWidth="1"/>
    <col min="14103" max="14103" width="11.140625" style="525" bestFit="1" customWidth="1"/>
    <col min="14104" max="14105" width="10.5703125" style="525"/>
    <col min="14106" max="14106" width="11.140625" style="525" customWidth="1"/>
    <col min="14107" max="14336" width="10.5703125" style="525"/>
    <col min="14337" max="14344" width="0" style="525" hidden="1" customWidth="1"/>
    <col min="14345" max="14345" width="3.7109375" style="525" customWidth="1"/>
    <col min="14346" max="14346" width="3.85546875" style="525" customWidth="1"/>
    <col min="14347" max="14347" width="3.7109375" style="525" customWidth="1"/>
    <col min="14348" max="14348" width="12.7109375" style="525" customWidth="1"/>
    <col min="14349" max="14349" width="52.7109375" style="525" customWidth="1"/>
    <col min="14350" max="14353" width="0" style="525" hidden="1" customWidth="1"/>
    <col min="14354" max="14354" width="12.28515625" style="525" customWidth="1"/>
    <col min="14355" max="14355" width="6.42578125" style="525" customWidth="1"/>
    <col min="14356" max="14356" width="12.28515625" style="525" customWidth="1"/>
    <col min="14357" max="14357" width="0" style="525" hidden="1" customWidth="1"/>
    <col min="14358" max="14358" width="3.7109375" style="525" customWidth="1"/>
    <col min="14359" max="14359" width="11.140625" style="525" bestFit="1" customWidth="1"/>
    <col min="14360" max="14361" width="10.5703125" style="525"/>
    <col min="14362" max="14362" width="11.140625" style="525" customWidth="1"/>
    <col min="14363" max="14592" width="10.5703125" style="525"/>
    <col min="14593" max="14600" width="0" style="525" hidden="1" customWidth="1"/>
    <col min="14601" max="14601" width="3.7109375" style="525" customWidth="1"/>
    <col min="14602" max="14602" width="3.85546875" style="525" customWidth="1"/>
    <col min="14603" max="14603" width="3.7109375" style="525" customWidth="1"/>
    <col min="14604" max="14604" width="12.7109375" style="525" customWidth="1"/>
    <col min="14605" max="14605" width="52.7109375" style="525" customWidth="1"/>
    <col min="14606" max="14609" width="0" style="525" hidden="1" customWidth="1"/>
    <col min="14610" max="14610" width="12.28515625" style="525" customWidth="1"/>
    <col min="14611" max="14611" width="6.42578125" style="525" customWidth="1"/>
    <col min="14612" max="14612" width="12.28515625" style="525" customWidth="1"/>
    <col min="14613" max="14613" width="0" style="525" hidden="1" customWidth="1"/>
    <col min="14614" max="14614" width="3.7109375" style="525" customWidth="1"/>
    <col min="14615" max="14615" width="11.140625" style="525" bestFit="1" customWidth="1"/>
    <col min="14616" max="14617" width="10.5703125" style="525"/>
    <col min="14618" max="14618" width="11.140625" style="525" customWidth="1"/>
    <col min="14619" max="14848" width="10.5703125" style="525"/>
    <col min="14849" max="14856" width="0" style="525" hidden="1" customWidth="1"/>
    <col min="14857" max="14857" width="3.7109375" style="525" customWidth="1"/>
    <col min="14858" max="14858" width="3.85546875" style="525" customWidth="1"/>
    <col min="14859" max="14859" width="3.7109375" style="525" customWidth="1"/>
    <col min="14860" max="14860" width="12.7109375" style="525" customWidth="1"/>
    <col min="14861" max="14861" width="52.7109375" style="525" customWidth="1"/>
    <col min="14862" max="14865" width="0" style="525" hidden="1" customWidth="1"/>
    <col min="14866" max="14866" width="12.28515625" style="525" customWidth="1"/>
    <col min="14867" max="14867" width="6.42578125" style="525" customWidth="1"/>
    <col min="14868" max="14868" width="12.28515625" style="525" customWidth="1"/>
    <col min="14869" max="14869" width="0" style="525" hidden="1" customWidth="1"/>
    <col min="14870" max="14870" width="3.7109375" style="525" customWidth="1"/>
    <col min="14871" max="14871" width="11.140625" style="525" bestFit="1" customWidth="1"/>
    <col min="14872" max="14873" width="10.5703125" style="525"/>
    <col min="14874" max="14874" width="11.140625" style="525" customWidth="1"/>
    <col min="14875" max="15104" width="10.5703125" style="525"/>
    <col min="15105" max="15112" width="0" style="525" hidden="1" customWidth="1"/>
    <col min="15113" max="15113" width="3.7109375" style="525" customWidth="1"/>
    <col min="15114" max="15114" width="3.85546875" style="525" customWidth="1"/>
    <col min="15115" max="15115" width="3.7109375" style="525" customWidth="1"/>
    <col min="15116" max="15116" width="12.7109375" style="525" customWidth="1"/>
    <col min="15117" max="15117" width="52.7109375" style="525" customWidth="1"/>
    <col min="15118" max="15121" width="0" style="525" hidden="1" customWidth="1"/>
    <col min="15122" max="15122" width="12.28515625" style="525" customWidth="1"/>
    <col min="15123" max="15123" width="6.42578125" style="525" customWidth="1"/>
    <col min="15124" max="15124" width="12.28515625" style="525" customWidth="1"/>
    <col min="15125" max="15125" width="0" style="525" hidden="1" customWidth="1"/>
    <col min="15126" max="15126" width="3.7109375" style="525" customWidth="1"/>
    <col min="15127" max="15127" width="11.140625" style="525" bestFit="1" customWidth="1"/>
    <col min="15128" max="15129" width="10.5703125" style="525"/>
    <col min="15130" max="15130" width="11.140625" style="525" customWidth="1"/>
    <col min="15131" max="15360" width="10.5703125" style="525"/>
    <col min="15361" max="15368" width="0" style="525" hidden="1" customWidth="1"/>
    <col min="15369" max="15369" width="3.7109375" style="525" customWidth="1"/>
    <col min="15370" max="15370" width="3.85546875" style="525" customWidth="1"/>
    <col min="15371" max="15371" width="3.7109375" style="525" customWidth="1"/>
    <col min="15372" max="15372" width="12.7109375" style="525" customWidth="1"/>
    <col min="15373" max="15373" width="52.7109375" style="525" customWidth="1"/>
    <col min="15374" max="15377" width="0" style="525" hidden="1" customWidth="1"/>
    <col min="15378" max="15378" width="12.28515625" style="525" customWidth="1"/>
    <col min="15379" max="15379" width="6.42578125" style="525" customWidth="1"/>
    <col min="15380" max="15380" width="12.28515625" style="525" customWidth="1"/>
    <col min="15381" max="15381" width="0" style="525" hidden="1" customWidth="1"/>
    <col min="15382" max="15382" width="3.7109375" style="525" customWidth="1"/>
    <col min="15383" max="15383" width="11.140625" style="525" bestFit="1" customWidth="1"/>
    <col min="15384" max="15385" width="10.5703125" style="525"/>
    <col min="15386" max="15386" width="11.140625" style="525" customWidth="1"/>
    <col min="15387" max="15616" width="10.5703125" style="525"/>
    <col min="15617" max="15624" width="0" style="525" hidden="1" customWidth="1"/>
    <col min="15625" max="15625" width="3.7109375" style="525" customWidth="1"/>
    <col min="15626" max="15626" width="3.85546875" style="525" customWidth="1"/>
    <col min="15627" max="15627" width="3.7109375" style="525" customWidth="1"/>
    <col min="15628" max="15628" width="12.7109375" style="525" customWidth="1"/>
    <col min="15629" max="15629" width="52.7109375" style="525" customWidth="1"/>
    <col min="15630" max="15633" width="0" style="525" hidden="1" customWidth="1"/>
    <col min="15634" max="15634" width="12.28515625" style="525" customWidth="1"/>
    <col min="15635" max="15635" width="6.42578125" style="525" customWidth="1"/>
    <col min="15636" max="15636" width="12.28515625" style="525" customWidth="1"/>
    <col min="15637" max="15637" width="0" style="525" hidden="1" customWidth="1"/>
    <col min="15638" max="15638" width="3.7109375" style="525" customWidth="1"/>
    <col min="15639" max="15639" width="11.140625" style="525" bestFit="1" customWidth="1"/>
    <col min="15640" max="15641" width="10.5703125" style="525"/>
    <col min="15642" max="15642" width="11.140625" style="525" customWidth="1"/>
    <col min="15643" max="15872" width="10.5703125" style="525"/>
    <col min="15873" max="15880" width="0" style="525" hidden="1" customWidth="1"/>
    <col min="15881" max="15881" width="3.7109375" style="525" customWidth="1"/>
    <col min="15882" max="15882" width="3.85546875" style="525" customWidth="1"/>
    <col min="15883" max="15883" width="3.7109375" style="525" customWidth="1"/>
    <col min="15884" max="15884" width="12.7109375" style="525" customWidth="1"/>
    <col min="15885" max="15885" width="52.7109375" style="525" customWidth="1"/>
    <col min="15886" max="15889" width="0" style="525" hidden="1" customWidth="1"/>
    <col min="15890" max="15890" width="12.28515625" style="525" customWidth="1"/>
    <col min="15891" max="15891" width="6.42578125" style="525" customWidth="1"/>
    <col min="15892" max="15892" width="12.28515625" style="525" customWidth="1"/>
    <col min="15893" max="15893" width="0" style="525" hidden="1" customWidth="1"/>
    <col min="15894" max="15894" width="3.7109375" style="525" customWidth="1"/>
    <col min="15895" max="15895" width="11.140625" style="525" bestFit="1" customWidth="1"/>
    <col min="15896" max="15897" width="10.5703125" style="525"/>
    <col min="15898" max="15898" width="11.140625" style="525" customWidth="1"/>
    <col min="15899" max="16128" width="10.5703125" style="525"/>
    <col min="16129" max="16136" width="0" style="525" hidden="1" customWidth="1"/>
    <col min="16137" max="16137" width="3.7109375" style="525" customWidth="1"/>
    <col min="16138" max="16138" width="3.85546875" style="525" customWidth="1"/>
    <col min="16139" max="16139" width="3.7109375" style="525" customWidth="1"/>
    <col min="16140" max="16140" width="12.7109375" style="525" customWidth="1"/>
    <col min="16141" max="16141" width="52.7109375" style="525" customWidth="1"/>
    <col min="16142" max="16145" width="0" style="525" hidden="1" customWidth="1"/>
    <col min="16146" max="16146" width="12.28515625" style="525" customWidth="1"/>
    <col min="16147" max="16147" width="6.42578125" style="525" customWidth="1"/>
    <col min="16148" max="16148" width="12.28515625" style="525" customWidth="1"/>
    <col min="16149" max="16149" width="0" style="525" hidden="1" customWidth="1"/>
    <col min="16150" max="16150" width="3.7109375" style="525" customWidth="1"/>
    <col min="16151" max="16151" width="11.140625" style="525" bestFit="1" customWidth="1"/>
    <col min="16152" max="16153" width="10.5703125" style="525"/>
    <col min="16154" max="16154" width="11.140625" style="525" customWidth="1"/>
    <col min="16155" max="16384" width="10.5703125" style="525"/>
  </cols>
  <sheetData>
    <row r="1" spans="1:34" hidden="1">
      <c r="Q1" s="585"/>
      <c r="R1" s="585"/>
    </row>
    <row r="2" spans="1:34" hidden="1">
      <c r="U2" s="585"/>
    </row>
    <row r="3" spans="1:34" hidden="1"/>
    <row r="4" spans="1:34" ht="3" customHeight="1">
      <c r="J4" s="531"/>
      <c r="K4" s="531"/>
      <c r="L4" s="526"/>
      <c r="M4" s="526"/>
      <c r="N4" s="526"/>
      <c r="O4" s="534"/>
      <c r="P4" s="534"/>
      <c r="Q4" s="534"/>
      <c r="R4" s="534"/>
      <c r="S4" s="534"/>
      <c r="T4" s="534"/>
      <c r="U4" s="534"/>
    </row>
    <row r="5" spans="1:34" ht="22.5" customHeight="1">
      <c r="J5" s="531"/>
      <c r="K5" s="531"/>
      <c r="L5" s="1230" t="s">
        <v>631</v>
      </c>
      <c r="M5" s="1230"/>
      <c r="N5" s="1230"/>
      <c r="O5" s="1230"/>
      <c r="P5" s="1230"/>
      <c r="Q5" s="1230"/>
      <c r="R5" s="1230"/>
      <c r="S5" s="1230"/>
      <c r="T5" s="1230"/>
      <c r="U5" s="666"/>
    </row>
    <row r="6" spans="1:34" ht="3" customHeight="1">
      <c r="J6" s="531"/>
      <c r="K6" s="531"/>
      <c r="L6" s="526"/>
      <c r="M6" s="526"/>
      <c r="N6" s="526"/>
      <c r="O6" s="530"/>
      <c r="P6" s="530"/>
      <c r="Q6" s="530"/>
      <c r="R6" s="530"/>
      <c r="S6" s="530"/>
      <c r="T6" s="530"/>
      <c r="U6" s="530"/>
      <c r="V6" s="534"/>
    </row>
    <row r="7" spans="1:34" s="801" customFormat="1" ht="22.5">
      <c r="A7" s="810"/>
      <c r="B7" s="810"/>
      <c r="C7" s="810"/>
      <c r="D7" s="810"/>
      <c r="E7" s="810"/>
      <c r="F7" s="810"/>
      <c r="G7" s="809"/>
      <c r="H7" s="809"/>
      <c r="I7" s="689"/>
      <c r="J7" s="688"/>
      <c r="K7" s="688"/>
      <c r="L7" s="756"/>
      <c r="M7" s="619" t="s">
        <v>744</v>
      </c>
      <c r="N7" s="756"/>
      <c r="O7" s="1239" t="s">
        <v>85</v>
      </c>
      <c r="P7" s="1239"/>
      <c r="Q7" s="757"/>
      <c r="R7" s="757"/>
      <c r="S7" s="757"/>
      <c r="T7" s="757"/>
      <c r="U7" s="769"/>
      <c r="V7" s="806"/>
      <c r="X7" s="810"/>
      <c r="Y7" s="810"/>
      <c r="Z7" s="810"/>
      <c r="AA7" s="810"/>
      <c r="AB7" s="810"/>
      <c r="AC7" s="810"/>
      <c r="AD7" s="810"/>
      <c r="AE7" s="810"/>
      <c r="AF7" s="810"/>
      <c r="AG7" s="810"/>
      <c r="AH7" s="810"/>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592"/>
      <c r="B9" s="592"/>
      <c r="C9" s="592"/>
      <c r="D9" s="592"/>
      <c r="E9" s="592"/>
      <c r="F9" s="592"/>
      <c r="G9" s="592"/>
      <c r="H9" s="592"/>
      <c r="L9" s="501"/>
      <c r="M9" s="619" t="s">
        <v>502</v>
      </c>
      <c r="N9" s="668"/>
      <c r="O9" s="1207" t="str">
        <f>IF(NameOrPr_ch="",IF(NameOrPr="","",NameOrPr),NameOrPr_ch)</f>
        <v>Управление по тарифам и ценовой политике Орловской области</v>
      </c>
      <c r="P9" s="1207"/>
      <c r="Q9" s="1207"/>
      <c r="R9" s="1207"/>
      <c r="S9" s="1207"/>
      <c r="T9" s="1207"/>
      <c r="U9" s="584"/>
      <c r="V9" s="584"/>
      <c r="W9" s="521"/>
      <c r="X9" s="592"/>
      <c r="Y9" s="592"/>
      <c r="Z9" s="592"/>
      <c r="AA9" s="592"/>
      <c r="AB9" s="592"/>
      <c r="AC9" s="592"/>
      <c r="AD9" s="592"/>
      <c r="AE9" s="592"/>
      <c r="AF9" s="592"/>
      <c r="AG9" s="592"/>
      <c r="AH9" s="592"/>
    </row>
    <row r="10" spans="1:34" s="572" customFormat="1" ht="18.75">
      <c r="A10" s="592"/>
      <c r="B10" s="592"/>
      <c r="C10" s="592"/>
      <c r="D10" s="592"/>
      <c r="E10" s="592"/>
      <c r="F10" s="592"/>
      <c r="G10" s="592"/>
      <c r="H10" s="592"/>
      <c r="L10" s="501"/>
      <c r="M10" s="619" t="s">
        <v>596</v>
      </c>
      <c r="N10" s="668"/>
      <c r="O10" s="1207" t="str">
        <f>IF(datePr_ch="",IF(datePr="","",datePr),datePr_ch)</f>
        <v>23.11.2022</v>
      </c>
      <c r="P10" s="1207"/>
      <c r="Q10" s="1207"/>
      <c r="R10" s="1207"/>
      <c r="S10" s="1207"/>
      <c r="T10" s="1207"/>
      <c r="U10" s="584"/>
      <c r="V10" s="584"/>
      <c r="W10" s="521"/>
      <c r="X10" s="592"/>
      <c r="Y10" s="592"/>
      <c r="Z10" s="592"/>
      <c r="AA10" s="592"/>
      <c r="AB10" s="592"/>
      <c r="AC10" s="592"/>
      <c r="AD10" s="592"/>
      <c r="AE10" s="592"/>
      <c r="AF10" s="592"/>
      <c r="AG10" s="592"/>
      <c r="AH10" s="592"/>
    </row>
    <row r="11" spans="1:34" s="572" customFormat="1" ht="18.75">
      <c r="A11" s="592"/>
      <c r="B11" s="592"/>
      <c r="C11" s="592"/>
      <c r="D11" s="592"/>
      <c r="E11" s="592"/>
      <c r="F11" s="592"/>
      <c r="G11" s="592"/>
      <c r="H11" s="592"/>
      <c r="L11" s="554"/>
      <c r="M11" s="619" t="s">
        <v>595</v>
      </c>
      <c r="N11" s="668"/>
      <c r="O11" s="1207" t="str">
        <f>IF(numberPr_ch="",IF(numberPr="","",numberPr),numberPr_ch)</f>
        <v>№ 485-т</v>
      </c>
      <c r="P11" s="1207"/>
      <c r="Q11" s="1207"/>
      <c r="R11" s="1207"/>
      <c r="S11" s="1207"/>
      <c r="T11" s="1207"/>
      <c r="U11" s="584"/>
      <c r="V11" s="584"/>
      <c r="W11" s="521"/>
      <c r="X11" s="592"/>
      <c r="Y11" s="592"/>
      <c r="Z11" s="592"/>
      <c r="AA11" s="592"/>
      <c r="AB11" s="592"/>
      <c r="AC11" s="592"/>
      <c r="AD11" s="592"/>
      <c r="AE11" s="592"/>
      <c r="AF11" s="592"/>
      <c r="AG11" s="592"/>
      <c r="AH11" s="592"/>
    </row>
    <row r="12" spans="1:34" s="572" customFormat="1" ht="18.75">
      <c r="A12" s="592"/>
      <c r="B12" s="592"/>
      <c r="C12" s="592"/>
      <c r="D12" s="592"/>
      <c r="E12" s="592"/>
      <c r="F12" s="592"/>
      <c r="G12" s="592"/>
      <c r="H12" s="592"/>
      <c r="L12" s="554"/>
      <c r="M12" s="619" t="s">
        <v>501</v>
      </c>
      <c r="N12" s="668"/>
      <c r="O12" s="1207" t="str">
        <f>IF(IstPub_ch="",IF(IstPub="","",IstPub),IstPub_ch)</f>
        <v>https://orel-region.ru/</v>
      </c>
      <c r="P12" s="1207"/>
      <c r="Q12" s="1207"/>
      <c r="R12" s="1207"/>
      <c r="S12" s="1207"/>
      <c r="T12" s="1207"/>
      <c r="U12" s="584"/>
      <c r="V12" s="584"/>
      <c r="W12" s="521"/>
      <c r="X12" s="592"/>
      <c r="Y12" s="592"/>
      <c r="Z12" s="592"/>
      <c r="AA12" s="592"/>
      <c r="AB12" s="592"/>
      <c r="AC12" s="592"/>
      <c r="AD12" s="592"/>
      <c r="AE12" s="592"/>
      <c r="AF12" s="592"/>
      <c r="AG12" s="592"/>
      <c r="AH12" s="592"/>
    </row>
    <row r="13" spans="1:34" s="572" customFormat="1" ht="11.25" hidden="1">
      <c r="A13" s="592"/>
      <c r="B13" s="592"/>
      <c r="C13" s="592"/>
      <c r="D13" s="592"/>
      <c r="E13" s="592"/>
      <c r="F13" s="592"/>
      <c r="G13" s="592"/>
      <c r="H13" s="592"/>
      <c r="L13" s="1231"/>
      <c r="M13" s="1231"/>
      <c r="N13" s="568"/>
      <c r="O13" s="584"/>
      <c r="P13" s="584"/>
      <c r="Q13" s="584"/>
      <c r="R13" s="584"/>
      <c r="S13" s="584"/>
      <c r="T13" s="584"/>
      <c r="U13" s="590" t="s">
        <v>373</v>
      </c>
      <c r="X13" s="592"/>
      <c r="Y13" s="592"/>
      <c r="Z13" s="592"/>
      <c r="AA13" s="592"/>
      <c r="AB13" s="592"/>
      <c r="AC13" s="592"/>
      <c r="AD13" s="592"/>
      <c r="AE13" s="592"/>
      <c r="AF13" s="592"/>
      <c r="AG13" s="592"/>
      <c r="AH13" s="592"/>
    </row>
    <row r="14" spans="1:34">
      <c r="J14" s="531"/>
      <c r="K14" s="531"/>
      <c r="L14" s="526"/>
      <c r="M14" s="526"/>
      <c r="N14" s="504"/>
      <c r="O14" s="1208"/>
      <c r="P14" s="1208"/>
      <c r="Q14" s="1208"/>
      <c r="R14" s="1208"/>
      <c r="S14" s="1208"/>
      <c r="T14" s="1208"/>
      <c r="U14" s="1208"/>
    </row>
    <row r="15" spans="1:34">
      <c r="J15" s="531"/>
      <c r="K15" s="531"/>
      <c r="L15" s="1159" t="s">
        <v>454</v>
      </c>
      <c r="M15" s="1159"/>
      <c r="N15" s="1159"/>
      <c r="O15" s="1159"/>
      <c r="P15" s="1159"/>
      <c r="Q15" s="1159"/>
      <c r="R15" s="1159"/>
      <c r="S15" s="1159"/>
      <c r="T15" s="1159"/>
      <c r="U15" s="1159"/>
      <c r="V15" s="1159"/>
      <c r="W15" s="1159" t="s">
        <v>455</v>
      </c>
    </row>
    <row r="16" spans="1:34" ht="14.25" customHeight="1">
      <c r="J16" s="531"/>
      <c r="K16" s="531"/>
      <c r="L16" s="1214" t="s">
        <v>92</v>
      </c>
      <c r="M16" s="1214" t="s">
        <v>639</v>
      </c>
      <c r="N16" s="663"/>
      <c r="O16" s="1215" t="s">
        <v>641</v>
      </c>
      <c r="P16" s="1216"/>
      <c r="Q16" s="1216"/>
      <c r="R16" s="1216"/>
      <c r="S16" s="1216"/>
      <c r="T16" s="1217"/>
      <c r="U16" s="1225" t="s">
        <v>341</v>
      </c>
      <c r="V16" s="1211" t="s">
        <v>275</v>
      </c>
      <c r="W16" s="1159"/>
    </row>
    <row r="17" spans="1:36" ht="14.25" customHeight="1">
      <c r="J17" s="531"/>
      <c r="K17" s="531"/>
      <c r="L17" s="1214"/>
      <c r="M17" s="1214"/>
      <c r="N17" s="664"/>
      <c r="O17" s="1220" t="s">
        <v>605</v>
      </c>
      <c r="P17" s="1218" t="s">
        <v>271</v>
      </c>
      <c r="Q17" s="1219"/>
      <c r="R17" s="1222" t="s">
        <v>654</v>
      </c>
      <c r="S17" s="1223"/>
      <c r="T17" s="1224"/>
      <c r="U17" s="1226"/>
      <c r="V17" s="1212"/>
      <c r="W17" s="1159"/>
    </row>
    <row r="18" spans="1:36" ht="33.75" customHeight="1">
      <c r="J18" s="531"/>
      <c r="K18" s="531"/>
      <c r="L18" s="1214"/>
      <c r="M18" s="1214"/>
      <c r="N18" s="665"/>
      <c r="O18" s="1221"/>
      <c r="P18" s="537" t="s">
        <v>606</v>
      </c>
      <c r="Q18" s="537" t="s">
        <v>6</v>
      </c>
      <c r="R18" s="538" t="s">
        <v>274</v>
      </c>
      <c r="S18" s="1209" t="s">
        <v>273</v>
      </c>
      <c r="T18" s="1210"/>
      <c r="U18" s="1227"/>
      <c r="V18" s="1213"/>
      <c r="W18" s="1159"/>
    </row>
    <row r="19" spans="1:36">
      <c r="J19" s="531"/>
      <c r="K19" s="571">
        <v>1</v>
      </c>
      <c r="L19" s="649" t="s">
        <v>93</v>
      </c>
      <c r="M19" s="649" t="s">
        <v>49</v>
      </c>
      <c r="N19" s="651" t="str">
        <f ca="1">OFFSET(N19,0,-1)</f>
        <v>2</v>
      </c>
      <c r="O19" s="650">
        <f ca="1">OFFSET(O19,0,-1)+1</f>
        <v>3</v>
      </c>
      <c r="P19" s="650">
        <f ca="1">OFFSET(P19,0,-1)+1</f>
        <v>4</v>
      </c>
      <c r="Q19" s="650">
        <f ca="1">OFFSET(Q19,0,-1)+1</f>
        <v>5</v>
      </c>
      <c r="R19" s="650">
        <f ca="1">OFFSET(R19,0,-1)+1</f>
        <v>6</v>
      </c>
      <c r="S19" s="1232">
        <f ca="1">OFFSET(S19,0,-1)+1</f>
        <v>7</v>
      </c>
      <c r="T19" s="1232"/>
      <c r="U19" s="650">
        <f ca="1">OFFSET(U19,0,-2)+1</f>
        <v>8</v>
      </c>
      <c r="V19" s="651">
        <f ca="1">OFFSET(V19,0,-1)</f>
        <v>8</v>
      </c>
      <c r="W19" s="650">
        <f ca="1">OFFSET(W19,0,-1)+1</f>
        <v>9</v>
      </c>
    </row>
    <row r="20" spans="1:36" ht="22.5">
      <c r="A20" s="1233">
        <v>1</v>
      </c>
      <c r="B20" s="885"/>
      <c r="C20" s="885"/>
      <c r="D20" s="885"/>
      <c r="E20" s="886"/>
      <c r="F20" s="887"/>
      <c r="G20" s="887"/>
      <c r="H20" s="887"/>
      <c r="I20" s="888"/>
      <c r="J20" s="883"/>
      <c r="K20" s="890"/>
      <c r="L20" s="595">
        <f>mergeValue(A20)</f>
        <v>1</v>
      </c>
      <c r="M20" s="643" t="s">
        <v>20</v>
      </c>
      <c r="N20" s="648"/>
      <c r="O20" s="1234"/>
      <c r="P20" s="1234"/>
      <c r="Q20" s="1234"/>
      <c r="R20" s="1234"/>
      <c r="S20" s="1234"/>
      <c r="T20" s="1234"/>
      <c r="U20" s="1234"/>
      <c r="V20" s="1234"/>
      <c r="W20" s="632" t="s">
        <v>476</v>
      </c>
      <c r="Y20" s="591"/>
      <c r="Z20" s="591" t="str">
        <f t="shared" ref="Z20:Z33" si="0">IF(M20="","",M20 )</f>
        <v>Наименование тарифа</v>
      </c>
      <c r="AA20" s="591"/>
      <c r="AB20" s="591"/>
      <c r="AC20" s="591"/>
      <c r="AI20" s="587"/>
      <c r="AJ20" s="587"/>
    </row>
    <row r="21" spans="1:36" ht="22.5">
      <c r="A21" s="1233"/>
      <c r="B21" s="1233">
        <v>1</v>
      </c>
      <c r="C21" s="885"/>
      <c r="D21" s="885"/>
      <c r="E21" s="887"/>
      <c r="F21" s="887"/>
      <c r="G21" s="887"/>
      <c r="H21" s="887"/>
      <c r="I21" s="882"/>
      <c r="J21" s="881"/>
      <c r="K21" s="884"/>
      <c r="L21" s="595" t="str">
        <f>mergeValue(A21) &amp;"."&amp; mergeValue(B21)</f>
        <v>1.1</v>
      </c>
      <c r="M21" s="548" t="s">
        <v>16</v>
      </c>
      <c r="N21" s="648"/>
      <c r="O21" s="1234"/>
      <c r="P21" s="1234"/>
      <c r="Q21" s="1234"/>
      <c r="R21" s="1234"/>
      <c r="S21" s="1234"/>
      <c r="T21" s="1234"/>
      <c r="U21" s="1234"/>
      <c r="V21" s="1234"/>
      <c r="W21" s="632" t="s">
        <v>477</v>
      </c>
      <c r="Y21" s="591"/>
      <c r="Z21" s="591" t="str">
        <f t="shared" si="0"/>
        <v>Территория действия тарифа</v>
      </c>
      <c r="AA21" s="591"/>
      <c r="AB21" s="591"/>
      <c r="AC21" s="591"/>
      <c r="AI21" s="587"/>
      <c r="AJ21" s="587"/>
    </row>
    <row r="22" spans="1:36" ht="22.5">
      <c r="A22" s="1233"/>
      <c r="B22" s="1233"/>
      <c r="C22" s="1233">
        <v>1</v>
      </c>
      <c r="D22" s="885"/>
      <c r="E22" s="887"/>
      <c r="F22" s="887"/>
      <c r="G22" s="887"/>
      <c r="H22" s="887"/>
      <c r="I22" s="889"/>
      <c r="J22" s="881"/>
      <c r="K22" s="884"/>
      <c r="L22" s="595" t="str">
        <f>mergeValue(A22) &amp;"."&amp; mergeValue(B22)&amp;"."&amp; mergeValue(C22)</f>
        <v>1.1.1</v>
      </c>
      <c r="M22" s="549" t="s">
        <v>7</v>
      </c>
      <c r="N22" s="648"/>
      <c r="O22" s="1234"/>
      <c r="P22" s="1234"/>
      <c r="Q22" s="1234"/>
      <c r="R22" s="1234"/>
      <c r="S22" s="1234"/>
      <c r="T22" s="1234"/>
      <c r="U22" s="1234"/>
      <c r="V22" s="1234"/>
      <c r="W22" s="632" t="s">
        <v>633</v>
      </c>
      <c r="Y22" s="591"/>
      <c r="Z22" s="591" t="str">
        <f t="shared" si="0"/>
        <v xml:space="preserve">Наименование системы теплоснабжения </v>
      </c>
      <c r="AA22" s="591"/>
      <c r="AB22" s="591"/>
      <c r="AC22" s="591"/>
      <c r="AI22" s="587"/>
      <c r="AJ22" s="587"/>
    </row>
    <row r="23" spans="1:36" ht="22.5">
      <c r="A23" s="1233"/>
      <c r="B23" s="1233"/>
      <c r="C23" s="1233"/>
      <c r="D23" s="1233">
        <v>1</v>
      </c>
      <c r="E23" s="887"/>
      <c r="F23" s="887"/>
      <c r="G23" s="887"/>
      <c r="H23" s="887"/>
      <c r="I23" s="889"/>
      <c r="J23" s="881"/>
      <c r="K23" s="884"/>
      <c r="L23" s="595" t="str">
        <f>mergeValue(A23) &amp;"."&amp; mergeValue(B23)&amp;"."&amp; mergeValue(C23)&amp;"."&amp; mergeValue(D23)</f>
        <v>1.1.1.1</v>
      </c>
      <c r="M23" s="550" t="s">
        <v>22</v>
      </c>
      <c r="N23" s="648"/>
      <c r="O23" s="1234"/>
      <c r="P23" s="1234"/>
      <c r="Q23" s="1234"/>
      <c r="R23" s="1234"/>
      <c r="S23" s="1234"/>
      <c r="T23" s="1234"/>
      <c r="U23" s="1234"/>
      <c r="V23" s="1234"/>
      <c r="W23" s="632" t="s">
        <v>634</v>
      </c>
      <c r="Y23" s="591"/>
      <c r="Z23" s="591" t="str">
        <f t="shared" si="0"/>
        <v xml:space="preserve">Источник тепловой энергии  </v>
      </c>
      <c r="AA23" s="591"/>
      <c r="AB23" s="591"/>
      <c r="AC23" s="591"/>
      <c r="AI23" s="587"/>
      <c r="AJ23" s="587"/>
    </row>
    <row r="24" spans="1:36" ht="101.25">
      <c r="A24" s="1233"/>
      <c r="B24" s="1233"/>
      <c r="C24" s="1233"/>
      <c r="D24" s="1233"/>
      <c r="E24" s="1233">
        <v>1</v>
      </c>
      <c r="F24" s="887"/>
      <c r="G24" s="887"/>
      <c r="H24" s="885">
        <v>1</v>
      </c>
      <c r="I24" s="1233">
        <v>1</v>
      </c>
      <c r="J24" s="887"/>
      <c r="K24" s="892"/>
      <c r="L24" s="595" t="str">
        <f>mergeValue(A24) &amp;"."&amp; mergeValue(B24)&amp;"."&amp; mergeValue(C24)&amp;"."&amp; mergeValue(D24)&amp;"."&amp; mergeValue(E24)</f>
        <v>1.1.1.1.1</v>
      </c>
      <c r="M24" s="556" t="s">
        <v>9</v>
      </c>
      <c r="N24" s="648"/>
      <c r="O24" s="1235"/>
      <c r="P24" s="1235"/>
      <c r="Q24" s="1235"/>
      <c r="R24" s="1235"/>
      <c r="S24" s="1235"/>
      <c r="T24" s="1235"/>
      <c r="U24" s="1235"/>
      <c r="V24" s="1235"/>
      <c r="W24" s="632" t="s">
        <v>638</v>
      </c>
      <c r="Y24" s="591"/>
      <c r="Z24" s="591" t="str">
        <f t="shared" si="0"/>
        <v>Схема подключения теплопотребляющей установки к коллектору источника тепловой энергии</v>
      </c>
      <c r="AA24" s="591"/>
      <c r="AB24" s="591"/>
      <c r="AC24" s="591"/>
      <c r="AI24" s="587"/>
      <c r="AJ24" s="587"/>
    </row>
    <row r="25" spans="1:36" ht="90">
      <c r="A25" s="1233"/>
      <c r="B25" s="1233"/>
      <c r="C25" s="1233"/>
      <c r="D25" s="1233"/>
      <c r="E25" s="1233"/>
      <c r="F25" s="1233">
        <v>1</v>
      </c>
      <c r="G25" s="885"/>
      <c r="H25" s="885"/>
      <c r="I25" s="1233"/>
      <c r="J25" s="1233">
        <v>1</v>
      </c>
      <c r="K25" s="893"/>
      <c r="L25" s="595" t="str">
        <f>mergeValue(A25) &amp;"."&amp; mergeValue(B25)&amp;"."&amp; mergeValue(C25)&amp;"."&amp; mergeValue(D25)&amp;"."&amp; mergeValue(E25)&amp;"."&amp; mergeValue(F25)</f>
        <v>1.1.1.1.1.1</v>
      </c>
      <c r="M25" s="557" t="s">
        <v>10</v>
      </c>
      <c r="N25" s="648"/>
      <c r="O25" s="1236"/>
      <c r="P25" s="1237"/>
      <c r="Q25" s="1237"/>
      <c r="R25" s="1237"/>
      <c r="S25" s="1237"/>
      <c r="T25" s="1237"/>
      <c r="U25" s="1237"/>
      <c r="V25" s="1238"/>
      <c r="W25" s="632" t="s">
        <v>636</v>
      </c>
      <c r="Y25" s="591"/>
      <c r="Z25" s="591" t="str">
        <f t="shared" si="0"/>
        <v>Группа потребителей</v>
      </c>
      <c r="AA25" s="591"/>
      <c r="AB25" s="591"/>
      <c r="AC25" s="591"/>
      <c r="AI25" s="587"/>
      <c r="AJ25" s="587"/>
    </row>
    <row r="26" spans="1:36" ht="189" customHeight="1">
      <c r="A26" s="1233"/>
      <c r="B26" s="1233"/>
      <c r="C26" s="1233"/>
      <c r="D26" s="1233"/>
      <c r="E26" s="1233"/>
      <c r="F26" s="1233"/>
      <c r="G26" s="885">
        <v>1</v>
      </c>
      <c r="H26" s="885"/>
      <c r="I26" s="1233"/>
      <c r="J26" s="1233"/>
      <c r="K26" s="893">
        <v>1</v>
      </c>
      <c r="L26" s="595" t="str">
        <f>mergeValue(A26) &amp;"."&amp; mergeValue(B26)&amp;"."&amp; mergeValue(C26)&amp;"."&amp; mergeValue(D26)&amp;"."&amp; mergeValue(E26)&amp;"."&amp; mergeValue(F26)&amp;"."&amp; mergeValue(G26)</f>
        <v>1.1.1.1.1.1.1</v>
      </c>
      <c r="M26" s="1071"/>
      <c r="N26" s="648"/>
      <c r="O26" s="564"/>
      <c r="P26" s="564"/>
      <c r="Q26" s="1096"/>
      <c r="R26" s="1228"/>
      <c r="S26" s="1229" t="s">
        <v>84</v>
      </c>
      <c r="T26" s="1228"/>
      <c r="U26" s="1229" t="s">
        <v>85</v>
      </c>
      <c r="V26" s="564"/>
      <c r="W26" s="1204" t="s">
        <v>655</v>
      </c>
      <c r="X26" s="587" t="str">
        <f>strCheckDate(O27:V27)</f>
        <v/>
      </c>
      <c r="Y26" s="591"/>
      <c r="Z26" s="591" t="str">
        <f t="shared" si="0"/>
        <v/>
      </c>
      <c r="AA26" s="591"/>
      <c r="AB26" s="591"/>
      <c r="AC26" s="591"/>
      <c r="AI26" s="587"/>
      <c r="AJ26" s="587"/>
    </row>
    <row r="27" spans="1:36" ht="11.25" hidden="1">
      <c r="A27" s="1233"/>
      <c r="B27" s="1233"/>
      <c r="C27" s="1233"/>
      <c r="D27" s="1233"/>
      <c r="E27" s="1233"/>
      <c r="F27" s="1233"/>
      <c r="G27" s="885"/>
      <c r="H27" s="885"/>
      <c r="I27" s="1233"/>
      <c r="J27" s="1233"/>
      <c r="K27" s="893"/>
      <c r="L27" s="602"/>
      <c r="M27" s="648"/>
      <c r="N27" s="648"/>
      <c r="O27" s="564"/>
      <c r="P27" s="564"/>
      <c r="Q27" s="586" t="str">
        <f>R26 &amp; "-" &amp; T26</f>
        <v>-</v>
      </c>
      <c r="R27" s="1228"/>
      <c r="S27" s="1229"/>
      <c r="T27" s="1228"/>
      <c r="U27" s="1229"/>
      <c r="V27" s="564"/>
      <c r="W27" s="1205"/>
      <c r="Y27" s="591"/>
      <c r="Z27" s="591" t="str">
        <f t="shared" si="0"/>
        <v/>
      </c>
      <c r="AA27" s="591"/>
      <c r="AB27" s="591"/>
      <c r="AC27" s="591"/>
      <c r="AI27" s="587"/>
      <c r="AJ27" s="587"/>
    </row>
    <row r="28" spans="1:36" ht="15" customHeight="1">
      <c r="A28" s="1233"/>
      <c r="B28" s="1233"/>
      <c r="C28" s="1233"/>
      <c r="D28" s="1233"/>
      <c r="E28" s="1233"/>
      <c r="F28" s="1233"/>
      <c r="G28" s="887"/>
      <c r="H28" s="885"/>
      <c r="I28" s="1233"/>
      <c r="J28" s="1233"/>
      <c r="K28" s="892"/>
      <c r="L28" s="540"/>
      <c r="M28" s="559" t="s">
        <v>25</v>
      </c>
      <c r="N28" s="566"/>
      <c r="O28" s="566"/>
      <c r="P28" s="566"/>
      <c r="Q28" s="566"/>
      <c r="R28" s="566"/>
      <c r="S28" s="566"/>
      <c r="T28" s="566"/>
      <c r="U28" s="566"/>
      <c r="V28" s="562"/>
      <c r="W28" s="1206"/>
      <c r="Y28" s="591"/>
      <c r="Z28" s="591" t="str">
        <f t="shared" si="0"/>
        <v>Добавить вид теплоносителя (параметры теплоносителя)</v>
      </c>
      <c r="AA28" s="591"/>
      <c r="AB28" s="591"/>
      <c r="AC28" s="591"/>
      <c r="AI28" s="587"/>
      <c r="AJ28" s="587"/>
    </row>
    <row r="29" spans="1:36" ht="15" customHeight="1">
      <c r="A29" s="1233"/>
      <c r="B29" s="1233"/>
      <c r="C29" s="1233"/>
      <c r="D29" s="1233"/>
      <c r="E29" s="1233"/>
      <c r="F29" s="887"/>
      <c r="G29" s="887"/>
      <c r="H29" s="885"/>
      <c r="I29" s="1233"/>
      <c r="J29" s="887"/>
      <c r="K29" s="892"/>
      <c r="L29" s="540"/>
      <c r="M29" s="558" t="s">
        <v>11</v>
      </c>
      <c r="N29" s="566"/>
      <c r="O29" s="566"/>
      <c r="P29" s="566"/>
      <c r="Q29" s="566"/>
      <c r="R29" s="566"/>
      <c r="S29" s="566"/>
      <c r="T29" s="566"/>
      <c r="U29" s="565"/>
      <c r="V29" s="566"/>
      <c r="W29" s="667"/>
      <c r="Y29" s="591"/>
      <c r="Z29" s="591" t="str">
        <f t="shared" si="0"/>
        <v>Добавить группу потребителей</v>
      </c>
      <c r="AA29" s="591"/>
      <c r="AB29" s="591"/>
      <c r="AC29" s="591"/>
      <c r="AI29" s="587"/>
      <c r="AJ29" s="587"/>
    </row>
    <row r="30" spans="1:36" ht="15" customHeight="1">
      <c r="A30" s="1233"/>
      <c r="B30" s="1233"/>
      <c r="C30" s="1233"/>
      <c r="D30" s="1233"/>
      <c r="E30" s="891"/>
      <c r="F30" s="887"/>
      <c r="G30" s="887"/>
      <c r="H30" s="887"/>
      <c r="I30" s="883"/>
      <c r="J30" s="880"/>
      <c r="K30" s="890"/>
      <c r="L30" s="540"/>
      <c r="M30" s="553" t="s">
        <v>12</v>
      </c>
      <c r="N30" s="566"/>
      <c r="O30" s="566"/>
      <c r="P30" s="566"/>
      <c r="Q30" s="566"/>
      <c r="R30" s="566"/>
      <c r="S30" s="566"/>
      <c r="T30" s="566"/>
      <c r="U30" s="565"/>
      <c r="V30" s="566"/>
      <c r="W30" s="667"/>
      <c r="Y30" s="591"/>
      <c r="Z30" s="591" t="str">
        <f t="shared" si="0"/>
        <v>Добавить схему подключения</v>
      </c>
      <c r="AA30" s="591"/>
      <c r="AB30" s="591"/>
      <c r="AC30" s="591"/>
      <c r="AI30" s="587"/>
      <c r="AJ30" s="587"/>
    </row>
    <row r="31" spans="1:36" ht="15" customHeight="1">
      <c r="A31" s="1233"/>
      <c r="B31" s="1233"/>
      <c r="C31" s="1233"/>
      <c r="D31" s="891"/>
      <c r="E31" s="891"/>
      <c r="F31" s="887"/>
      <c r="G31" s="887"/>
      <c r="H31" s="887"/>
      <c r="I31" s="883"/>
      <c r="J31" s="880"/>
      <c r="K31" s="890"/>
      <c r="L31" s="540"/>
      <c r="M31" s="552" t="s">
        <v>17</v>
      </c>
      <c r="N31" s="566"/>
      <c r="O31" s="566"/>
      <c r="P31" s="566"/>
      <c r="Q31" s="566"/>
      <c r="R31" s="566"/>
      <c r="S31" s="566"/>
      <c r="T31" s="566"/>
      <c r="U31" s="565"/>
      <c r="V31" s="566"/>
      <c r="W31" s="667"/>
      <c r="Y31" s="591"/>
      <c r="Z31" s="591" t="str">
        <f t="shared" si="0"/>
        <v>Добавить источник тепловой энергии</v>
      </c>
      <c r="AA31" s="591"/>
      <c r="AB31" s="591"/>
      <c r="AC31" s="591"/>
      <c r="AI31" s="587"/>
      <c r="AJ31" s="587"/>
    </row>
    <row r="32" spans="1:36" ht="15" customHeight="1">
      <c r="A32" s="1233"/>
      <c r="B32" s="1233"/>
      <c r="C32" s="891"/>
      <c r="D32" s="891"/>
      <c r="E32" s="891"/>
      <c r="F32" s="891"/>
      <c r="G32" s="896"/>
      <c r="H32" s="883"/>
      <c r="I32" s="894"/>
      <c r="J32" s="880"/>
      <c r="K32" s="895"/>
      <c r="L32" s="540"/>
      <c r="M32" s="551" t="s">
        <v>18</v>
      </c>
      <c r="N32" s="566"/>
      <c r="O32" s="566"/>
      <c r="P32" s="566"/>
      <c r="Q32" s="566"/>
      <c r="R32" s="566"/>
      <c r="S32" s="566"/>
      <c r="T32" s="566"/>
      <c r="U32" s="565"/>
      <c r="V32" s="566"/>
      <c r="W32" s="667"/>
      <c r="Y32" s="591"/>
      <c r="Z32" s="591" t="str">
        <f t="shared" si="0"/>
        <v>Добавить наименование системы теплоснабжения</v>
      </c>
      <c r="AA32" s="591"/>
      <c r="AB32" s="591"/>
      <c r="AC32" s="591"/>
      <c r="AI32" s="587"/>
      <c r="AJ32" s="587"/>
    </row>
    <row r="33" spans="1:36" ht="15" customHeight="1">
      <c r="A33" s="1233"/>
      <c r="B33" s="891"/>
      <c r="C33" s="891"/>
      <c r="D33" s="891"/>
      <c r="E33" s="891"/>
      <c r="F33" s="891"/>
      <c r="G33" s="896"/>
      <c r="H33" s="883"/>
      <c r="I33" s="883"/>
      <c r="J33" s="880"/>
      <c r="K33" s="890"/>
      <c r="L33" s="540"/>
      <c r="M33" s="560" t="s">
        <v>19</v>
      </c>
      <c r="N33" s="566"/>
      <c r="O33" s="566"/>
      <c r="P33" s="566"/>
      <c r="Q33" s="566"/>
      <c r="R33" s="566"/>
      <c r="S33" s="566"/>
      <c r="T33" s="566"/>
      <c r="U33" s="565"/>
      <c r="V33" s="566"/>
      <c r="W33" s="667"/>
      <c r="Y33" s="591"/>
      <c r="Z33" s="591" t="str">
        <f t="shared" si="0"/>
        <v>Добавить территорию действия тарифа</v>
      </c>
      <c r="AA33" s="591"/>
      <c r="AB33" s="591"/>
      <c r="AC33" s="591"/>
      <c r="AI33" s="587"/>
      <c r="AJ33" s="587"/>
    </row>
    <row r="34" spans="1:36" s="524" customFormat="1" ht="15" customHeight="1">
      <c r="A34" s="879"/>
      <c r="B34" s="879"/>
      <c r="C34" s="879"/>
      <c r="D34" s="879"/>
      <c r="E34" s="879"/>
      <c r="F34" s="879"/>
      <c r="G34" s="879"/>
      <c r="H34" s="879"/>
      <c r="I34" s="879"/>
      <c r="J34" s="879"/>
      <c r="K34" s="879"/>
      <c r="L34" s="494"/>
      <c r="M34" s="567" t="s">
        <v>309</v>
      </c>
      <c r="N34" s="566"/>
      <c r="O34" s="566"/>
      <c r="P34" s="566"/>
      <c r="Q34" s="566"/>
      <c r="R34" s="566"/>
      <c r="S34" s="566"/>
      <c r="T34" s="566"/>
      <c r="U34" s="565"/>
      <c r="V34" s="566"/>
      <c r="W34" s="667"/>
      <c r="X34" s="589"/>
      <c r="Y34" s="589"/>
      <c r="Z34" s="589"/>
      <c r="AA34" s="589"/>
      <c r="AB34" s="589"/>
      <c r="AC34" s="589"/>
      <c r="AD34" s="589"/>
      <c r="AE34" s="589"/>
      <c r="AF34" s="589"/>
      <c r="AG34" s="589"/>
      <c r="AH34" s="589"/>
    </row>
    <row r="35" spans="1:36" ht="11.25">
      <c r="A35" s="525"/>
      <c r="B35" s="525"/>
      <c r="C35" s="525"/>
      <c r="D35" s="525"/>
      <c r="E35" s="525"/>
      <c r="F35" s="525"/>
      <c r="G35" s="525"/>
      <c r="H35" s="525"/>
      <c r="I35" s="525"/>
      <c r="J35" s="525"/>
      <c r="K35" s="525"/>
      <c r="X35" s="525"/>
      <c r="Y35" s="525"/>
      <c r="Z35" s="525"/>
      <c r="AA35" s="525"/>
      <c r="AB35" s="525"/>
      <c r="AC35" s="525"/>
      <c r="AD35" s="525"/>
      <c r="AE35" s="525"/>
      <c r="AF35" s="525"/>
      <c r="AG35" s="525"/>
      <c r="AH35" s="525"/>
    </row>
    <row r="36" spans="1:36" ht="105.75" customHeight="1">
      <c r="L36" s="1">
        <v>1</v>
      </c>
      <c r="M36" s="1197" t="s">
        <v>632</v>
      </c>
      <c r="N36" s="1197"/>
      <c r="O36" s="1197"/>
      <c r="P36" s="1197"/>
      <c r="Q36" s="1197"/>
      <c r="R36" s="1197"/>
      <c r="S36" s="1197"/>
      <c r="T36" s="1197"/>
      <c r="U36" s="1197"/>
      <c r="V36" s="1197"/>
      <c r="W36" s="1197"/>
    </row>
  </sheetData>
  <sheetProtection password="FA9C" sheet="1" objects="1" scenarios="1" formatColumns="0" formatRows="0"/>
  <dataConsolidate leftLabels="1"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E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E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E00-000002000000}">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xr:uid="{00000000-0002-0000-0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xr:uid="{00000000-0002-0000-0E00-000004000000}"/>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xr:uid="{00000000-0002-0000-0E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E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E00-000007000000}"/>
    <dataValidation type="list" allowBlank="1" showInputMessage="1" showErrorMessage="1" errorTitle="Ошибка" error="Выберите значение из списка" prompt="Выберите значение из списка" sqref="O25" xr:uid="{00000000-0002-0000-0E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809" hidden="1" customWidth="1"/>
    <col min="2" max="4" width="3.7109375" style="810" hidden="1" customWidth="1"/>
    <col min="5" max="5" width="3.7109375" style="811" customWidth="1"/>
    <col min="6" max="6" width="9.7109375" style="801" customWidth="1"/>
    <col min="7" max="7" width="37.7109375" style="801" customWidth="1"/>
    <col min="8" max="8" width="66.85546875" style="801" customWidth="1"/>
    <col min="9" max="9" width="115.7109375" style="801" customWidth="1"/>
    <col min="10" max="11" width="10.5703125" style="810"/>
    <col min="12" max="12" width="11.140625" style="810" customWidth="1"/>
    <col min="13" max="20" width="10.5703125" style="810"/>
    <col min="21" max="16384" width="10.5703125" style="801"/>
  </cols>
  <sheetData>
    <row r="1" spans="1:20" ht="3" customHeight="1">
      <c r="A1" s="809" t="s">
        <v>50</v>
      </c>
    </row>
    <row r="2" spans="1:20" ht="22.5">
      <c r="F2" s="1198" t="s">
        <v>491</v>
      </c>
      <c r="G2" s="1199"/>
      <c r="H2" s="1200"/>
      <c r="I2" s="808"/>
    </row>
    <row r="3" spans="1:20" ht="3" customHeight="1"/>
    <row r="4" spans="1:20" s="572" customFormat="1" ht="11.25">
      <c r="A4" s="773"/>
      <c r="B4" s="773"/>
      <c r="C4" s="773"/>
      <c r="D4" s="773"/>
      <c r="F4" s="1159" t="s">
        <v>454</v>
      </c>
      <c r="G4" s="1159"/>
      <c r="H4" s="1159"/>
      <c r="I4" s="1201" t="s">
        <v>455</v>
      </c>
      <c r="J4" s="773"/>
      <c r="K4" s="773"/>
      <c r="L4" s="773"/>
      <c r="M4" s="773"/>
      <c r="N4" s="773"/>
      <c r="O4" s="773"/>
      <c r="P4" s="773"/>
      <c r="Q4" s="773"/>
      <c r="R4" s="773"/>
      <c r="S4" s="773"/>
      <c r="T4" s="773"/>
    </row>
    <row r="5" spans="1:20" s="572" customFormat="1" ht="11.25" customHeight="1">
      <c r="A5" s="773"/>
      <c r="B5" s="773"/>
      <c r="C5" s="773"/>
      <c r="D5" s="773"/>
      <c r="F5" s="778" t="s">
        <v>92</v>
      </c>
      <c r="G5" s="812" t="s">
        <v>457</v>
      </c>
      <c r="H5" s="803" t="s">
        <v>442</v>
      </c>
      <c r="I5" s="1201"/>
      <c r="J5" s="773"/>
      <c r="K5" s="773"/>
      <c r="L5" s="773"/>
      <c r="M5" s="773"/>
      <c r="N5" s="773"/>
      <c r="O5" s="773"/>
      <c r="P5" s="773"/>
      <c r="Q5" s="773"/>
      <c r="R5" s="773"/>
      <c r="S5" s="773"/>
      <c r="T5" s="773"/>
    </row>
    <row r="6" spans="1:20" s="572" customFormat="1" ht="12" customHeight="1">
      <c r="A6" s="773"/>
      <c r="B6" s="773"/>
      <c r="C6" s="773"/>
      <c r="D6" s="773"/>
      <c r="F6" s="813" t="s">
        <v>93</v>
      </c>
      <c r="G6" s="814">
        <v>2</v>
      </c>
      <c r="H6" s="815">
        <v>3</v>
      </c>
      <c r="I6" s="610">
        <v>4</v>
      </c>
      <c r="J6" s="773">
        <v>4</v>
      </c>
      <c r="K6" s="773"/>
      <c r="L6" s="773"/>
      <c r="M6" s="773"/>
      <c r="N6" s="773"/>
      <c r="O6" s="773"/>
      <c r="P6" s="773"/>
      <c r="Q6" s="773"/>
      <c r="R6" s="773"/>
      <c r="S6" s="773"/>
      <c r="T6" s="773"/>
    </row>
    <row r="7" spans="1:20" s="572" customFormat="1" ht="18.75">
      <c r="A7" s="773"/>
      <c r="B7" s="773"/>
      <c r="C7" s="773"/>
      <c r="D7" s="773"/>
      <c r="F7" s="816">
        <v>1</v>
      </c>
      <c r="G7" s="817" t="s">
        <v>492</v>
      </c>
      <c r="H7" s="807" t="str">
        <f>IF(dateCh="","",dateCh)</f>
        <v>29.11.2022</v>
      </c>
      <c r="I7" s="818" t="s">
        <v>493</v>
      </c>
      <c r="J7" s="617"/>
      <c r="K7" s="773"/>
      <c r="L7" s="773"/>
      <c r="M7" s="773"/>
      <c r="N7" s="773"/>
      <c r="O7" s="773"/>
      <c r="P7" s="773"/>
      <c r="Q7" s="773"/>
      <c r="R7" s="773"/>
      <c r="S7" s="773"/>
      <c r="T7" s="773"/>
    </row>
    <row r="8" spans="1:20" s="572" customFormat="1" ht="45">
      <c r="A8" s="1202">
        <v>1</v>
      </c>
      <c r="B8" s="773"/>
      <c r="C8" s="773"/>
      <c r="D8" s="773"/>
      <c r="F8" s="816" t="str">
        <f>"2." &amp;mergeValue(A8)</f>
        <v>2.1</v>
      </c>
      <c r="G8" s="817" t="s">
        <v>494</v>
      </c>
      <c r="H8" s="807"/>
      <c r="I8" s="818" t="s">
        <v>590</v>
      </c>
      <c r="J8" s="617"/>
      <c r="K8" s="773"/>
      <c r="L8" s="773"/>
      <c r="M8" s="773"/>
      <c r="N8" s="773"/>
      <c r="O8" s="773"/>
      <c r="P8" s="773"/>
      <c r="Q8" s="773"/>
      <c r="R8" s="773"/>
      <c r="S8" s="773"/>
      <c r="T8" s="773"/>
    </row>
    <row r="9" spans="1:20" s="572" customFormat="1" ht="22.5">
      <c r="A9" s="1202"/>
      <c r="B9" s="773"/>
      <c r="C9" s="773"/>
      <c r="D9" s="773"/>
      <c r="F9" s="816" t="str">
        <f>"3." &amp;mergeValue(A9)</f>
        <v>3.1</v>
      </c>
      <c r="G9" s="817" t="s">
        <v>495</v>
      </c>
      <c r="H9" s="807"/>
      <c r="I9" s="818" t="s">
        <v>588</v>
      </c>
      <c r="J9" s="617"/>
      <c r="K9" s="773"/>
      <c r="L9" s="773"/>
      <c r="M9" s="773"/>
      <c r="N9" s="773"/>
      <c r="O9" s="773"/>
      <c r="P9" s="773"/>
      <c r="Q9" s="773"/>
      <c r="R9" s="773"/>
      <c r="S9" s="773"/>
      <c r="T9" s="773"/>
    </row>
    <row r="10" spans="1:20" s="572" customFormat="1" ht="22.5">
      <c r="A10" s="1202"/>
      <c r="B10" s="773"/>
      <c r="C10" s="773"/>
      <c r="D10" s="773"/>
      <c r="F10" s="816" t="str">
        <f>"4."&amp;mergeValue(A10)</f>
        <v>4.1</v>
      </c>
      <c r="G10" s="817" t="s">
        <v>496</v>
      </c>
      <c r="H10" s="803" t="s">
        <v>458</v>
      </c>
      <c r="I10" s="818"/>
      <c r="J10" s="617"/>
      <c r="K10" s="773"/>
      <c r="L10" s="773"/>
      <c r="M10" s="773"/>
      <c r="N10" s="773"/>
      <c r="O10" s="773"/>
      <c r="P10" s="773"/>
      <c r="Q10" s="773"/>
      <c r="R10" s="773"/>
      <c r="S10" s="773"/>
      <c r="T10" s="773"/>
    </row>
    <row r="11" spans="1:20" s="572" customFormat="1" ht="18.75">
      <c r="A11" s="1202"/>
      <c r="B11" s="1202">
        <v>1</v>
      </c>
      <c r="C11" s="779"/>
      <c r="D11" s="779"/>
      <c r="F11" s="816" t="str">
        <f>"4."&amp;mergeValue(A11) &amp;"."&amp;mergeValue(B11)</f>
        <v>4.1.1</v>
      </c>
      <c r="G11" s="832" t="s">
        <v>592</v>
      </c>
      <c r="H11" s="807" t="str">
        <f>IF(region_name="","",region_name)</f>
        <v>Орловская область</v>
      </c>
      <c r="I11" s="818" t="s">
        <v>499</v>
      </c>
      <c r="J11" s="617"/>
      <c r="K11" s="773"/>
      <c r="L11" s="773"/>
      <c r="M11" s="773"/>
      <c r="N11" s="773"/>
      <c r="O11" s="773"/>
      <c r="P11" s="773"/>
      <c r="Q11" s="773"/>
      <c r="R11" s="773"/>
      <c r="S11" s="773"/>
      <c r="T11" s="773"/>
    </row>
    <row r="12" spans="1:20" s="572" customFormat="1" ht="22.5">
      <c r="A12" s="1202"/>
      <c r="B12" s="1202"/>
      <c r="C12" s="1202">
        <v>1</v>
      </c>
      <c r="D12" s="779"/>
      <c r="F12" s="816" t="str">
        <f>"4."&amp;mergeValue(A12) &amp;"."&amp;mergeValue(B12)&amp;"."&amp;mergeValue(C12)</f>
        <v>4.1.1.1</v>
      </c>
      <c r="G12" s="819" t="s">
        <v>497</v>
      </c>
      <c r="H12" s="807"/>
      <c r="I12" s="818" t="s">
        <v>500</v>
      </c>
      <c r="J12" s="617"/>
      <c r="K12" s="773"/>
      <c r="L12" s="773"/>
      <c r="M12" s="773"/>
      <c r="N12" s="773"/>
      <c r="O12" s="773"/>
      <c r="P12" s="773"/>
      <c r="Q12" s="773"/>
      <c r="R12" s="773"/>
      <c r="S12" s="773"/>
      <c r="T12" s="773"/>
    </row>
    <row r="13" spans="1:20" s="572" customFormat="1" ht="39" customHeight="1">
      <c r="A13" s="1202"/>
      <c r="B13" s="1202"/>
      <c r="C13" s="1202"/>
      <c r="D13" s="779">
        <v>1</v>
      </c>
      <c r="F13" s="816" t="str">
        <f>"4."&amp;mergeValue(A13) &amp;"."&amp;mergeValue(B13)&amp;"."&amp;mergeValue(C13)&amp;"."&amp;mergeValue(D13)</f>
        <v>4.1.1.1.1</v>
      </c>
      <c r="G13" s="820" t="s">
        <v>498</v>
      </c>
      <c r="H13" s="807"/>
      <c r="I13" s="1203" t="s">
        <v>591</v>
      </c>
      <c r="J13" s="617"/>
      <c r="K13" s="773"/>
      <c r="L13" s="773"/>
      <c r="M13" s="773"/>
      <c r="N13" s="773"/>
      <c r="O13" s="773"/>
      <c r="P13" s="773"/>
      <c r="Q13" s="773"/>
      <c r="R13" s="773"/>
      <c r="S13" s="773"/>
      <c r="T13" s="773"/>
    </row>
    <row r="14" spans="1:20" s="572" customFormat="1" ht="18.75">
      <c r="A14" s="1202"/>
      <c r="B14" s="1202"/>
      <c r="C14" s="1202"/>
      <c r="D14" s="779"/>
      <c r="F14" s="821"/>
      <c r="G14" s="761" t="s">
        <v>4</v>
      </c>
      <c r="H14" s="626"/>
      <c r="I14" s="1203"/>
      <c r="J14" s="617"/>
      <c r="K14" s="773"/>
      <c r="L14" s="773"/>
      <c r="M14" s="773"/>
      <c r="N14" s="773"/>
      <c r="O14" s="773"/>
      <c r="P14" s="773"/>
      <c r="Q14" s="773"/>
      <c r="R14" s="773"/>
      <c r="S14" s="773"/>
      <c r="T14" s="773"/>
    </row>
    <row r="15" spans="1:20" s="572" customFormat="1" ht="18.75">
      <c r="A15" s="1202"/>
      <c r="B15" s="1202"/>
      <c r="C15" s="779"/>
      <c r="D15" s="779"/>
      <c r="F15" s="636"/>
      <c r="G15" s="579" t="s">
        <v>403</v>
      </c>
      <c r="H15" s="637"/>
      <c r="I15" s="638"/>
      <c r="J15" s="617"/>
      <c r="K15" s="773"/>
      <c r="L15" s="773"/>
      <c r="M15" s="773"/>
      <c r="N15" s="773"/>
      <c r="O15" s="773"/>
      <c r="P15" s="773"/>
      <c r="Q15" s="773"/>
      <c r="R15" s="773"/>
      <c r="S15" s="773"/>
      <c r="T15" s="773"/>
    </row>
    <row r="16" spans="1:20" s="572" customFormat="1" ht="18.75">
      <c r="A16" s="1202"/>
      <c r="B16" s="773"/>
      <c r="C16" s="773"/>
      <c r="D16" s="773"/>
      <c r="F16" s="821"/>
      <c r="G16" s="735" t="s">
        <v>506</v>
      </c>
      <c r="H16" s="822"/>
      <c r="I16" s="823"/>
      <c r="J16" s="617"/>
      <c r="K16" s="773"/>
      <c r="L16" s="773"/>
      <c r="M16" s="773"/>
      <c r="N16" s="773"/>
      <c r="O16" s="773"/>
      <c r="P16" s="773"/>
      <c r="Q16" s="773"/>
      <c r="R16" s="773"/>
      <c r="S16" s="773"/>
      <c r="T16" s="773"/>
    </row>
    <row r="17" spans="1:20" s="572" customFormat="1" ht="18.75">
      <c r="A17" s="773"/>
      <c r="B17" s="773"/>
      <c r="C17" s="773"/>
      <c r="D17" s="773"/>
      <c r="F17" s="821"/>
      <c r="G17" s="738" t="s">
        <v>505</v>
      </c>
      <c r="H17" s="822"/>
      <c r="I17" s="823"/>
      <c r="J17" s="617"/>
      <c r="K17" s="773"/>
      <c r="L17" s="773"/>
      <c r="M17" s="773"/>
      <c r="N17" s="773"/>
      <c r="O17" s="773"/>
      <c r="P17" s="773"/>
      <c r="Q17" s="773"/>
      <c r="R17" s="773"/>
      <c r="S17" s="773"/>
      <c r="T17" s="773"/>
    </row>
    <row r="18" spans="1:20" s="774" customFormat="1" ht="3" customHeight="1">
      <c r="A18" s="775"/>
      <c r="B18" s="775"/>
      <c r="C18" s="775"/>
      <c r="D18" s="775"/>
      <c r="F18" s="627"/>
      <c r="G18" s="628"/>
      <c r="H18" s="629"/>
      <c r="I18" s="630"/>
      <c r="J18" s="775"/>
      <c r="K18" s="775"/>
      <c r="L18" s="775"/>
      <c r="M18" s="775"/>
      <c r="N18" s="775"/>
      <c r="O18" s="775"/>
      <c r="P18" s="775"/>
      <c r="Q18" s="775"/>
      <c r="R18" s="775"/>
      <c r="S18" s="775"/>
      <c r="T18" s="775"/>
    </row>
    <row r="19" spans="1:20" s="774" customFormat="1" ht="15" customHeight="1">
      <c r="A19" s="775"/>
      <c r="B19" s="775"/>
      <c r="C19" s="775"/>
      <c r="D19" s="775"/>
      <c r="F19" s="824"/>
      <c r="G19" s="1197" t="s">
        <v>593</v>
      </c>
      <c r="H19" s="1197"/>
      <c r="I19" s="825"/>
      <c r="J19" s="775"/>
      <c r="K19" s="775"/>
      <c r="L19" s="775"/>
      <c r="M19" s="775"/>
      <c r="N19" s="775"/>
      <c r="O19" s="775"/>
      <c r="P19" s="775"/>
      <c r="Q19" s="775"/>
      <c r="R19" s="775"/>
      <c r="S19" s="775"/>
      <c r="T19" s="77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F00-000000000000}">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810" hidden="1" customWidth="1"/>
    <col min="7" max="8" width="9.140625" style="809" hidden="1" customWidth="1"/>
    <col min="9" max="9" width="3.7109375" style="689" customWidth="1"/>
    <col min="10" max="11" width="3.7109375" style="811" customWidth="1"/>
    <col min="12" max="12" width="12.7109375" style="801" customWidth="1"/>
    <col min="13" max="13" width="44.7109375" style="801" customWidth="1"/>
    <col min="14" max="14" width="1.7109375" style="801" hidden="1" customWidth="1"/>
    <col min="15" max="17" width="23.7109375" style="801" hidden="1" customWidth="1"/>
    <col min="18" max="18" width="11.7109375" style="801" customWidth="1"/>
    <col min="19" max="19" width="3.7109375" style="801" customWidth="1"/>
    <col min="20" max="20" width="11.7109375" style="801" customWidth="1"/>
    <col min="21" max="21" width="8.5703125" style="801" hidden="1" customWidth="1"/>
    <col min="22" max="22" width="4.7109375" style="801" customWidth="1"/>
    <col min="23" max="23" width="115.7109375" style="801" customWidth="1"/>
    <col min="24" max="25" width="10.5703125" style="810"/>
    <col min="26" max="26" width="11.140625" style="810" customWidth="1"/>
    <col min="27" max="34" width="10.5703125" style="810"/>
    <col min="35" max="256" width="10.5703125" style="801"/>
    <col min="257" max="264" width="0" style="801" hidden="1" customWidth="1"/>
    <col min="265" max="265" width="3.7109375" style="801" customWidth="1"/>
    <col min="266" max="266" width="3.85546875" style="801" customWidth="1"/>
    <col min="267" max="267" width="3.7109375" style="801" customWidth="1"/>
    <col min="268" max="268" width="12.7109375" style="801" customWidth="1"/>
    <col min="269" max="269" width="52.7109375" style="801" customWidth="1"/>
    <col min="270" max="273" width="0" style="801" hidden="1" customWidth="1"/>
    <col min="274" max="274" width="12.28515625" style="801" customWidth="1"/>
    <col min="275" max="275" width="6.42578125" style="801" customWidth="1"/>
    <col min="276" max="276" width="12.28515625" style="801" customWidth="1"/>
    <col min="277" max="277" width="0" style="801" hidden="1" customWidth="1"/>
    <col min="278" max="278" width="3.7109375" style="801" customWidth="1"/>
    <col min="279" max="279" width="11.140625" style="801" bestFit="1" customWidth="1"/>
    <col min="280" max="281" width="10.5703125" style="801"/>
    <col min="282" max="282" width="11.140625" style="801" customWidth="1"/>
    <col min="283" max="512" width="10.5703125" style="801"/>
    <col min="513" max="520" width="0" style="801" hidden="1" customWidth="1"/>
    <col min="521" max="521" width="3.7109375" style="801" customWidth="1"/>
    <col min="522" max="522" width="3.85546875" style="801" customWidth="1"/>
    <col min="523" max="523" width="3.7109375" style="801" customWidth="1"/>
    <col min="524" max="524" width="12.7109375" style="801" customWidth="1"/>
    <col min="525" max="525" width="52.7109375" style="801" customWidth="1"/>
    <col min="526" max="529" width="0" style="801" hidden="1" customWidth="1"/>
    <col min="530" max="530" width="12.28515625" style="801" customWidth="1"/>
    <col min="531" max="531" width="6.42578125" style="801" customWidth="1"/>
    <col min="532" max="532" width="12.28515625" style="801" customWidth="1"/>
    <col min="533" max="533" width="0" style="801" hidden="1" customWidth="1"/>
    <col min="534" max="534" width="3.7109375" style="801" customWidth="1"/>
    <col min="535" max="535" width="11.140625" style="801" bestFit="1" customWidth="1"/>
    <col min="536" max="537" width="10.5703125" style="801"/>
    <col min="538" max="538" width="11.140625" style="801" customWidth="1"/>
    <col min="539" max="768" width="10.5703125" style="801"/>
    <col min="769" max="776" width="0" style="801" hidden="1" customWidth="1"/>
    <col min="777" max="777" width="3.7109375" style="801" customWidth="1"/>
    <col min="778" max="778" width="3.85546875" style="801" customWidth="1"/>
    <col min="779" max="779" width="3.7109375" style="801" customWidth="1"/>
    <col min="780" max="780" width="12.7109375" style="801" customWidth="1"/>
    <col min="781" max="781" width="52.7109375" style="801" customWidth="1"/>
    <col min="782" max="785" width="0" style="801" hidden="1" customWidth="1"/>
    <col min="786" max="786" width="12.28515625" style="801" customWidth="1"/>
    <col min="787" max="787" width="6.42578125" style="801" customWidth="1"/>
    <col min="788" max="788" width="12.28515625" style="801" customWidth="1"/>
    <col min="789" max="789" width="0" style="801" hidden="1" customWidth="1"/>
    <col min="790" max="790" width="3.7109375" style="801" customWidth="1"/>
    <col min="791" max="791" width="11.140625" style="801" bestFit="1" customWidth="1"/>
    <col min="792" max="793" width="10.5703125" style="801"/>
    <col min="794" max="794" width="11.140625" style="801" customWidth="1"/>
    <col min="795" max="1024" width="10.5703125" style="801"/>
    <col min="1025" max="1032" width="0" style="801" hidden="1" customWidth="1"/>
    <col min="1033" max="1033" width="3.7109375" style="801" customWidth="1"/>
    <col min="1034" max="1034" width="3.85546875" style="801" customWidth="1"/>
    <col min="1035" max="1035" width="3.7109375" style="801" customWidth="1"/>
    <col min="1036" max="1036" width="12.7109375" style="801" customWidth="1"/>
    <col min="1037" max="1037" width="52.7109375" style="801" customWidth="1"/>
    <col min="1038" max="1041" width="0" style="801" hidden="1" customWidth="1"/>
    <col min="1042" max="1042" width="12.28515625" style="801" customWidth="1"/>
    <col min="1043" max="1043" width="6.42578125" style="801" customWidth="1"/>
    <col min="1044" max="1044" width="12.28515625" style="801" customWidth="1"/>
    <col min="1045" max="1045" width="0" style="801" hidden="1" customWidth="1"/>
    <col min="1046" max="1046" width="3.7109375" style="801" customWidth="1"/>
    <col min="1047" max="1047" width="11.140625" style="801" bestFit="1" customWidth="1"/>
    <col min="1048" max="1049" width="10.5703125" style="801"/>
    <col min="1050" max="1050" width="11.140625" style="801" customWidth="1"/>
    <col min="1051" max="1280" width="10.5703125" style="801"/>
    <col min="1281" max="1288" width="0" style="801" hidden="1" customWidth="1"/>
    <col min="1289" max="1289" width="3.7109375" style="801" customWidth="1"/>
    <col min="1290" max="1290" width="3.85546875" style="801" customWidth="1"/>
    <col min="1291" max="1291" width="3.7109375" style="801" customWidth="1"/>
    <col min="1292" max="1292" width="12.7109375" style="801" customWidth="1"/>
    <col min="1293" max="1293" width="52.7109375" style="801" customWidth="1"/>
    <col min="1294" max="1297" width="0" style="801" hidden="1" customWidth="1"/>
    <col min="1298" max="1298" width="12.28515625" style="801" customWidth="1"/>
    <col min="1299" max="1299" width="6.42578125" style="801" customWidth="1"/>
    <col min="1300" max="1300" width="12.28515625" style="801" customWidth="1"/>
    <col min="1301" max="1301" width="0" style="801" hidden="1" customWidth="1"/>
    <col min="1302" max="1302" width="3.7109375" style="801" customWidth="1"/>
    <col min="1303" max="1303" width="11.140625" style="801" bestFit="1" customWidth="1"/>
    <col min="1304" max="1305" width="10.5703125" style="801"/>
    <col min="1306" max="1306" width="11.140625" style="801" customWidth="1"/>
    <col min="1307" max="1536" width="10.5703125" style="801"/>
    <col min="1537" max="1544" width="0" style="801" hidden="1" customWidth="1"/>
    <col min="1545" max="1545" width="3.7109375" style="801" customWidth="1"/>
    <col min="1546" max="1546" width="3.85546875" style="801" customWidth="1"/>
    <col min="1547" max="1547" width="3.7109375" style="801" customWidth="1"/>
    <col min="1548" max="1548" width="12.7109375" style="801" customWidth="1"/>
    <col min="1549" max="1549" width="52.7109375" style="801" customWidth="1"/>
    <col min="1550" max="1553" width="0" style="801" hidden="1" customWidth="1"/>
    <col min="1554" max="1554" width="12.28515625" style="801" customWidth="1"/>
    <col min="1555" max="1555" width="6.42578125" style="801" customWidth="1"/>
    <col min="1556" max="1556" width="12.28515625" style="801" customWidth="1"/>
    <col min="1557" max="1557" width="0" style="801" hidden="1" customWidth="1"/>
    <col min="1558" max="1558" width="3.7109375" style="801" customWidth="1"/>
    <col min="1559" max="1559" width="11.140625" style="801" bestFit="1" customWidth="1"/>
    <col min="1560" max="1561" width="10.5703125" style="801"/>
    <col min="1562" max="1562" width="11.140625" style="801" customWidth="1"/>
    <col min="1563" max="1792" width="10.5703125" style="801"/>
    <col min="1793" max="1800" width="0" style="801" hidden="1" customWidth="1"/>
    <col min="1801" max="1801" width="3.7109375" style="801" customWidth="1"/>
    <col min="1802" max="1802" width="3.85546875" style="801" customWidth="1"/>
    <col min="1803" max="1803" width="3.7109375" style="801" customWidth="1"/>
    <col min="1804" max="1804" width="12.7109375" style="801" customWidth="1"/>
    <col min="1805" max="1805" width="52.7109375" style="801" customWidth="1"/>
    <col min="1806" max="1809" width="0" style="801" hidden="1" customWidth="1"/>
    <col min="1810" max="1810" width="12.28515625" style="801" customWidth="1"/>
    <col min="1811" max="1811" width="6.42578125" style="801" customWidth="1"/>
    <col min="1812" max="1812" width="12.28515625" style="801" customWidth="1"/>
    <col min="1813" max="1813" width="0" style="801" hidden="1" customWidth="1"/>
    <col min="1814" max="1814" width="3.7109375" style="801" customWidth="1"/>
    <col min="1815" max="1815" width="11.140625" style="801" bestFit="1" customWidth="1"/>
    <col min="1816" max="1817" width="10.5703125" style="801"/>
    <col min="1818" max="1818" width="11.140625" style="801" customWidth="1"/>
    <col min="1819" max="2048" width="10.5703125" style="801"/>
    <col min="2049" max="2056" width="0" style="801" hidden="1" customWidth="1"/>
    <col min="2057" max="2057" width="3.7109375" style="801" customWidth="1"/>
    <col min="2058" max="2058" width="3.85546875" style="801" customWidth="1"/>
    <col min="2059" max="2059" width="3.7109375" style="801" customWidth="1"/>
    <col min="2060" max="2060" width="12.7109375" style="801" customWidth="1"/>
    <col min="2061" max="2061" width="52.7109375" style="801" customWidth="1"/>
    <col min="2062" max="2065" width="0" style="801" hidden="1" customWidth="1"/>
    <col min="2066" max="2066" width="12.28515625" style="801" customWidth="1"/>
    <col min="2067" max="2067" width="6.42578125" style="801" customWidth="1"/>
    <col min="2068" max="2068" width="12.28515625" style="801" customWidth="1"/>
    <col min="2069" max="2069" width="0" style="801" hidden="1" customWidth="1"/>
    <col min="2070" max="2070" width="3.7109375" style="801" customWidth="1"/>
    <col min="2071" max="2071" width="11.140625" style="801" bestFit="1" customWidth="1"/>
    <col min="2072" max="2073" width="10.5703125" style="801"/>
    <col min="2074" max="2074" width="11.140625" style="801" customWidth="1"/>
    <col min="2075" max="2304" width="10.5703125" style="801"/>
    <col min="2305" max="2312" width="0" style="801" hidden="1" customWidth="1"/>
    <col min="2313" max="2313" width="3.7109375" style="801" customWidth="1"/>
    <col min="2314" max="2314" width="3.85546875" style="801" customWidth="1"/>
    <col min="2315" max="2315" width="3.7109375" style="801" customWidth="1"/>
    <col min="2316" max="2316" width="12.7109375" style="801" customWidth="1"/>
    <col min="2317" max="2317" width="52.7109375" style="801" customWidth="1"/>
    <col min="2318" max="2321" width="0" style="801" hidden="1" customWidth="1"/>
    <col min="2322" max="2322" width="12.28515625" style="801" customWidth="1"/>
    <col min="2323" max="2323" width="6.42578125" style="801" customWidth="1"/>
    <col min="2324" max="2324" width="12.28515625" style="801" customWidth="1"/>
    <col min="2325" max="2325" width="0" style="801" hidden="1" customWidth="1"/>
    <col min="2326" max="2326" width="3.7109375" style="801" customWidth="1"/>
    <col min="2327" max="2327" width="11.140625" style="801" bestFit="1" customWidth="1"/>
    <col min="2328" max="2329" width="10.5703125" style="801"/>
    <col min="2330" max="2330" width="11.140625" style="801" customWidth="1"/>
    <col min="2331" max="2560" width="10.5703125" style="801"/>
    <col min="2561" max="2568" width="0" style="801" hidden="1" customWidth="1"/>
    <col min="2569" max="2569" width="3.7109375" style="801" customWidth="1"/>
    <col min="2570" max="2570" width="3.85546875" style="801" customWidth="1"/>
    <col min="2571" max="2571" width="3.7109375" style="801" customWidth="1"/>
    <col min="2572" max="2572" width="12.7109375" style="801" customWidth="1"/>
    <col min="2573" max="2573" width="52.7109375" style="801" customWidth="1"/>
    <col min="2574" max="2577" width="0" style="801" hidden="1" customWidth="1"/>
    <col min="2578" max="2578" width="12.28515625" style="801" customWidth="1"/>
    <col min="2579" max="2579" width="6.42578125" style="801" customWidth="1"/>
    <col min="2580" max="2580" width="12.28515625" style="801" customWidth="1"/>
    <col min="2581" max="2581" width="0" style="801" hidden="1" customWidth="1"/>
    <col min="2582" max="2582" width="3.7109375" style="801" customWidth="1"/>
    <col min="2583" max="2583" width="11.140625" style="801" bestFit="1" customWidth="1"/>
    <col min="2584" max="2585" width="10.5703125" style="801"/>
    <col min="2586" max="2586" width="11.140625" style="801" customWidth="1"/>
    <col min="2587" max="2816" width="10.5703125" style="801"/>
    <col min="2817" max="2824" width="0" style="801" hidden="1" customWidth="1"/>
    <col min="2825" max="2825" width="3.7109375" style="801" customWidth="1"/>
    <col min="2826" max="2826" width="3.85546875" style="801" customWidth="1"/>
    <col min="2827" max="2827" width="3.7109375" style="801" customWidth="1"/>
    <col min="2828" max="2828" width="12.7109375" style="801" customWidth="1"/>
    <col min="2829" max="2829" width="52.7109375" style="801" customWidth="1"/>
    <col min="2830" max="2833" width="0" style="801" hidden="1" customWidth="1"/>
    <col min="2834" max="2834" width="12.28515625" style="801" customWidth="1"/>
    <col min="2835" max="2835" width="6.42578125" style="801" customWidth="1"/>
    <col min="2836" max="2836" width="12.28515625" style="801" customWidth="1"/>
    <col min="2837" max="2837" width="0" style="801" hidden="1" customWidth="1"/>
    <col min="2838" max="2838" width="3.7109375" style="801" customWidth="1"/>
    <col min="2839" max="2839" width="11.140625" style="801" bestFit="1" customWidth="1"/>
    <col min="2840" max="2841" width="10.5703125" style="801"/>
    <col min="2842" max="2842" width="11.140625" style="801" customWidth="1"/>
    <col min="2843" max="3072" width="10.5703125" style="801"/>
    <col min="3073" max="3080" width="0" style="801" hidden="1" customWidth="1"/>
    <col min="3081" max="3081" width="3.7109375" style="801" customWidth="1"/>
    <col min="3082" max="3082" width="3.85546875" style="801" customWidth="1"/>
    <col min="3083" max="3083" width="3.7109375" style="801" customWidth="1"/>
    <col min="3084" max="3084" width="12.7109375" style="801" customWidth="1"/>
    <col min="3085" max="3085" width="52.7109375" style="801" customWidth="1"/>
    <col min="3086" max="3089" width="0" style="801" hidden="1" customWidth="1"/>
    <col min="3090" max="3090" width="12.28515625" style="801" customWidth="1"/>
    <col min="3091" max="3091" width="6.42578125" style="801" customWidth="1"/>
    <col min="3092" max="3092" width="12.28515625" style="801" customWidth="1"/>
    <col min="3093" max="3093" width="0" style="801" hidden="1" customWidth="1"/>
    <col min="3094" max="3094" width="3.7109375" style="801" customWidth="1"/>
    <col min="3095" max="3095" width="11.140625" style="801" bestFit="1" customWidth="1"/>
    <col min="3096" max="3097" width="10.5703125" style="801"/>
    <col min="3098" max="3098" width="11.140625" style="801" customWidth="1"/>
    <col min="3099" max="3328" width="10.5703125" style="801"/>
    <col min="3329" max="3336" width="0" style="801" hidden="1" customWidth="1"/>
    <col min="3337" max="3337" width="3.7109375" style="801" customWidth="1"/>
    <col min="3338" max="3338" width="3.85546875" style="801" customWidth="1"/>
    <col min="3339" max="3339" width="3.7109375" style="801" customWidth="1"/>
    <col min="3340" max="3340" width="12.7109375" style="801" customWidth="1"/>
    <col min="3341" max="3341" width="52.7109375" style="801" customWidth="1"/>
    <col min="3342" max="3345" width="0" style="801" hidden="1" customWidth="1"/>
    <col min="3346" max="3346" width="12.28515625" style="801" customWidth="1"/>
    <col min="3347" max="3347" width="6.42578125" style="801" customWidth="1"/>
    <col min="3348" max="3348" width="12.28515625" style="801" customWidth="1"/>
    <col min="3349" max="3349" width="0" style="801" hidden="1" customWidth="1"/>
    <col min="3350" max="3350" width="3.7109375" style="801" customWidth="1"/>
    <col min="3351" max="3351" width="11.140625" style="801" bestFit="1" customWidth="1"/>
    <col min="3352" max="3353" width="10.5703125" style="801"/>
    <col min="3354" max="3354" width="11.140625" style="801" customWidth="1"/>
    <col min="3355" max="3584" width="10.5703125" style="801"/>
    <col min="3585" max="3592" width="0" style="801" hidden="1" customWidth="1"/>
    <col min="3593" max="3593" width="3.7109375" style="801" customWidth="1"/>
    <col min="3594" max="3594" width="3.85546875" style="801" customWidth="1"/>
    <col min="3595" max="3595" width="3.7109375" style="801" customWidth="1"/>
    <col min="3596" max="3596" width="12.7109375" style="801" customWidth="1"/>
    <col min="3597" max="3597" width="52.7109375" style="801" customWidth="1"/>
    <col min="3598" max="3601" width="0" style="801" hidden="1" customWidth="1"/>
    <col min="3602" max="3602" width="12.28515625" style="801" customWidth="1"/>
    <col min="3603" max="3603" width="6.42578125" style="801" customWidth="1"/>
    <col min="3604" max="3604" width="12.28515625" style="801" customWidth="1"/>
    <col min="3605" max="3605" width="0" style="801" hidden="1" customWidth="1"/>
    <col min="3606" max="3606" width="3.7109375" style="801" customWidth="1"/>
    <col min="3607" max="3607" width="11.140625" style="801" bestFit="1" customWidth="1"/>
    <col min="3608" max="3609" width="10.5703125" style="801"/>
    <col min="3610" max="3610" width="11.140625" style="801" customWidth="1"/>
    <col min="3611" max="3840" width="10.5703125" style="801"/>
    <col min="3841" max="3848" width="0" style="801" hidden="1" customWidth="1"/>
    <col min="3849" max="3849" width="3.7109375" style="801" customWidth="1"/>
    <col min="3850" max="3850" width="3.85546875" style="801" customWidth="1"/>
    <col min="3851" max="3851" width="3.7109375" style="801" customWidth="1"/>
    <col min="3852" max="3852" width="12.7109375" style="801" customWidth="1"/>
    <col min="3853" max="3853" width="52.7109375" style="801" customWidth="1"/>
    <col min="3854" max="3857" width="0" style="801" hidden="1" customWidth="1"/>
    <col min="3858" max="3858" width="12.28515625" style="801" customWidth="1"/>
    <col min="3859" max="3859" width="6.42578125" style="801" customWidth="1"/>
    <col min="3860" max="3860" width="12.28515625" style="801" customWidth="1"/>
    <col min="3861" max="3861" width="0" style="801" hidden="1" customWidth="1"/>
    <col min="3862" max="3862" width="3.7109375" style="801" customWidth="1"/>
    <col min="3863" max="3863" width="11.140625" style="801" bestFit="1" customWidth="1"/>
    <col min="3864" max="3865" width="10.5703125" style="801"/>
    <col min="3866" max="3866" width="11.140625" style="801" customWidth="1"/>
    <col min="3867" max="4096" width="10.5703125" style="801"/>
    <col min="4097" max="4104" width="0" style="801" hidden="1" customWidth="1"/>
    <col min="4105" max="4105" width="3.7109375" style="801" customWidth="1"/>
    <col min="4106" max="4106" width="3.85546875" style="801" customWidth="1"/>
    <col min="4107" max="4107" width="3.7109375" style="801" customWidth="1"/>
    <col min="4108" max="4108" width="12.7109375" style="801" customWidth="1"/>
    <col min="4109" max="4109" width="52.7109375" style="801" customWidth="1"/>
    <col min="4110" max="4113" width="0" style="801" hidden="1" customWidth="1"/>
    <col min="4114" max="4114" width="12.28515625" style="801" customWidth="1"/>
    <col min="4115" max="4115" width="6.42578125" style="801" customWidth="1"/>
    <col min="4116" max="4116" width="12.28515625" style="801" customWidth="1"/>
    <col min="4117" max="4117" width="0" style="801" hidden="1" customWidth="1"/>
    <col min="4118" max="4118" width="3.7109375" style="801" customWidth="1"/>
    <col min="4119" max="4119" width="11.140625" style="801" bestFit="1" customWidth="1"/>
    <col min="4120" max="4121" width="10.5703125" style="801"/>
    <col min="4122" max="4122" width="11.140625" style="801" customWidth="1"/>
    <col min="4123" max="4352" width="10.5703125" style="801"/>
    <col min="4353" max="4360" width="0" style="801" hidden="1" customWidth="1"/>
    <col min="4361" max="4361" width="3.7109375" style="801" customWidth="1"/>
    <col min="4362" max="4362" width="3.85546875" style="801" customWidth="1"/>
    <col min="4363" max="4363" width="3.7109375" style="801" customWidth="1"/>
    <col min="4364" max="4364" width="12.7109375" style="801" customWidth="1"/>
    <col min="4365" max="4365" width="52.7109375" style="801" customWidth="1"/>
    <col min="4366" max="4369" width="0" style="801" hidden="1" customWidth="1"/>
    <col min="4370" max="4370" width="12.28515625" style="801" customWidth="1"/>
    <col min="4371" max="4371" width="6.42578125" style="801" customWidth="1"/>
    <col min="4372" max="4372" width="12.28515625" style="801" customWidth="1"/>
    <col min="4373" max="4373" width="0" style="801" hidden="1" customWidth="1"/>
    <col min="4374" max="4374" width="3.7109375" style="801" customWidth="1"/>
    <col min="4375" max="4375" width="11.140625" style="801" bestFit="1" customWidth="1"/>
    <col min="4376" max="4377" width="10.5703125" style="801"/>
    <col min="4378" max="4378" width="11.140625" style="801" customWidth="1"/>
    <col min="4379" max="4608" width="10.5703125" style="801"/>
    <col min="4609" max="4616" width="0" style="801" hidden="1" customWidth="1"/>
    <col min="4617" max="4617" width="3.7109375" style="801" customWidth="1"/>
    <col min="4618" max="4618" width="3.85546875" style="801" customWidth="1"/>
    <col min="4619" max="4619" width="3.7109375" style="801" customWidth="1"/>
    <col min="4620" max="4620" width="12.7109375" style="801" customWidth="1"/>
    <col min="4621" max="4621" width="52.7109375" style="801" customWidth="1"/>
    <col min="4622" max="4625" width="0" style="801" hidden="1" customWidth="1"/>
    <col min="4626" max="4626" width="12.28515625" style="801" customWidth="1"/>
    <col min="4627" max="4627" width="6.42578125" style="801" customWidth="1"/>
    <col min="4628" max="4628" width="12.28515625" style="801" customWidth="1"/>
    <col min="4629" max="4629" width="0" style="801" hidden="1" customWidth="1"/>
    <col min="4630" max="4630" width="3.7109375" style="801" customWidth="1"/>
    <col min="4631" max="4631" width="11.140625" style="801" bestFit="1" customWidth="1"/>
    <col min="4632" max="4633" width="10.5703125" style="801"/>
    <col min="4634" max="4634" width="11.140625" style="801" customWidth="1"/>
    <col min="4635" max="4864" width="10.5703125" style="801"/>
    <col min="4865" max="4872" width="0" style="801" hidden="1" customWidth="1"/>
    <col min="4873" max="4873" width="3.7109375" style="801" customWidth="1"/>
    <col min="4874" max="4874" width="3.85546875" style="801" customWidth="1"/>
    <col min="4875" max="4875" width="3.7109375" style="801" customWidth="1"/>
    <col min="4876" max="4876" width="12.7109375" style="801" customWidth="1"/>
    <col min="4877" max="4877" width="52.7109375" style="801" customWidth="1"/>
    <col min="4878" max="4881" width="0" style="801" hidden="1" customWidth="1"/>
    <col min="4882" max="4882" width="12.28515625" style="801" customWidth="1"/>
    <col min="4883" max="4883" width="6.42578125" style="801" customWidth="1"/>
    <col min="4884" max="4884" width="12.28515625" style="801" customWidth="1"/>
    <col min="4885" max="4885" width="0" style="801" hidden="1" customWidth="1"/>
    <col min="4886" max="4886" width="3.7109375" style="801" customWidth="1"/>
    <col min="4887" max="4887" width="11.140625" style="801" bestFit="1" customWidth="1"/>
    <col min="4888" max="4889" width="10.5703125" style="801"/>
    <col min="4890" max="4890" width="11.140625" style="801" customWidth="1"/>
    <col min="4891" max="5120" width="10.5703125" style="801"/>
    <col min="5121" max="5128" width="0" style="801" hidden="1" customWidth="1"/>
    <col min="5129" max="5129" width="3.7109375" style="801" customWidth="1"/>
    <col min="5130" max="5130" width="3.85546875" style="801" customWidth="1"/>
    <col min="5131" max="5131" width="3.7109375" style="801" customWidth="1"/>
    <col min="5132" max="5132" width="12.7109375" style="801" customWidth="1"/>
    <col min="5133" max="5133" width="52.7109375" style="801" customWidth="1"/>
    <col min="5134" max="5137" width="0" style="801" hidden="1" customWidth="1"/>
    <col min="5138" max="5138" width="12.28515625" style="801" customWidth="1"/>
    <col min="5139" max="5139" width="6.42578125" style="801" customWidth="1"/>
    <col min="5140" max="5140" width="12.28515625" style="801" customWidth="1"/>
    <col min="5141" max="5141" width="0" style="801" hidden="1" customWidth="1"/>
    <col min="5142" max="5142" width="3.7109375" style="801" customWidth="1"/>
    <col min="5143" max="5143" width="11.140625" style="801" bestFit="1" customWidth="1"/>
    <col min="5144" max="5145" width="10.5703125" style="801"/>
    <col min="5146" max="5146" width="11.140625" style="801" customWidth="1"/>
    <col min="5147" max="5376" width="10.5703125" style="801"/>
    <col min="5377" max="5384" width="0" style="801" hidden="1" customWidth="1"/>
    <col min="5385" max="5385" width="3.7109375" style="801" customWidth="1"/>
    <col min="5386" max="5386" width="3.85546875" style="801" customWidth="1"/>
    <col min="5387" max="5387" width="3.7109375" style="801" customWidth="1"/>
    <col min="5388" max="5388" width="12.7109375" style="801" customWidth="1"/>
    <col min="5389" max="5389" width="52.7109375" style="801" customWidth="1"/>
    <col min="5390" max="5393" width="0" style="801" hidden="1" customWidth="1"/>
    <col min="5394" max="5394" width="12.28515625" style="801" customWidth="1"/>
    <col min="5395" max="5395" width="6.42578125" style="801" customWidth="1"/>
    <col min="5396" max="5396" width="12.28515625" style="801" customWidth="1"/>
    <col min="5397" max="5397" width="0" style="801" hidden="1" customWidth="1"/>
    <col min="5398" max="5398" width="3.7109375" style="801" customWidth="1"/>
    <col min="5399" max="5399" width="11.140625" style="801" bestFit="1" customWidth="1"/>
    <col min="5400" max="5401" width="10.5703125" style="801"/>
    <col min="5402" max="5402" width="11.140625" style="801" customWidth="1"/>
    <col min="5403" max="5632" width="10.5703125" style="801"/>
    <col min="5633" max="5640" width="0" style="801" hidden="1" customWidth="1"/>
    <col min="5641" max="5641" width="3.7109375" style="801" customWidth="1"/>
    <col min="5642" max="5642" width="3.85546875" style="801" customWidth="1"/>
    <col min="5643" max="5643" width="3.7109375" style="801" customWidth="1"/>
    <col min="5644" max="5644" width="12.7109375" style="801" customWidth="1"/>
    <col min="5645" max="5645" width="52.7109375" style="801" customWidth="1"/>
    <col min="5646" max="5649" width="0" style="801" hidden="1" customWidth="1"/>
    <col min="5650" max="5650" width="12.28515625" style="801" customWidth="1"/>
    <col min="5651" max="5651" width="6.42578125" style="801" customWidth="1"/>
    <col min="5652" max="5652" width="12.28515625" style="801" customWidth="1"/>
    <col min="5653" max="5653" width="0" style="801" hidden="1" customWidth="1"/>
    <col min="5654" max="5654" width="3.7109375" style="801" customWidth="1"/>
    <col min="5655" max="5655" width="11.140625" style="801" bestFit="1" customWidth="1"/>
    <col min="5656" max="5657" width="10.5703125" style="801"/>
    <col min="5658" max="5658" width="11.140625" style="801" customWidth="1"/>
    <col min="5659" max="5888" width="10.5703125" style="801"/>
    <col min="5889" max="5896" width="0" style="801" hidden="1" customWidth="1"/>
    <col min="5897" max="5897" width="3.7109375" style="801" customWidth="1"/>
    <col min="5898" max="5898" width="3.85546875" style="801" customWidth="1"/>
    <col min="5899" max="5899" width="3.7109375" style="801" customWidth="1"/>
    <col min="5900" max="5900" width="12.7109375" style="801" customWidth="1"/>
    <col min="5901" max="5901" width="52.7109375" style="801" customWidth="1"/>
    <col min="5902" max="5905" width="0" style="801" hidden="1" customWidth="1"/>
    <col min="5906" max="5906" width="12.28515625" style="801" customWidth="1"/>
    <col min="5907" max="5907" width="6.42578125" style="801" customWidth="1"/>
    <col min="5908" max="5908" width="12.28515625" style="801" customWidth="1"/>
    <col min="5909" max="5909" width="0" style="801" hidden="1" customWidth="1"/>
    <col min="5910" max="5910" width="3.7109375" style="801" customWidth="1"/>
    <col min="5911" max="5911" width="11.140625" style="801" bestFit="1" customWidth="1"/>
    <col min="5912" max="5913" width="10.5703125" style="801"/>
    <col min="5914" max="5914" width="11.140625" style="801" customWidth="1"/>
    <col min="5915" max="6144" width="10.5703125" style="801"/>
    <col min="6145" max="6152" width="0" style="801" hidden="1" customWidth="1"/>
    <col min="6153" max="6153" width="3.7109375" style="801" customWidth="1"/>
    <col min="6154" max="6154" width="3.85546875" style="801" customWidth="1"/>
    <col min="6155" max="6155" width="3.7109375" style="801" customWidth="1"/>
    <col min="6156" max="6156" width="12.7109375" style="801" customWidth="1"/>
    <col min="6157" max="6157" width="52.7109375" style="801" customWidth="1"/>
    <col min="6158" max="6161" width="0" style="801" hidden="1" customWidth="1"/>
    <col min="6162" max="6162" width="12.28515625" style="801" customWidth="1"/>
    <col min="6163" max="6163" width="6.42578125" style="801" customWidth="1"/>
    <col min="6164" max="6164" width="12.28515625" style="801" customWidth="1"/>
    <col min="6165" max="6165" width="0" style="801" hidden="1" customWidth="1"/>
    <col min="6166" max="6166" width="3.7109375" style="801" customWidth="1"/>
    <col min="6167" max="6167" width="11.140625" style="801" bestFit="1" customWidth="1"/>
    <col min="6168" max="6169" width="10.5703125" style="801"/>
    <col min="6170" max="6170" width="11.140625" style="801" customWidth="1"/>
    <col min="6171" max="6400" width="10.5703125" style="801"/>
    <col min="6401" max="6408" width="0" style="801" hidden="1" customWidth="1"/>
    <col min="6409" max="6409" width="3.7109375" style="801" customWidth="1"/>
    <col min="6410" max="6410" width="3.85546875" style="801" customWidth="1"/>
    <col min="6411" max="6411" width="3.7109375" style="801" customWidth="1"/>
    <col min="6412" max="6412" width="12.7109375" style="801" customWidth="1"/>
    <col min="6413" max="6413" width="52.7109375" style="801" customWidth="1"/>
    <col min="6414" max="6417" width="0" style="801" hidden="1" customWidth="1"/>
    <col min="6418" max="6418" width="12.28515625" style="801" customWidth="1"/>
    <col min="6419" max="6419" width="6.42578125" style="801" customWidth="1"/>
    <col min="6420" max="6420" width="12.28515625" style="801" customWidth="1"/>
    <col min="6421" max="6421" width="0" style="801" hidden="1" customWidth="1"/>
    <col min="6422" max="6422" width="3.7109375" style="801" customWidth="1"/>
    <col min="6423" max="6423" width="11.140625" style="801" bestFit="1" customWidth="1"/>
    <col min="6424" max="6425" width="10.5703125" style="801"/>
    <col min="6426" max="6426" width="11.140625" style="801" customWidth="1"/>
    <col min="6427" max="6656" width="10.5703125" style="801"/>
    <col min="6657" max="6664" width="0" style="801" hidden="1" customWidth="1"/>
    <col min="6665" max="6665" width="3.7109375" style="801" customWidth="1"/>
    <col min="6666" max="6666" width="3.85546875" style="801" customWidth="1"/>
    <col min="6667" max="6667" width="3.7109375" style="801" customWidth="1"/>
    <col min="6668" max="6668" width="12.7109375" style="801" customWidth="1"/>
    <col min="6669" max="6669" width="52.7109375" style="801" customWidth="1"/>
    <col min="6670" max="6673" width="0" style="801" hidden="1" customWidth="1"/>
    <col min="6674" max="6674" width="12.28515625" style="801" customWidth="1"/>
    <col min="6675" max="6675" width="6.42578125" style="801" customWidth="1"/>
    <col min="6676" max="6676" width="12.28515625" style="801" customWidth="1"/>
    <col min="6677" max="6677" width="0" style="801" hidden="1" customWidth="1"/>
    <col min="6678" max="6678" width="3.7109375" style="801" customWidth="1"/>
    <col min="6679" max="6679" width="11.140625" style="801" bestFit="1" customWidth="1"/>
    <col min="6680" max="6681" width="10.5703125" style="801"/>
    <col min="6682" max="6682" width="11.140625" style="801" customWidth="1"/>
    <col min="6683" max="6912" width="10.5703125" style="801"/>
    <col min="6913" max="6920" width="0" style="801" hidden="1" customWidth="1"/>
    <col min="6921" max="6921" width="3.7109375" style="801" customWidth="1"/>
    <col min="6922" max="6922" width="3.85546875" style="801" customWidth="1"/>
    <col min="6923" max="6923" width="3.7109375" style="801" customWidth="1"/>
    <col min="6924" max="6924" width="12.7109375" style="801" customWidth="1"/>
    <col min="6925" max="6925" width="52.7109375" style="801" customWidth="1"/>
    <col min="6926" max="6929" width="0" style="801" hidden="1" customWidth="1"/>
    <col min="6930" max="6930" width="12.28515625" style="801" customWidth="1"/>
    <col min="6931" max="6931" width="6.42578125" style="801" customWidth="1"/>
    <col min="6932" max="6932" width="12.28515625" style="801" customWidth="1"/>
    <col min="6933" max="6933" width="0" style="801" hidden="1" customWidth="1"/>
    <col min="6934" max="6934" width="3.7109375" style="801" customWidth="1"/>
    <col min="6935" max="6935" width="11.140625" style="801" bestFit="1" customWidth="1"/>
    <col min="6936" max="6937" width="10.5703125" style="801"/>
    <col min="6938" max="6938" width="11.140625" style="801" customWidth="1"/>
    <col min="6939" max="7168" width="10.5703125" style="801"/>
    <col min="7169" max="7176" width="0" style="801" hidden="1" customWidth="1"/>
    <col min="7177" max="7177" width="3.7109375" style="801" customWidth="1"/>
    <col min="7178" max="7178" width="3.85546875" style="801" customWidth="1"/>
    <col min="7179" max="7179" width="3.7109375" style="801" customWidth="1"/>
    <col min="7180" max="7180" width="12.7109375" style="801" customWidth="1"/>
    <col min="7181" max="7181" width="52.7109375" style="801" customWidth="1"/>
    <col min="7182" max="7185" width="0" style="801" hidden="1" customWidth="1"/>
    <col min="7186" max="7186" width="12.28515625" style="801" customWidth="1"/>
    <col min="7187" max="7187" width="6.42578125" style="801" customWidth="1"/>
    <col min="7188" max="7188" width="12.28515625" style="801" customWidth="1"/>
    <col min="7189" max="7189" width="0" style="801" hidden="1" customWidth="1"/>
    <col min="7190" max="7190" width="3.7109375" style="801" customWidth="1"/>
    <col min="7191" max="7191" width="11.140625" style="801" bestFit="1" customWidth="1"/>
    <col min="7192" max="7193" width="10.5703125" style="801"/>
    <col min="7194" max="7194" width="11.140625" style="801" customWidth="1"/>
    <col min="7195" max="7424" width="10.5703125" style="801"/>
    <col min="7425" max="7432" width="0" style="801" hidden="1" customWidth="1"/>
    <col min="7433" max="7433" width="3.7109375" style="801" customWidth="1"/>
    <col min="7434" max="7434" width="3.85546875" style="801" customWidth="1"/>
    <col min="7435" max="7435" width="3.7109375" style="801" customWidth="1"/>
    <col min="7436" max="7436" width="12.7109375" style="801" customWidth="1"/>
    <col min="7437" max="7437" width="52.7109375" style="801" customWidth="1"/>
    <col min="7438" max="7441" width="0" style="801" hidden="1" customWidth="1"/>
    <col min="7442" max="7442" width="12.28515625" style="801" customWidth="1"/>
    <col min="7443" max="7443" width="6.42578125" style="801" customWidth="1"/>
    <col min="7444" max="7444" width="12.28515625" style="801" customWidth="1"/>
    <col min="7445" max="7445" width="0" style="801" hidden="1" customWidth="1"/>
    <col min="7446" max="7446" width="3.7109375" style="801" customWidth="1"/>
    <col min="7447" max="7447" width="11.140625" style="801" bestFit="1" customWidth="1"/>
    <col min="7448" max="7449" width="10.5703125" style="801"/>
    <col min="7450" max="7450" width="11.140625" style="801" customWidth="1"/>
    <col min="7451" max="7680" width="10.5703125" style="801"/>
    <col min="7681" max="7688" width="0" style="801" hidden="1" customWidth="1"/>
    <col min="7689" max="7689" width="3.7109375" style="801" customWidth="1"/>
    <col min="7690" max="7690" width="3.85546875" style="801" customWidth="1"/>
    <col min="7691" max="7691" width="3.7109375" style="801" customWidth="1"/>
    <col min="7692" max="7692" width="12.7109375" style="801" customWidth="1"/>
    <col min="7693" max="7693" width="52.7109375" style="801" customWidth="1"/>
    <col min="7694" max="7697" width="0" style="801" hidden="1" customWidth="1"/>
    <col min="7698" max="7698" width="12.28515625" style="801" customWidth="1"/>
    <col min="7699" max="7699" width="6.42578125" style="801" customWidth="1"/>
    <col min="7700" max="7700" width="12.28515625" style="801" customWidth="1"/>
    <col min="7701" max="7701" width="0" style="801" hidden="1" customWidth="1"/>
    <col min="7702" max="7702" width="3.7109375" style="801" customWidth="1"/>
    <col min="7703" max="7703" width="11.140625" style="801" bestFit="1" customWidth="1"/>
    <col min="7704" max="7705" width="10.5703125" style="801"/>
    <col min="7706" max="7706" width="11.140625" style="801" customWidth="1"/>
    <col min="7707" max="7936" width="10.5703125" style="801"/>
    <col min="7937" max="7944" width="0" style="801" hidden="1" customWidth="1"/>
    <col min="7945" max="7945" width="3.7109375" style="801" customWidth="1"/>
    <col min="7946" max="7946" width="3.85546875" style="801" customWidth="1"/>
    <col min="7947" max="7947" width="3.7109375" style="801" customWidth="1"/>
    <col min="7948" max="7948" width="12.7109375" style="801" customWidth="1"/>
    <col min="7949" max="7949" width="52.7109375" style="801" customWidth="1"/>
    <col min="7950" max="7953" width="0" style="801" hidden="1" customWidth="1"/>
    <col min="7954" max="7954" width="12.28515625" style="801" customWidth="1"/>
    <col min="7955" max="7955" width="6.42578125" style="801" customWidth="1"/>
    <col min="7956" max="7956" width="12.28515625" style="801" customWidth="1"/>
    <col min="7957" max="7957" width="0" style="801" hidden="1" customWidth="1"/>
    <col min="7958" max="7958" width="3.7109375" style="801" customWidth="1"/>
    <col min="7959" max="7959" width="11.140625" style="801" bestFit="1" customWidth="1"/>
    <col min="7960" max="7961" width="10.5703125" style="801"/>
    <col min="7962" max="7962" width="11.140625" style="801" customWidth="1"/>
    <col min="7963" max="8192" width="10.5703125" style="801"/>
    <col min="8193" max="8200" width="0" style="801" hidden="1" customWidth="1"/>
    <col min="8201" max="8201" width="3.7109375" style="801" customWidth="1"/>
    <col min="8202" max="8202" width="3.85546875" style="801" customWidth="1"/>
    <col min="8203" max="8203" width="3.7109375" style="801" customWidth="1"/>
    <col min="8204" max="8204" width="12.7109375" style="801" customWidth="1"/>
    <col min="8205" max="8205" width="52.7109375" style="801" customWidth="1"/>
    <col min="8206" max="8209" width="0" style="801" hidden="1" customWidth="1"/>
    <col min="8210" max="8210" width="12.28515625" style="801" customWidth="1"/>
    <col min="8211" max="8211" width="6.42578125" style="801" customWidth="1"/>
    <col min="8212" max="8212" width="12.28515625" style="801" customWidth="1"/>
    <col min="8213" max="8213" width="0" style="801" hidden="1" customWidth="1"/>
    <col min="8214" max="8214" width="3.7109375" style="801" customWidth="1"/>
    <col min="8215" max="8215" width="11.140625" style="801" bestFit="1" customWidth="1"/>
    <col min="8216" max="8217" width="10.5703125" style="801"/>
    <col min="8218" max="8218" width="11.140625" style="801" customWidth="1"/>
    <col min="8219" max="8448" width="10.5703125" style="801"/>
    <col min="8449" max="8456" width="0" style="801" hidden="1" customWidth="1"/>
    <col min="8457" max="8457" width="3.7109375" style="801" customWidth="1"/>
    <col min="8458" max="8458" width="3.85546875" style="801" customWidth="1"/>
    <col min="8459" max="8459" width="3.7109375" style="801" customWidth="1"/>
    <col min="8460" max="8460" width="12.7109375" style="801" customWidth="1"/>
    <col min="8461" max="8461" width="52.7109375" style="801" customWidth="1"/>
    <col min="8462" max="8465" width="0" style="801" hidden="1" customWidth="1"/>
    <col min="8466" max="8466" width="12.28515625" style="801" customWidth="1"/>
    <col min="8467" max="8467" width="6.42578125" style="801" customWidth="1"/>
    <col min="8468" max="8468" width="12.28515625" style="801" customWidth="1"/>
    <col min="8469" max="8469" width="0" style="801" hidden="1" customWidth="1"/>
    <col min="8470" max="8470" width="3.7109375" style="801" customWidth="1"/>
    <col min="8471" max="8471" width="11.140625" style="801" bestFit="1" customWidth="1"/>
    <col min="8472" max="8473" width="10.5703125" style="801"/>
    <col min="8474" max="8474" width="11.140625" style="801" customWidth="1"/>
    <col min="8475" max="8704" width="10.5703125" style="801"/>
    <col min="8705" max="8712" width="0" style="801" hidden="1" customWidth="1"/>
    <col min="8713" max="8713" width="3.7109375" style="801" customWidth="1"/>
    <col min="8714" max="8714" width="3.85546875" style="801" customWidth="1"/>
    <col min="8715" max="8715" width="3.7109375" style="801" customWidth="1"/>
    <col min="8716" max="8716" width="12.7109375" style="801" customWidth="1"/>
    <col min="8717" max="8717" width="52.7109375" style="801" customWidth="1"/>
    <col min="8718" max="8721" width="0" style="801" hidden="1" customWidth="1"/>
    <col min="8722" max="8722" width="12.28515625" style="801" customWidth="1"/>
    <col min="8723" max="8723" width="6.42578125" style="801" customWidth="1"/>
    <col min="8724" max="8724" width="12.28515625" style="801" customWidth="1"/>
    <col min="8725" max="8725" width="0" style="801" hidden="1" customWidth="1"/>
    <col min="8726" max="8726" width="3.7109375" style="801" customWidth="1"/>
    <col min="8727" max="8727" width="11.140625" style="801" bestFit="1" customWidth="1"/>
    <col min="8728" max="8729" width="10.5703125" style="801"/>
    <col min="8730" max="8730" width="11.140625" style="801" customWidth="1"/>
    <col min="8731" max="8960" width="10.5703125" style="801"/>
    <col min="8961" max="8968" width="0" style="801" hidden="1" customWidth="1"/>
    <col min="8969" max="8969" width="3.7109375" style="801" customWidth="1"/>
    <col min="8970" max="8970" width="3.85546875" style="801" customWidth="1"/>
    <col min="8971" max="8971" width="3.7109375" style="801" customWidth="1"/>
    <col min="8972" max="8972" width="12.7109375" style="801" customWidth="1"/>
    <col min="8973" max="8973" width="52.7109375" style="801" customWidth="1"/>
    <col min="8974" max="8977" width="0" style="801" hidden="1" customWidth="1"/>
    <col min="8978" max="8978" width="12.28515625" style="801" customWidth="1"/>
    <col min="8979" max="8979" width="6.42578125" style="801" customWidth="1"/>
    <col min="8980" max="8980" width="12.28515625" style="801" customWidth="1"/>
    <col min="8981" max="8981" width="0" style="801" hidden="1" customWidth="1"/>
    <col min="8982" max="8982" width="3.7109375" style="801" customWidth="1"/>
    <col min="8983" max="8983" width="11.140625" style="801" bestFit="1" customWidth="1"/>
    <col min="8984" max="8985" width="10.5703125" style="801"/>
    <col min="8986" max="8986" width="11.140625" style="801" customWidth="1"/>
    <col min="8987" max="9216" width="10.5703125" style="801"/>
    <col min="9217" max="9224" width="0" style="801" hidden="1" customWidth="1"/>
    <col min="9225" max="9225" width="3.7109375" style="801" customWidth="1"/>
    <col min="9226" max="9226" width="3.85546875" style="801" customWidth="1"/>
    <col min="9227" max="9227" width="3.7109375" style="801" customWidth="1"/>
    <col min="9228" max="9228" width="12.7109375" style="801" customWidth="1"/>
    <col min="9229" max="9229" width="52.7109375" style="801" customWidth="1"/>
    <col min="9230" max="9233" width="0" style="801" hidden="1" customWidth="1"/>
    <col min="9234" max="9234" width="12.28515625" style="801" customWidth="1"/>
    <col min="9235" max="9235" width="6.42578125" style="801" customWidth="1"/>
    <col min="9236" max="9236" width="12.28515625" style="801" customWidth="1"/>
    <col min="9237" max="9237" width="0" style="801" hidden="1" customWidth="1"/>
    <col min="9238" max="9238" width="3.7109375" style="801" customWidth="1"/>
    <col min="9239" max="9239" width="11.140625" style="801" bestFit="1" customWidth="1"/>
    <col min="9240" max="9241" width="10.5703125" style="801"/>
    <col min="9242" max="9242" width="11.140625" style="801" customWidth="1"/>
    <col min="9243" max="9472" width="10.5703125" style="801"/>
    <col min="9473" max="9480" width="0" style="801" hidden="1" customWidth="1"/>
    <col min="9481" max="9481" width="3.7109375" style="801" customWidth="1"/>
    <col min="9482" max="9482" width="3.85546875" style="801" customWidth="1"/>
    <col min="9483" max="9483" width="3.7109375" style="801" customWidth="1"/>
    <col min="9484" max="9484" width="12.7109375" style="801" customWidth="1"/>
    <col min="9485" max="9485" width="52.7109375" style="801" customWidth="1"/>
    <col min="9486" max="9489" width="0" style="801" hidden="1" customWidth="1"/>
    <col min="9490" max="9490" width="12.28515625" style="801" customWidth="1"/>
    <col min="9491" max="9491" width="6.42578125" style="801" customWidth="1"/>
    <col min="9492" max="9492" width="12.28515625" style="801" customWidth="1"/>
    <col min="9493" max="9493" width="0" style="801" hidden="1" customWidth="1"/>
    <col min="9494" max="9494" width="3.7109375" style="801" customWidth="1"/>
    <col min="9495" max="9495" width="11.140625" style="801" bestFit="1" customWidth="1"/>
    <col min="9496" max="9497" width="10.5703125" style="801"/>
    <col min="9498" max="9498" width="11.140625" style="801" customWidth="1"/>
    <col min="9499" max="9728" width="10.5703125" style="801"/>
    <col min="9729" max="9736" width="0" style="801" hidden="1" customWidth="1"/>
    <col min="9737" max="9737" width="3.7109375" style="801" customWidth="1"/>
    <col min="9738" max="9738" width="3.85546875" style="801" customWidth="1"/>
    <col min="9739" max="9739" width="3.7109375" style="801" customWidth="1"/>
    <col min="9740" max="9740" width="12.7109375" style="801" customWidth="1"/>
    <col min="9741" max="9741" width="52.7109375" style="801" customWidth="1"/>
    <col min="9742" max="9745" width="0" style="801" hidden="1" customWidth="1"/>
    <col min="9746" max="9746" width="12.28515625" style="801" customWidth="1"/>
    <col min="9747" max="9747" width="6.42578125" style="801" customWidth="1"/>
    <col min="9748" max="9748" width="12.28515625" style="801" customWidth="1"/>
    <col min="9749" max="9749" width="0" style="801" hidden="1" customWidth="1"/>
    <col min="9750" max="9750" width="3.7109375" style="801" customWidth="1"/>
    <col min="9751" max="9751" width="11.140625" style="801" bestFit="1" customWidth="1"/>
    <col min="9752" max="9753" width="10.5703125" style="801"/>
    <col min="9754" max="9754" width="11.140625" style="801" customWidth="1"/>
    <col min="9755" max="9984" width="10.5703125" style="801"/>
    <col min="9985" max="9992" width="0" style="801" hidden="1" customWidth="1"/>
    <col min="9993" max="9993" width="3.7109375" style="801" customWidth="1"/>
    <col min="9994" max="9994" width="3.85546875" style="801" customWidth="1"/>
    <col min="9995" max="9995" width="3.7109375" style="801" customWidth="1"/>
    <col min="9996" max="9996" width="12.7109375" style="801" customWidth="1"/>
    <col min="9997" max="9997" width="52.7109375" style="801" customWidth="1"/>
    <col min="9998" max="10001" width="0" style="801" hidden="1" customWidth="1"/>
    <col min="10002" max="10002" width="12.28515625" style="801" customWidth="1"/>
    <col min="10003" max="10003" width="6.42578125" style="801" customWidth="1"/>
    <col min="10004" max="10004" width="12.28515625" style="801" customWidth="1"/>
    <col min="10005" max="10005" width="0" style="801" hidden="1" customWidth="1"/>
    <col min="10006" max="10006" width="3.7109375" style="801" customWidth="1"/>
    <col min="10007" max="10007" width="11.140625" style="801" bestFit="1" customWidth="1"/>
    <col min="10008" max="10009" width="10.5703125" style="801"/>
    <col min="10010" max="10010" width="11.140625" style="801" customWidth="1"/>
    <col min="10011" max="10240" width="10.5703125" style="801"/>
    <col min="10241" max="10248" width="0" style="801" hidden="1" customWidth="1"/>
    <col min="10249" max="10249" width="3.7109375" style="801" customWidth="1"/>
    <col min="10250" max="10250" width="3.85546875" style="801" customWidth="1"/>
    <col min="10251" max="10251" width="3.7109375" style="801" customWidth="1"/>
    <col min="10252" max="10252" width="12.7109375" style="801" customWidth="1"/>
    <col min="10253" max="10253" width="52.7109375" style="801" customWidth="1"/>
    <col min="10254" max="10257" width="0" style="801" hidden="1" customWidth="1"/>
    <col min="10258" max="10258" width="12.28515625" style="801" customWidth="1"/>
    <col min="10259" max="10259" width="6.42578125" style="801" customWidth="1"/>
    <col min="10260" max="10260" width="12.28515625" style="801" customWidth="1"/>
    <col min="10261" max="10261" width="0" style="801" hidden="1" customWidth="1"/>
    <col min="10262" max="10262" width="3.7109375" style="801" customWidth="1"/>
    <col min="10263" max="10263" width="11.140625" style="801" bestFit="1" customWidth="1"/>
    <col min="10264" max="10265" width="10.5703125" style="801"/>
    <col min="10266" max="10266" width="11.140625" style="801" customWidth="1"/>
    <col min="10267" max="10496" width="10.5703125" style="801"/>
    <col min="10497" max="10504" width="0" style="801" hidden="1" customWidth="1"/>
    <col min="10505" max="10505" width="3.7109375" style="801" customWidth="1"/>
    <col min="10506" max="10506" width="3.85546875" style="801" customWidth="1"/>
    <col min="10507" max="10507" width="3.7109375" style="801" customWidth="1"/>
    <col min="10508" max="10508" width="12.7109375" style="801" customWidth="1"/>
    <col min="10509" max="10509" width="52.7109375" style="801" customWidth="1"/>
    <col min="10510" max="10513" width="0" style="801" hidden="1" customWidth="1"/>
    <col min="10514" max="10514" width="12.28515625" style="801" customWidth="1"/>
    <col min="10515" max="10515" width="6.42578125" style="801" customWidth="1"/>
    <col min="10516" max="10516" width="12.28515625" style="801" customWidth="1"/>
    <col min="10517" max="10517" width="0" style="801" hidden="1" customWidth="1"/>
    <col min="10518" max="10518" width="3.7109375" style="801" customWidth="1"/>
    <col min="10519" max="10519" width="11.140625" style="801" bestFit="1" customWidth="1"/>
    <col min="10520" max="10521" width="10.5703125" style="801"/>
    <col min="10522" max="10522" width="11.140625" style="801" customWidth="1"/>
    <col min="10523" max="10752" width="10.5703125" style="801"/>
    <col min="10753" max="10760" width="0" style="801" hidden="1" customWidth="1"/>
    <col min="10761" max="10761" width="3.7109375" style="801" customWidth="1"/>
    <col min="10762" max="10762" width="3.85546875" style="801" customWidth="1"/>
    <col min="10763" max="10763" width="3.7109375" style="801" customWidth="1"/>
    <col min="10764" max="10764" width="12.7109375" style="801" customWidth="1"/>
    <col min="10765" max="10765" width="52.7109375" style="801" customWidth="1"/>
    <col min="10766" max="10769" width="0" style="801" hidden="1" customWidth="1"/>
    <col min="10770" max="10770" width="12.28515625" style="801" customWidth="1"/>
    <col min="10771" max="10771" width="6.42578125" style="801" customWidth="1"/>
    <col min="10772" max="10772" width="12.28515625" style="801" customWidth="1"/>
    <col min="10773" max="10773" width="0" style="801" hidden="1" customWidth="1"/>
    <col min="10774" max="10774" width="3.7109375" style="801" customWidth="1"/>
    <col min="10775" max="10775" width="11.140625" style="801" bestFit="1" customWidth="1"/>
    <col min="10776" max="10777" width="10.5703125" style="801"/>
    <col min="10778" max="10778" width="11.140625" style="801" customWidth="1"/>
    <col min="10779" max="11008" width="10.5703125" style="801"/>
    <col min="11009" max="11016" width="0" style="801" hidden="1" customWidth="1"/>
    <col min="11017" max="11017" width="3.7109375" style="801" customWidth="1"/>
    <col min="11018" max="11018" width="3.85546875" style="801" customWidth="1"/>
    <col min="11019" max="11019" width="3.7109375" style="801" customWidth="1"/>
    <col min="11020" max="11020" width="12.7109375" style="801" customWidth="1"/>
    <col min="11021" max="11021" width="52.7109375" style="801" customWidth="1"/>
    <col min="11022" max="11025" width="0" style="801" hidden="1" customWidth="1"/>
    <col min="11026" max="11026" width="12.28515625" style="801" customWidth="1"/>
    <col min="11027" max="11027" width="6.42578125" style="801" customWidth="1"/>
    <col min="11028" max="11028" width="12.28515625" style="801" customWidth="1"/>
    <col min="11029" max="11029" width="0" style="801" hidden="1" customWidth="1"/>
    <col min="11030" max="11030" width="3.7109375" style="801" customWidth="1"/>
    <col min="11031" max="11031" width="11.140625" style="801" bestFit="1" customWidth="1"/>
    <col min="11032" max="11033" width="10.5703125" style="801"/>
    <col min="11034" max="11034" width="11.140625" style="801" customWidth="1"/>
    <col min="11035" max="11264" width="10.5703125" style="801"/>
    <col min="11265" max="11272" width="0" style="801" hidden="1" customWidth="1"/>
    <col min="11273" max="11273" width="3.7109375" style="801" customWidth="1"/>
    <col min="11274" max="11274" width="3.85546875" style="801" customWidth="1"/>
    <col min="11275" max="11275" width="3.7109375" style="801" customWidth="1"/>
    <col min="11276" max="11276" width="12.7109375" style="801" customWidth="1"/>
    <col min="11277" max="11277" width="52.7109375" style="801" customWidth="1"/>
    <col min="11278" max="11281" width="0" style="801" hidden="1" customWidth="1"/>
    <col min="11282" max="11282" width="12.28515625" style="801" customWidth="1"/>
    <col min="11283" max="11283" width="6.42578125" style="801" customWidth="1"/>
    <col min="11284" max="11284" width="12.28515625" style="801" customWidth="1"/>
    <col min="11285" max="11285" width="0" style="801" hidden="1" customWidth="1"/>
    <col min="11286" max="11286" width="3.7109375" style="801" customWidth="1"/>
    <col min="11287" max="11287" width="11.140625" style="801" bestFit="1" customWidth="1"/>
    <col min="11288" max="11289" width="10.5703125" style="801"/>
    <col min="11290" max="11290" width="11.140625" style="801" customWidth="1"/>
    <col min="11291" max="11520" width="10.5703125" style="801"/>
    <col min="11521" max="11528" width="0" style="801" hidden="1" customWidth="1"/>
    <col min="11529" max="11529" width="3.7109375" style="801" customWidth="1"/>
    <col min="11530" max="11530" width="3.85546875" style="801" customWidth="1"/>
    <col min="11531" max="11531" width="3.7109375" style="801" customWidth="1"/>
    <col min="11532" max="11532" width="12.7109375" style="801" customWidth="1"/>
    <col min="11533" max="11533" width="52.7109375" style="801" customWidth="1"/>
    <col min="11534" max="11537" width="0" style="801" hidden="1" customWidth="1"/>
    <col min="11538" max="11538" width="12.28515625" style="801" customWidth="1"/>
    <col min="11539" max="11539" width="6.42578125" style="801" customWidth="1"/>
    <col min="11540" max="11540" width="12.28515625" style="801" customWidth="1"/>
    <col min="11541" max="11541" width="0" style="801" hidden="1" customWidth="1"/>
    <col min="11542" max="11542" width="3.7109375" style="801" customWidth="1"/>
    <col min="11543" max="11543" width="11.140625" style="801" bestFit="1" customWidth="1"/>
    <col min="11544" max="11545" width="10.5703125" style="801"/>
    <col min="11546" max="11546" width="11.140625" style="801" customWidth="1"/>
    <col min="11547" max="11776" width="10.5703125" style="801"/>
    <col min="11777" max="11784" width="0" style="801" hidden="1" customWidth="1"/>
    <col min="11785" max="11785" width="3.7109375" style="801" customWidth="1"/>
    <col min="11786" max="11786" width="3.85546875" style="801" customWidth="1"/>
    <col min="11787" max="11787" width="3.7109375" style="801" customWidth="1"/>
    <col min="11788" max="11788" width="12.7109375" style="801" customWidth="1"/>
    <col min="11789" max="11789" width="52.7109375" style="801" customWidth="1"/>
    <col min="11790" max="11793" width="0" style="801" hidden="1" customWidth="1"/>
    <col min="11794" max="11794" width="12.28515625" style="801" customWidth="1"/>
    <col min="11795" max="11795" width="6.42578125" style="801" customWidth="1"/>
    <col min="11796" max="11796" width="12.28515625" style="801" customWidth="1"/>
    <col min="11797" max="11797" width="0" style="801" hidden="1" customWidth="1"/>
    <col min="11798" max="11798" width="3.7109375" style="801" customWidth="1"/>
    <col min="11799" max="11799" width="11.140625" style="801" bestFit="1" customWidth="1"/>
    <col min="11800" max="11801" width="10.5703125" style="801"/>
    <col min="11802" max="11802" width="11.140625" style="801" customWidth="1"/>
    <col min="11803" max="12032" width="10.5703125" style="801"/>
    <col min="12033" max="12040" width="0" style="801" hidden="1" customWidth="1"/>
    <col min="12041" max="12041" width="3.7109375" style="801" customWidth="1"/>
    <col min="12042" max="12042" width="3.85546875" style="801" customWidth="1"/>
    <col min="12043" max="12043" width="3.7109375" style="801" customWidth="1"/>
    <col min="12044" max="12044" width="12.7109375" style="801" customWidth="1"/>
    <col min="12045" max="12045" width="52.7109375" style="801" customWidth="1"/>
    <col min="12046" max="12049" width="0" style="801" hidden="1" customWidth="1"/>
    <col min="12050" max="12050" width="12.28515625" style="801" customWidth="1"/>
    <col min="12051" max="12051" width="6.42578125" style="801" customWidth="1"/>
    <col min="12052" max="12052" width="12.28515625" style="801" customWidth="1"/>
    <col min="12053" max="12053" width="0" style="801" hidden="1" customWidth="1"/>
    <col min="12054" max="12054" width="3.7109375" style="801" customWidth="1"/>
    <col min="12055" max="12055" width="11.140625" style="801" bestFit="1" customWidth="1"/>
    <col min="12056" max="12057" width="10.5703125" style="801"/>
    <col min="12058" max="12058" width="11.140625" style="801" customWidth="1"/>
    <col min="12059" max="12288" width="10.5703125" style="801"/>
    <col min="12289" max="12296" width="0" style="801" hidden="1" customWidth="1"/>
    <col min="12297" max="12297" width="3.7109375" style="801" customWidth="1"/>
    <col min="12298" max="12298" width="3.85546875" style="801" customWidth="1"/>
    <col min="12299" max="12299" width="3.7109375" style="801" customWidth="1"/>
    <col min="12300" max="12300" width="12.7109375" style="801" customWidth="1"/>
    <col min="12301" max="12301" width="52.7109375" style="801" customWidth="1"/>
    <col min="12302" max="12305" width="0" style="801" hidden="1" customWidth="1"/>
    <col min="12306" max="12306" width="12.28515625" style="801" customWidth="1"/>
    <col min="12307" max="12307" width="6.42578125" style="801" customWidth="1"/>
    <col min="12308" max="12308" width="12.28515625" style="801" customWidth="1"/>
    <col min="12309" max="12309" width="0" style="801" hidden="1" customWidth="1"/>
    <col min="12310" max="12310" width="3.7109375" style="801" customWidth="1"/>
    <col min="12311" max="12311" width="11.140625" style="801" bestFit="1" customWidth="1"/>
    <col min="12312" max="12313" width="10.5703125" style="801"/>
    <col min="12314" max="12314" width="11.140625" style="801" customWidth="1"/>
    <col min="12315" max="12544" width="10.5703125" style="801"/>
    <col min="12545" max="12552" width="0" style="801" hidden="1" customWidth="1"/>
    <col min="12553" max="12553" width="3.7109375" style="801" customWidth="1"/>
    <col min="12554" max="12554" width="3.85546875" style="801" customWidth="1"/>
    <col min="12555" max="12555" width="3.7109375" style="801" customWidth="1"/>
    <col min="12556" max="12556" width="12.7109375" style="801" customWidth="1"/>
    <col min="12557" max="12557" width="52.7109375" style="801" customWidth="1"/>
    <col min="12558" max="12561" width="0" style="801" hidden="1" customWidth="1"/>
    <col min="12562" max="12562" width="12.28515625" style="801" customWidth="1"/>
    <col min="12563" max="12563" width="6.42578125" style="801" customWidth="1"/>
    <col min="12564" max="12564" width="12.28515625" style="801" customWidth="1"/>
    <col min="12565" max="12565" width="0" style="801" hidden="1" customWidth="1"/>
    <col min="12566" max="12566" width="3.7109375" style="801" customWidth="1"/>
    <col min="12567" max="12567" width="11.140625" style="801" bestFit="1" customWidth="1"/>
    <col min="12568" max="12569" width="10.5703125" style="801"/>
    <col min="12570" max="12570" width="11.140625" style="801" customWidth="1"/>
    <col min="12571" max="12800" width="10.5703125" style="801"/>
    <col min="12801" max="12808" width="0" style="801" hidden="1" customWidth="1"/>
    <col min="12809" max="12809" width="3.7109375" style="801" customWidth="1"/>
    <col min="12810" max="12810" width="3.85546875" style="801" customWidth="1"/>
    <col min="12811" max="12811" width="3.7109375" style="801" customWidth="1"/>
    <col min="12812" max="12812" width="12.7109375" style="801" customWidth="1"/>
    <col min="12813" max="12813" width="52.7109375" style="801" customWidth="1"/>
    <col min="12814" max="12817" width="0" style="801" hidden="1" customWidth="1"/>
    <col min="12818" max="12818" width="12.28515625" style="801" customWidth="1"/>
    <col min="12819" max="12819" width="6.42578125" style="801" customWidth="1"/>
    <col min="12820" max="12820" width="12.28515625" style="801" customWidth="1"/>
    <col min="12821" max="12821" width="0" style="801" hidden="1" customWidth="1"/>
    <col min="12822" max="12822" width="3.7109375" style="801" customWidth="1"/>
    <col min="12823" max="12823" width="11.140625" style="801" bestFit="1" customWidth="1"/>
    <col min="12824" max="12825" width="10.5703125" style="801"/>
    <col min="12826" max="12826" width="11.140625" style="801" customWidth="1"/>
    <col min="12827" max="13056" width="10.5703125" style="801"/>
    <col min="13057" max="13064" width="0" style="801" hidden="1" customWidth="1"/>
    <col min="13065" max="13065" width="3.7109375" style="801" customWidth="1"/>
    <col min="13066" max="13066" width="3.85546875" style="801" customWidth="1"/>
    <col min="13067" max="13067" width="3.7109375" style="801" customWidth="1"/>
    <col min="13068" max="13068" width="12.7109375" style="801" customWidth="1"/>
    <col min="13069" max="13069" width="52.7109375" style="801" customWidth="1"/>
    <col min="13070" max="13073" width="0" style="801" hidden="1" customWidth="1"/>
    <col min="13074" max="13074" width="12.28515625" style="801" customWidth="1"/>
    <col min="13075" max="13075" width="6.42578125" style="801" customWidth="1"/>
    <col min="13076" max="13076" width="12.28515625" style="801" customWidth="1"/>
    <col min="13077" max="13077" width="0" style="801" hidden="1" customWidth="1"/>
    <col min="13078" max="13078" width="3.7109375" style="801" customWidth="1"/>
    <col min="13079" max="13079" width="11.140625" style="801" bestFit="1" customWidth="1"/>
    <col min="13080" max="13081" width="10.5703125" style="801"/>
    <col min="13082" max="13082" width="11.140625" style="801" customWidth="1"/>
    <col min="13083" max="13312" width="10.5703125" style="801"/>
    <col min="13313" max="13320" width="0" style="801" hidden="1" customWidth="1"/>
    <col min="13321" max="13321" width="3.7109375" style="801" customWidth="1"/>
    <col min="13322" max="13322" width="3.85546875" style="801" customWidth="1"/>
    <col min="13323" max="13323" width="3.7109375" style="801" customWidth="1"/>
    <col min="13324" max="13324" width="12.7109375" style="801" customWidth="1"/>
    <col min="13325" max="13325" width="52.7109375" style="801" customWidth="1"/>
    <col min="13326" max="13329" width="0" style="801" hidden="1" customWidth="1"/>
    <col min="13330" max="13330" width="12.28515625" style="801" customWidth="1"/>
    <col min="13331" max="13331" width="6.42578125" style="801" customWidth="1"/>
    <col min="13332" max="13332" width="12.28515625" style="801" customWidth="1"/>
    <col min="13333" max="13333" width="0" style="801" hidden="1" customWidth="1"/>
    <col min="13334" max="13334" width="3.7109375" style="801" customWidth="1"/>
    <col min="13335" max="13335" width="11.140625" style="801" bestFit="1" customWidth="1"/>
    <col min="13336" max="13337" width="10.5703125" style="801"/>
    <col min="13338" max="13338" width="11.140625" style="801" customWidth="1"/>
    <col min="13339" max="13568" width="10.5703125" style="801"/>
    <col min="13569" max="13576" width="0" style="801" hidden="1" customWidth="1"/>
    <col min="13577" max="13577" width="3.7109375" style="801" customWidth="1"/>
    <col min="13578" max="13578" width="3.85546875" style="801" customWidth="1"/>
    <col min="13579" max="13579" width="3.7109375" style="801" customWidth="1"/>
    <col min="13580" max="13580" width="12.7109375" style="801" customWidth="1"/>
    <col min="13581" max="13581" width="52.7109375" style="801" customWidth="1"/>
    <col min="13582" max="13585" width="0" style="801" hidden="1" customWidth="1"/>
    <col min="13586" max="13586" width="12.28515625" style="801" customWidth="1"/>
    <col min="13587" max="13587" width="6.42578125" style="801" customWidth="1"/>
    <col min="13588" max="13588" width="12.28515625" style="801" customWidth="1"/>
    <col min="13589" max="13589" width="0" style="801" hidden="1" customWidth="1"/>
    <col min="13590" max="13590" width="3.7109375" style="801" customWidth="1"/>
    <col min="13591" max="13591" width="11.140625" style="801" bestFit="1" customWidth="1"/>
    <col min="13592" max="13593" width="10.5703125" style="801"/>
    <col min="13594" max="13594" width="11.140625" style="801" customWidth="1"/>
    <col min="13595" max="13824" width="10.5703125" style="801"/>
    <col min="13825" max="13832" width="0" style="801" hidden="1" customWidth="1"/>
    <col min="13833" max="13833" width="3.7109375" style="801" customWidth="1"/>
    <col min="13834" max="13834" width="3.85546875" style="801" customWidth="1"/>
    <col min="13835" max="13835" width="3.7109375" style="801" customWidth="1"/>
    <col min="13836" max="13836" width="12.7109375" style="801" customWidth="1"/>
    <col min="13837" max="13837" width="52.7109375" style="801" customWidth="1"/>
    <col min="13838" max="13841" width="0" style="801" hidden="1" customWidth="1"/>
    <col min="13842" max="13842" width="12.28515625" style="801" customWidth="1"/>
    <col min="13843" max="13843" width="6.42578125" style="801" customWidth="1"/>
    <col min="13844" max="13844" width="12.28515625" style="801" customWidth="1"/>
    <col min="13845" max="13845" width="0" style="801" hidden="1" customWidth="1"/>
    <col min="13846" max="13846" width="3.7109375" style="801" customWidth="1"/>
    <col min="13847" max="13847" width="11.140625" style="801" bestFit="1" customWidth="1"/>
    <col min="13848" max="13849" width="10.5703125" style="801"/>
    <col min="13850" max="13850" width="11.140625" style="801" customWidth="1"/>
    <col min="13851" max="14080" width="10.5703125" style="801"/>
    <col min="14081" max="14088" width="0" style="801" hidden="1" customWidth="1"/>
    <col min="14089" max="14089" width="3.7109375" style="801" customWidth="1"/>
    <col min="14090" max="14090" width="3.85546875" style="801" customWidth="1"/>
    <col min="14091" max="14091" width="3.7109375" style="801" customWidth="1"/>
    <col min="14092" max="14092" width="12.7109375" style="801" customWidth="1"/>
    <col min="14093" max="14093" width="52.7109375" style="801" customWidth="1"/>
    <col min="14094" max="14097" width="0" style="801" hidden="1" customWidth="1"/>
    <col min="14098" max="14098" width="12.28515625" style="801" customWidth="1"/>
    <col min="14099" max="14099" width="6.42578125" style="801" customWidth="1"/>
    <col min="14100" max="14100" width="12.28515625" style="801" customWidth="1"/>
    <col min="14101" max="14101" width="0" style="801" hidden="1" customWidth="1"/>
    <col min="14102" max="14102" width="3.7109375" style="801" customWidth="1"/>
    <col min="14103" max="14103" width="11.140625" style="801" bestFit="1" customWidth="1"/>
    <col min="14104" max="14105" width="10.5703125" style="801"/>
    <col min="14106" max="14106" width="11.140625" style="801" customWidth="1"/>
    <col min="14107" max="14336" width="10.5703125" style="801"/>
    <col min="14337" max="14344" width="0" style="801" hidden="1" customWidth="1"/>
    <col min="14345" max="14345" width="3.7109375" style="801" customWidth="1"/>
    <col min="14346" max="14346" width="3.85546875" style="801" customWidth="1"/>
    <col min="14347" max="14347" width="3.7109375" style="801" customWidth="1"/>
    <col min="14348" max="14348" width="12.7109375" style="801" customWidth="1"/>
    <col min="14349" max="14349" width="52.7109375" style="801" customWidth="1"/>
    <col min="14350" max="14353" width="0" style="801" hidden="1" customWidth="1"/>
    <col min="14354" max="14354" width="12.28515625" style="801" customWidth="1"/>
    <col min="14355" max="14355" width="6.42578125" style="801" customWidth="1"/>
    <col min="14356" max="14356" width="12.28515625" style="801" customWidth="1"/>
    <col min="14357" max="14357" width="0" style="801" hidden="1" customWidth="1"/>
    <col min="14358" max="14358" width="3.7109375" style="801" customWidth="1"/>
    <col min="14359" max="14359" width="11.140625" style="801" bestFit="1" customWidth="1"/>
    <col min="14360" max="14361" width="10.5703125" style="801"/>
    <col min="14362" max="14362" width="11.140625" style="801" customWidth="1"/>
    <col min="14363" max="14592" width="10.5703125" style="801"/>
    <col min="14593" max="14600" width="0" style="801" hidden="1" customWidth="1"/>
    <col min="14601" max="14601" width="3.7109375" style="801" customWidth="1"/>
    <col min="14602" max="14602" width="3.85546875" style="801" customWidth="1"/>
    <col min="14603" max="14603" width="3.7109375" style="801" customWidth="1"/>
    <col min="14604" max="14604" width="12.7109375" style="801" customWidth="1"/>
    <col min="14605" max="14605" width="52.7109375" style="801" customWidth="1"/>
    <col min="14606" max="14609" width="0" style="801" hidden="1" customWidth="1"/>
    <col min="14610" max="14610" width="12.28515625" style="801" customWidth="1"/>
    <col min="14611" max="14611" width="6.42578125" style="801" customWidth="1"/>
    <col min="14612" max="14612" width="12.28515625" style="801" customWidth="1"/>
    <col min="14613" max="14613" width="0" style="801" hidden="1" customWidth="1"/>
    <col min="14614" max="14614" width="3.7109375" style="801" customWidth="1"/>
    <col min="14615" max="14615" width="11.140625" style="801" bestFit="1" customWidth="1"/>
    <col min="14616" max="14617" width="10.5703125" style="801"/>
    <col min="14618" max="14618" width="11.140625" style="801" customWidth="1"/>
    <col min="14619" max="14848" width="10.5703125" style="801"/>
    <col min="14849" max="14856" width="0" style="801" hidden="1" customWidth="1"/>
    <col min="14857" max="14857" width="3.7109375" style="801" customWidth="1"/>
    <col min="14858" max="14858" width="3.85546875" style="801" customWidth="1"/>
    <col min="14859" max="14859" width="3.7109375" style="801" customWidth="1"/>
    <col min="14860" max="14860" width="12.7109375" style="801" customWidth="1"/>
    <col min="14861" max="14861" width="52.7109375" style="801" customWidth="1"/>
    <col min="14862" max="14865" width="0" style="801" hidden="1" customWidth="1"/>
    <col min="14866" max="14866" width="12.28515625" style="801" customWidth="1"/>
    <col min="14867" max="14867" width="6.42578125" style="801" customWidth="1"/>
    <col min="14868" max="14868" width="12.28515625" style="801" customWidth="1"/>
    <col min="14869" max="14869" width="0" style="801" hidden="1" customWidth="1"/>
    <col min="14870" max="14870" width="3.7109375" style="801" customWidth="1"/>
    <col min="14871" max="14871" width="11.140625" style="801" bestFit="1" customWidth="1"/>
    <col min="14872" max="14873" width="10.5703125" style="801"/>
    <col min="14874" max="14874" width="11.140625" style="801" customWidth="1"/>
    <col min="14875" max="15104" width="10.5703125" style="801"/>
    <col min="15105" max="15112" width="0" style="801" hidden="1" customWidth="1"/>
    <col min="15113" max="15113" width="3.7109375" style="801" customWidth="1"/>
    <col min="15114" max="15114" width="3.85546875" style="801" customWidth="1"/>
    <col min="15115" max="15115" width="3.7109375" style="801" customWidth="1"/>
    <col min="15116" max="15116" width="12.7109375" style="801" customWidth="1"/>
    <col min="15117" max="15117" width="52.7109375" style="801" customWidth="1"/>
    <col min="15118" max="15121" width="0" style="801" hidden="1" customWidth="1"/>
    <col min="15122" max="15122" width="12.28515625" style="801" customWidth="1"/>
    <col min="15123" max="15123" width="6.42578125" style="801" customWidth="1"/>
    <col min="15124" max="15124" width="12.28515625" style="801" customWidth="1"/>
    <col min="15125" max="15125" width="0" style="801" hidden="1" customWidth="1"/>
    <col min="15126" max="15126" width="3.7109375" style="801" customWidth="1"/>
    <col min="15127" max="15127" width="11.140625" style="801" bestFit="1" customWidth="1"/>
    <col min="15128" max="15129" width="10.5703125" style="801"/>
    <col min="15130" max="15130" width="11.140625" style="801" customWidth="1"/>
    <col min="15131" max="15360" width="10.5703125" style="801"/>
    <col min="15361" max="15368" width="0" style="801" hidden="1" customWidth="1"/>
    <col min="15369" max="15369" width="3.7109375" style="801" customWidth="1"/>
    <col min="15370" max="15370" width="3.85546875" style="801" customWidth="1"/>
    <col min="15371" max="15371" width="3.7109375" style="801" customWidth="1"/>
    <col min="15372" max="15372" width="12.7109375" style="801" customWidth="1"/>
    <col min="15373" max="15373" width="52.7109375" style="801" customWidth="1"/>
    <col min="15374" max="15377" width="0" style="801" hidden="1" customWidth="1"/>
    <col min="15378" max="15378" width="12.28515625" style="801" customWidth="1"/>
    <col min="15379" max="15379" width="6.42578125" style="801" customWidth="1"/>
    <col min="15380" max="15380" width="12.28515625" style="801" customWidth="1"/>
    <col min="15381" max="15381" width="0" style="801" hidden="1" customWidth="1"/>
    <col min="15382" max="15382" width="3.7109375" style="801" customWidth="1"/>
    <col min="15383" max="15383" width="11.140625" style="801" bestFit="1" customWidth="1"/>
    <col min="15384" max="15385" width="10.5703125" style="801"/>
    <col min="15386" max="15386" width="11.140625" style="801" customWidth="1"/>
    <col min="15387" max="15616" width="10.5703125" style="801"/>
    <col min="15617" max="15624" width="0" style="801" hidden="1" customWidth="1"/>
    <col min="15625" max="15625" width="3.7109375" style="801" customWidth="1"/>
    <col min="15626" max="15626" width="3.85546875" style="801" customWidth="1"/>
    <col min="15627" max="15627" width="3.7109375" style="801" customWidth="1"/>
    <col min="15628" max="15628" width="12.7109375" style="801" customWidth="1"/>
    <col min="15629" max="15629" width="52.7109375" style="801" customWidth="1"/>
    <col min="15630" max="15633" width="0" style="801" hidden="1" customWidth="1"/>
    <col min="15634" max="15634" width="12.28515625" style="801" customWidth="1"/>
    <col min="15635" max="15635" width="6.42578125" style="801" customWidth="1"/>
    <col min="15636" max="15636" width="12.28515625" style="801" customWidth="1"/>
    <col min="15637" max="15637" width="0" style="801" hidden="1" customWidth="1"/>
    <col min="15638" max="15638" width="3.7109375" style="801" customWidth="1"/>
    <col min="15639" max="15639" width="11.140625" style="801" bestFit="1" customWidth="1"/>
    <col min="15640" max="15641" width="10.5703125" style="801"/>
    <col min="15642" max="15642" width="11.140625" style="801" customWidth="1"/>
    <col min="15643" max="15872" width="10.5703125" style="801"/>
    <col min="15873" max="15880" width="0" style="801" hidden="1" customWidth="1"/>
    <col min="15881" max="15881" width="3.7109375" style="801" customWidth="1"/>
    <col min="15882" max="15882" width="3.85546875" style="801" customWidth="1"/>
    <col min="15883" max="15883" width="3.7109375" style="801" customWidth="1"/>
    <col min="15884" max="15884" width="12.7109375" style="801" customWidth="1"/>
    <col min="15885" max="15885" width="52.7109375" style="801" customWidth="1"/>
    <col min="15886" max="15889" width="0" style="801" hidden="1" customWidth="1"/>
    <col min="15890" max="15890" width="12.28515625" style="801" customWidth="1"/>
    <col min="15891" max="15891" width="6.42578125" style="801" customWidth="1"/>
    <col min="15892" max="15892" width="12.28515625" style="801" customWidth="1"/>
    <col min="15893" max="15893" width="0" style="801" hidden="1" customWidth="1"/>
    <col min="15894" max="15894" width="3.7109375" style="801" customWidth="1"/>
    <col min="15895" max="15895" width="11.140625" style="801" bestFit="1" customWidth="1"/>
    <col min="15896" max="15897" width="10.5703125" style="801"/>
    <col min="15898" max="15898" width="11.140625" style="801" customWidth="1"/>
    <col min="15899" max="16128" width="10.5703125" style="801"/>
    <col min="16129" max="16136" width="0" style="801" hidden="1" customWidth="1"/>
    <col min="16137" max="16137" width="3.7109375" style="801" customWidth="1"/>
    <col min="16138" max="16138" width="3.85546875" style="801" customWidth="1"/>
    <col min="16139" max="16139" width="3.7109375" style="801" customWidth="1"/>
    <col min="16140" max="16140" width="12.7109375" style="801" customWidth="1"/>
    <col min="16141" max="16141" width="52.7109375" style="801" customWidth="1"/>
    <col min="16142" max="16145" width="0" style="801" hidden="1" customWidth="1"/>
    <col min="16146" max="16146" width="12.28515625" style="801" customWidth="1"/>
    <col min="16147" max="16147" width="6.42578125" style="801" customWidth="1"/>
    <col min="16148" max="16148" width="12.28515625" style="801" customWidth="1"/>
    <col min="16149" max="16149" width="0" style="801" hidden="1" customWidth="1"/>
    <col min="16150" max="16150" width="3.7109375" style="801" customWidth="1"/>
    <col min="16151" max="16151" width="11.140625" style="801" bestFit="1" customWidth="1"/>
    <col min="16152" max="16153" width="10.5703125" style="801"/>
    <col min="16154" max="16154" width="11.140625" style="801" customWidth="1"/>
    <col min="16155" max="16384" width="10.5703125" style="801"/>
  </cols>
  <sheetData>
    <row r="1" spans="1:34" hidden="1">
      <c r="Q1" s="770"/>
      <c r="R1" s="770"/>
    </row>
    <row r="2" spans="1:34" hidden="1">
      <c r="U2" s="770"/>
    </row>
    <row r="3" spans="1:34" hidden="1"/>
    <row r="4" spans="1:34" ht="3" customHeight="1">
      <c r="J4" s="688"/>
      <c r="K4" s="688"/>
      <c r="L4" s="756"/>
      <c r="M4" s="756"/>
      <c r="N4" s="756"/>
      <c r="O4" s="806"/>
      <c r="P4" s="806"/>
      <c r="Q4" s="806"/>
      <c r="R4" s="806"/>
      <c r="S4" s="806"/>
      <c r="T4" s="806"/>
      <c r="U4" s="806"/>
    </row>
    <row r="5" spans="1:34" ht="22.5" customHeight="1">
      <c r="J5" s="688"/>
      <c r="K5" s="688"/>
      <c r="L5" s="1230" t="s">
        <v>631</v>
      </c>
      <c r="M5" s="1230"/>
      <c r="N5" s="1230"/>
      <c r="O5" s="1230"/>
      <c r="P5" s="1230"/>
      <c r="Q5" s="1230"/>
      <c r="R5" s="1230"/>
      <c r="S5" s="1230"/>
      <c r="T5" s="1230"/>
      <c r="U5" s="666"/>
    </row>
    <row r="6" spans="1:34" ht="3" customHeight="1">
      <c r="J6" s="688"/>
      <c r="K6" s="688"/>
      <c r="L6" s="756"/>
      <c r="M6" s="756"/>
      <c r="N6" s="756"/>
      <c r="O6" s="757"/>
      <c r="P6" s="757"/>
      <c r="Q6" s="757"/>
      <c r="R6" s="757"/>
      <c r="S6" s="757"/>
      <c r="T6" s="757"/>
      <c r="U6" s="757"/>
      <c r="V6" s="806"/>
    </row>
    <row r="7" spans="1:34" ht="33.75">
      <c r="J7" s="688"/>
      <c r="K7" s="688"/>
      <c r="L7" s="756"/>
      <c r="M7" s="619" t="s">
        <v>745</v>
      </c>
      <c r="N7" s="756"/>
      <c r="O7" s="1240"/>
      <c r="P7" s="1241"/>
      <c r="Q7" s="1241"/>
      <c r="R7" s="1241"/>
      <c r="S7" s="1241"/>
      <c r="T7" s="1242"/>
      <c r="U7" s="769"/>
      <c r="V7" s="806"/>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773"/>
      <c r="B9" s="773"/>
      <c r="C9" s="773"/>
      <c r="D9" s="773"/>
      <c r="E9" s="773"/>
      <c r="F9" s="773"/>
      <c r="G9" s="773"/>
      <c r="H9" s="773"/>
      <c r="L9" s="501"/>
      <c r="M9" s="619" t="s">
        <v>502</v>
      </c>
      <c r="N9" s="668"/>
      <c r="O9" s="1207" t="str">
        <f>IF(NameOrPr_ch="",IF(NameOrPr="","",NameOrPr),NameOrPr_ch)</f>
        <v>Управление по тарифам и ценовой политике Орловской области</v>
      </c>
      <c r="P9" s="1207"/>
      <c r="Q9" s="1207"/>
      <c r="R9" s="1207"/>
      <c r="S9" s="1207"/>
      <c r="T9" s="1207"/>
      <c r="U9" s="769"/>
      <c r="V9" s="769"/>
      <c r="W9" s="521"/>
      <c r="X9" s="773"/>
      <c r="Y9" s="773"/>
      <c r="Z9" s="773"/>
      <c r="AA9" s="773"/>
      <c r="AB9" s="773"/>
      <c r="AC9" s="773"/>
      <c r="AD9" s="773"/>
      <c r="AE9" s="773"/>
      <c r="AF9" s="773"/>
      <c r="AG9" s="773"/>
      <c r="AH9" s="773"/>
    </row>
    <row r="10" spans="1:34" s="572" customFormat="1" ht="18.75">
      <c r="A10" s="773"/>
      <c r="B10" s="773"/>
      <c r="C10" s="773"/>
      <c r="D10" s="773"/>
      <c r="E10" s="773"/>
      <c r="F10" s="773"/>
      <c r="G10" s="773"/>
      <c r="H10" s="773"/>
      <c r="L10" s="501"/>
      <c r="M10" s="619" t="s">
        <v>596</v>
      </c>
      <c r="N10" s="668"/>
      <c r="O10" s="1207" t="str">
        <f>IF(datePr_ch="",IF(datePr="","",datePr),datePr_ch)</f>
        <v>23.11.2022</v>
      </c>
      <c r="P10" s="1207"/>
      <c r="Q10" s="1207"/>
      <c r="R10" s="1207"/>
      <c r="S10" s="1207"/>
      <c r="T10" s="1207"/>
      <c r="U10" s="769"/>
      <c r="V10" s="769"/>
      <c r="W10" s="521"/>
      <c r="X10" s="773"/>
      <c r="Y10" s="773"/>
      <c r="Z10" s="773"/>
      <c r="AA10" s="773"/>
      <c r="AB10" s="773"/>
      <c r="AC10" s="773"/>
      <c r="AD10" s="773"/>
      <c r="AE10" s="773"/>
      <c r="AF10" s="773"/>
      <c r="AG10" s="773"/>
      <c r="AH10" s="773"/>
    </row>
    <row r="11" spans="1:34" s="572" customFormat="1" ht="18.75">
      <c r="A11" s="773"/>
      <c r="B11" s="773"/>
      <c r="C11" s="773"/>
      <c r="D11" s="773"/>
      <c r="E11" s="773"/>
      <c r="F11" s="773"/>
      <c r="G11" s="773"/>
      <c r="H11" s="773"/>
      <c r="L11" s="763"/>
      <c r="M11" s="619" t="s">
        <v>595</v>
      </c>
      <c r="N11" s="668"/>
      <c r="O11" s="1207" t="str">
        <f>IF(numberPr_ch="",IF(numberPr="","",numberPr),numberPr_ch)</f>
        <v>№ 485-т</v>
      </c>
      <c r="P11" s="1207"/>
      <c r="Q11" s="1207"/>
      <c r="R11" s="1207"/>
      <c r="S11" s="1207"/>
      <c r="T11" s="1207"/>
      <c r="U11" s="769"/>
      <c r="V11" s="769"/>
      <c r="W11" s="521"/>
      <c r="X11" s="773"/>
      <c r="Y11" s="773"/>
      <c r="Z11" s="773"/>
      <c r="AA11" s="773"/>
      <c r="AB11" s="773"/>
      <c r="AC11" s="773"/>
      <c r="AD11" s="773"/>
      <c r="AE11" s="773"/>
      <c r="AF11" s="773"/>
      <c r="AG11" s="773"/>
      <c r="AH11" s="773"/>
    </row>
    <row r="12" spans="1:34" s="572" customFormat="1" ht="18.75">
      <c r="A12" s="773"/>
      <c r="B12" s="773"/>
      <c r="C12" s="773"/>
      <c r="D12" s="773"/>
      <c r="E12" s="773"/>
      <c r="F12" s="773"/>
      <c r="G12" s="773"/>
      <c r="H12" s="773"/>
      <c r="L12" s="763"/>
      <c r="M12" s="619" t="s">
        <v>501</v>
      </c>
      <c r="N12" s="668"/>
      <c r="O12" s="1207" t="str">
        <f>IF(IstPub_ch="",IF(IstPub="","",IstPub),IstPub_ch)</f>
        <v>https://orel-region.ru/</v>
      </c>
      <c r="P12" s="1207"/>
      <c r="Q12" s="1207"/>
      <c r="R12" s="1207"/>
      <c r="S12" s="1207"/>
      <c r="T12" s="1207"/>
      <c r="U12" s="769"/>
      <c r="V12" s="769"/>
      <c r="W12" s="521"/>
      <c r="X12" s="773"/>
      <c r="Y12" s="773"/>
      <c r="Z12" s="773"/>
      <c r="AA12" s="773"/>
      <c r="AB12" s="773"/>
      <c r="AC12" s="773"/>
      <c r="AD12" s="773"/>
      <c r="AE12" s="773"/>
      <c r="AF12" s="773"/>
      <c r="AG12" s="773"/>
      <c r="AH12" s="773"/>
    </row>
    <row r="13" spans="1:34" s="572" customFormat="1" ht="11.25">
      <c r="A13" s="773"/>
      <c r="B13" s="773"/>
      <c r="C13" s="773"/>
      <c r="D13" s="773"/>
      <c r="E13" s="773"/>
      <c r="F13" s="773"/>
      <c r="G13" s="773"/>
      <c r="H13" s="773"/>
      <c r="L13" s="1231"/>
      <c r="M13" s="1231"/>
      <c r="N13" s="781"/>
      <c r="O13" s="769"/>
      <c r="P13" s="769"/>
      <c r="Q13" s="769"/>
      <c r="R13" s="769"/>
      <c r="S13" s="769"/>
      <c r="T13" s="769"/>
      <c r="U13" s="772" t="s">
        <v>373</v>
      </c>
      <c r="X13" s="773"/>
      <c r="Y13" s="773"/>
      <c r="Z13" s="773"/>
      <c r="AA13" s="773"/>
      <c r="AB13" s="773"/>
      <c r="AC13" s="773"/>
      <c r="AD13" s="773"/>
      <c r="AE13" s="773"/>
      <c r="AF13" s="773"/>
      <c r="AG13" s="773"/>
      <c r="AH13" s="773"/>
    </row>
    <row r="14" spans="1:34">
      <c r="J14" s="688"/>
      <c r="K14" s="688"/>
      <c r="L14" s="756"/>
      <c r="M14" s="756"/>
      <c r="N14" s="504"/>
      <c r="O14" s="1208"/>
      <c r="P14" s="1208"/>
      <c r="Q14" s="1208"/>
      <c r="R14" s="1208"/>
      <c r="S14" s="1208"/>
      <c r="T14" s="1208"/>
      <c r="U14" s="1208"/>
    </row>
    <row r="15" spans="1:34">
      <c r="J15" s="688"/>
      <c r="K15" s="688"/>
      <c r="L15" s="1159" t="s">
        <v>454</v>
      </c>
      <c r="M15" s="1159"/>
      <c r="N15" s="1159"/>
      <c r="O15" s="1159"/>
      <c r="P15" s="1159"/>
      <c r="Q15" s="1159"/>
      <c r="R15" s="1159"/>
      <c r="S15" s="1159"/>
      <c r="T15" s="1159"/>
      <c r="U15" s="1159"/>
      <c r="V15" s="1159"/>
      <c r="W15" s="1159" t="s">
        <v>455</v>
      </c>
    </row>
    <row r="16" spans="1:34" ht="14.25" customHeight="1">
      <c r="J16" s="688"/>
      <c r="K16" s="688"/>
      <c r="L16" s="1214" t="s">
        <v>92</v>
      </c>
      <c r="M16" s="1214" t="s">
        <v>639</v>
      </c>
      <c r="N16" s="663"/>
      <c r="O16" s="1215" t="s">
        <v>641</v>
      </c>
      <c r="P16" s="1216"/>
      <c r="Q16" s="1216"/>
      <c r="R16" s="1216"/>
      <c r="S16" s="1216"/>
      <c r="T16" s="1217"/>
      <c r="U16" s="1225" t="s">
        <v>341</v>
      </c>
      <c r="V16" s="1211" t="s">
        <v>275</v>
      </c>
      <c r="W16" s="1159"/>
    </row>
    <row r="17" spans="1:36" ht="14.25" customHeight="1">
      <c r="J17" s="688"/>
      <c r="K17" s="688"/>
      <c r="L17" s="1214"/>
      <c r="M17" s="1214"/>
      <c r="N17" s="664"/>
      <c r="O17" s="1220" t="s">
        <v>605</v>
      </c>
      <c r="P17" s="1218" t="s">
        <v>271</v>
      </c>
      <c r="Q17" s="1219"/>
      <c r="R17" s="1222" t="s">
        <v>654</v>
      </c>
      <c r="S17" s="1223"/>
      <c r="T17" s="1224"/>
      <c r="U17" s="1226"/>
      <c r="V17" s="1212"/>
      <c r="W17" s="1159"/>
    </row>
    <row r="18" spans="1:36" ht="33.75" customHeight="1">
      <c r="J18" s="688"/>
      <c r="K18" s="688"/>
      <c r="L18" s="1214"/>
      <c r="M18" s="1214"/>
      <c r="N18" s="665"/>
      <c r="O18" s="1221"/>
      <c r="P18" s="758" t="s">
        <v>606</v>
      </c>
      <c r="Q18" s="758" t="s">
        <v>6</v>
      </c>
      <c r="R18" s="782" t="s">
        <v>274</v>
      </c>
      <c r="S18" s="1209" t="s">
        <v>273</v>
      </c>
      <c r="T18" s="1210"/>
      <c r="U18" s="1227"/>
      <c r="V18" s="1213"/>
      <c r="W18" s="1159"/>
    </row>
    <row r="19" spans="1:36">
      <c r="J19" s="688"/>
      <c r="K19" s="571">
        <v>1</v>
      </c>
      <c r="L19" s="649" t="s">
        <v>93</v>
      </c>
      <c r="M19" s="649" t="s">
        <v>49</v>
      </c>
      <c r="N19" s="651" t="str">
        <f ca="1">OFFSET(N19,0,-1)</f>
        <v>2</v>
      </c>
      <c r="O19" s="780">
        <f ca="1">OFFSET(O19,0,-1)+1</f>
        <v>3</v>
      </c>
      <c r="P19" s="780">
        <f ca="1">OFFSET(P19,0,-1)+1</f>
        <v>4</v>
      </c>
      <c r="Q19" s="780">
        <f ca="1">OFFSET(Q19,0,-1)+1</f>
        <v>5</v>
      </c>
      <c r="R19" s="780">
        <f ca="1">OFFSET(R19,0,-1)+1</f>
        <v>6</v>
      </c>
      <c r="S19" s="1232">
        <f ca="1">OFFSET(S19,0,-1)+1</f>
        <v>7</v>
      </c>
      <c r="T19" s="1232"/>
      <c r="U19" s="780">
        <f ca="1">OFFSET(U19,0,-2)+1</f>
        <v>8</v>
      </c>
      <c r="V19" s="651">
        <f ca="1">OFFSET(V19,0,-1)</f>
        <v>8</v>
      </c>
      <c r="W19" s="780">
        <f ca="1">OFFSET(W19,0,-1)+1</f>
        <v>9</v>
      </c>
    </row>
    <row r="20" spans="1:36" ht="22.5">
      <c r="A20" s="1233">
        <v>1</v>
      </c>
      <c r="B20" s="885"/>
      <c r="C20" s="885"/>
      <c r="D20" s="885"/>
      <c r="E20" s="886"/>
      <c r="F20" s="887"/>
      <c r="G20" s="887"/>
      <c r="H20" s="887"/>
      <c r="I20" s="888"/>
      <c r="J20" s="883"/>
      <c r="K20" s="890"/>
      <c r="L20" s="783">
        <f>mergeValue(A20)</f>
        <v>1</v>
      </c>
      <c r="M20" s="643" t="s">
        <v>20</v>
      </c>
      <c r="N20" s="648"/>
      <c r="O20" s="1234"/>
      <c r="P20" s="1234"/>
      <c r="Q20" s="1234"/>
      <c r="R20" s="1234"/>
      <c r="S20" s="1234"/>
      <c r="T20" s="1234"/>
      <c r="U20" s="1234"/>
      <c r="V20" s="1234"/>
      <c r="W20" s="632" t="s">
        <v>476</v>
      </c>
      <c r="Y20" s="831"/>
      <c r="Z20" s="831" t="str">
        <f t="shared" ref="Z20:Z33" si="0">IF(M20="","",M20 )</f>
        <v>Наименование тарифа</v>
      </c>
      <c r="AA20" s="831"/>
      <c r="AB20" s="831"/>
      <c r="AC20" s="831"/>
      <c r="AI20" s="810"/>
      <c r="AJ20" s="810"/>
    </row>
    <row r="21" spans="1:36" ht="22.5">
      <c r="A21" s="1233"/>
      <c r="B21" s="1233">
        <v>1</v>
      </c>
      <c r="C21" s="885"/>
      <c r="D21" s="885"/>
      <c r="E21" s="887"/>
      <c r="F21" s="887"/>
      <c r="G21" s="887"/>
      <c r="H21" s="887"/>
      <c r="I21" s="882"/>
      <c r="J21" s="881"/>
      <c r="K21" s="884"/>
      <c r="L21" s="783" t="str">
        <f>mergeValue(A21) &amp;"."&amp; mergeValue(B21)</f>
        <v>1.1</v>
      </c>
      <c r="M21" s="694" t="s">
        <v>16</v>
      </c>
      <c r="N21" s="648"/>
      <c r="O21" s="1234"/>
      <c r="P21" s="1234"/>
      <c r="Q21" s="1234"/>
      <c r="R21" s="1234"/>
      <c r="S21" s="1234"/>
      <c r="T21" s="1234"/>
      <c r="U21" s="1234"/>
      <c r="V21" s="1234"/>
      <c r="W21" s="632" t="s">
        <v>477</v>
      </c>
      <c r="Y21" s="831"/>
      <c r="Z21" s="831" t="str">
        <f t="shared" si="0"/>
        <v>Территория действия тарифа</v>
      </c>
      <c r="AA21" s="831"/>
      <c r="AB21" s="831"/>
      <c r="AC21" s="831"/>
      <c r="AI21" s="810"/>
      <c r="AJ21" s="810"/>
    </row>
    <row r="22" spans="1:36" ht="22.5">
      <c r="A22" s="1233"/>
      <c r="B22" s="1233"/>
      <c r="C22" s="1233">
        <v>1</v>
      </c>
      <c r="D22" s="885"/>
      <c r="E22" s="887"/>
      <c r="F22" s="887"/>
      <c r="G22" s="887"/>
      <c r="H22" s="887"/>
      <c r="I22" s="889"/>
      <c r="J22" s="881"/>
      <c r="K22" s="884"/>
      <c r="L22" s="783" t="str">
        <f>mergeValue(A22) &amp;"."&amp; mergeValue(B22)&amp;"."&amp; mergeValue(C22)</f>
        <v>1.1.1</v>
      </c>
      <c r="M22" s="695" t="s">
        <v>7</v>
      </c>
      <c r="N22" s="648"/>
      <c r="O22" s="1234"/>
      <c r="P22" s="1234"/>
      <c r="Q22" s="1234"/>
      <c r="R22" s="1234"/>
      <c r="S22" s="1234"/>
      <c r="T22" s="1234"/>
      <c r="U22" s="1234"/>
      <c r="V22" s="1234"/>
      <c r="W22" s="632" t="s">
        <v>633</v>
      </c>
      <c r="Y22" s="831"/>
      <c r="Z22" s="831" t="str">
        <f t="shared" si="0"/>
        <v xml:space="preserve">Наименование системы теплоснабжения </v>
      </c>
      <c r="AA22" s="831"/>
      <c r="AB22" s="831"/>
      <c r="AC22" s="831"/>
      <c r="AI22" s="810"/>
      <c r="AJ22" s="810"/>
    </row>
    <row r="23" spans="1:36" ht="22.5">
      <c r="A23" s="1233"/>
      <c r="B23" s="1233"/>
      <c r="C23" s="1233"/>
      <c r="D23" s="1233">
        <v>1</v>
      </c>
      <c r="E23" s="887"/>
      <c r="F23" s="887"/>
      <c r="G23" s="887"/>
      <c r="H23" s="887"/>
      <c r="I23" s="889"/>
      <c r="J23" s="881"/>
      <c r="K23" s="884"/>
      <c r="L23" s="783" t="str">
        <f>mergeValue(A23) &amp;"."&amp; mergeValue(B23)&amp;"."&amp; mergeValue(C23)&amp;"."&amp; mergeValue(D23)</f>
        <v>1.1.1.1</v>
      </c>
      <c r="M23" s="696" t="s">
        <v>22</v>
      </c>
      <c r="N23" s="648"/>
      <c r="O23" s="1234"/>
      <c r="P23" s="1234"/>
      <c r="Q23" s="1234"/>
      <c r="R23" s="1234"/>
      <c r="S23" s="1234"/>
      <c r="T23" s="1234"/>
      <c r="U23" s="1234"/>
      <c r="V23" s="1234"/>
      <c r="W23" s="632" t="s">
        <v>634</v>
      </c>
      <c r="Y23" s="831"/>
      <c r="Z23" s="831" t="str">
        <f t="shared" si="0"/>
        <v xml:space="preserve">Источник тепловой энергии  </v>
      </c>
      <c r="AA23" s="831"/>
      <c r="AB23" s="831"/>
      <c r="AC23" s="831"/>
      <c r="AI23" s="810"/>
      <c r="AJ23" s="810"/>
    </row>
    <row r="24" spans="1:36" ht="101.25">
      <c r="A24" s="1233"/>
      <c r="B24" s="1233"/>
      <c r="C24" s="1233"/>
      <c r="D24" s="1233"/>
      <c r="E24" s="1233">
        <v>1</v>
      </c>
      <c r="F24" s="887"/>
      <c r="G24" s="887"/>
      <c r="H24" s="885">
        <v>1</v>
      </c>
      <c r="I24" s="1233">
        <v>1</v>
      </c>
      <c r="J24" s="887"/>
      <c r="K24" s="892"/>
      <c r="L24" s="783" t="str">
        <f>mergeValue(A24) &amp;"."&amp; mergeValue(B24)&amp;"."&amp; mergeValue(C24)&amp;"."&amp; mergeValue(D24)&amp;"."&amp; mergeValue(E24)</f>
        <v>1.1.1.1.1</v>
      </c>
      <c r="M24" s="556" t="s">
        <v>9</v>
      </c>
      <c r="N24" s="648"/>
      <c r="O24" s="1235"/>
      <c r="P24" s="1235"/>
      <c r="Q24" s="1235"/>
      <c r="R24" s="1235"/>
      <c r="S24" s="1235"/>
      <c r="T24" s="1235"/>
      <c r="U24" s="1235"/>
      <c r="V24" s="1235"/>
      <c r="W24" s="632" t="s">
        <v>638</v>
      </c>
      <c r="Y24" s="831"/>
      <c r="Z24" s="831" t="str">
        <f t="shared" si="0"/>
        <v>Схема подключения теплопотребляющей установки к коллектору источника тепловой энергии</v>
      </c>
      <c r="AA24" s="831"/>
      <c r="AB24" s="831"/>
      <c r="AC24" s="831"/>
      <c r="AI24" s="810"/>
      <c r="AJ24" s="810"/>
    </row>
    <row r="25" spans="1:36" ht="90">
      <c r="A25" s="1233"/>
      <c r="B25" s="1233"/>
      <c r="C25" s="1233"/>
      <c r="D25" s="1233"/>
      <c r="E25" s="1233"/>
      <c r="F25" s="1233">
        <v>1</v>
      </c>
      <c r="G25" s="885"/>
      <c r="H25" s="885"/>
      <c r="I25" s="1233"/>
      <c r="J25" s="1233">
        <v>1</v>
      </c>
      <c r="K25" s="893"/>
      <c r="L25" s="783" t="str">
        <f>mergeValue(A25) &amp;"."&amp; mergeValue(B25)&amp;"."&amp; mergeValue(C25)&amp;"."&amp; mergeValue(D25)&amp;"."&amp; mergeValue(E25)&amp;"."&amp; mergeValue(F25)</f>
        <v>1.1.1.1.1.1</v>
      </c>
      <c r="M25" s="557" t="s">
        <v>10</v>
      </c>
      <c r="N25" s="648"/>
      <c r="O25" s="1235"/>
      <c r="P25" s="1235"/>
      <c r="Q25" s="1235"/>
      <c r="R25" s="1235"/>
      <c r="S25" s="1235"/>
      <c r="T25" s="1235"/>
      <c r="U25" s="1235"/>
      <c r="V25" s="1235"/>
      <c r="W25" s="632" t="s">
        <v>636</v>
      </c>
      <c r="Y25" s="831"/>
      <c r="Z25" s="831" t="str">
        <f t="shared" si="0"/>
        <v>Группа потребителей</v>
      </c>
      <c r="AA25" s="831"/>
      <c r="AB25" s="831"/>
      <c r="AC25" s="831"/>
      <c r="AI25" s="810"/>
      <c r="AJ25" s="810"/>
    </row>
    <row r="26" spans="1:36" ht="189" customHeight="1">
      <c r="A26" s="1233"/>
      <c r="B26" s="1233"/>
      <c r="C26" s="1233"/>
      <c r="D26" s="1233"/>
      <c r="E26" s="1233"/>
      <c r="F26" s="1233"/>
      <c r="G26" s="885">
        <v>1</v>
      </c>
      <c r="H26" s="885"/>
      <c r="I26" s="1233"/>
      <c r="J26" s="1233"/>
      <c r="K26" s="893">
        <v>1</v>
      </c>
      <c r="L26" s="783" t="str">
        <f>mergeValue(A26) &amp;"."&amp; mergeValue(B26)&amp;"."&amp; mergeValue(C26)&amp;"."&amp; mergeValue(D26)&amp;"."&amp; mergeValue(E26)&amp;"."&amp; mergeValue(F26)&amp;"."&amp; mergeValue(G26)</f>
        <v>1.1.1.1.1.1.1</v>
      </c>
      <c r="M26" s="1071"/>
      <c r="N26" s="648"/>
      <c r="O26" s="765"/>
      <c r="P26" s="765"/>
      <c r="Q26" s="1096"/>
      <c r="R26" s="1228"/>
      <c r="S26" s="1229" t="s">
        <v>84</v>
      </c>
      <c r="T26" s="1228"/>
      <c r="U26" s="1229" t="s">
        <v>85</v>
      </c>
      <c r="V26" s="765"/>
      <c r="W26" s="1204" t="s">
        <v>655</v>
      </c>
      <c r="X26" s="810" t="str">
        <f>strCheckDate(O27:V27)</f>
        <v/>
      </c>
      <c r="Y26" s="831"/>
      <c r="Z26" s="831" t="str">
        <f t="shared" si="0"/>
        <v/>
      </c>
      <c r="AA26" s="831"/>
      <c r="AB26" s="831"/>
      <c r="AC26" s="831"/>
      <c r="AI26" s="810"/>
      <c r="AJ26" s="810"/>
    </row>
    <row r="27" spans="1:36" ht="11.25" hidden="1">
      <c r="A27" s="1233"/>
      <c r="B27" s="1233"/>
      <c r="C27" s="1233"/>
      <c r="D27" s="1233"/>
      <c r="E27" s="1233"/>
      <c r="F27" s="1233"/>
      <c r="G27" s="885"/>
      <c r="H27" s="885"/>
      <c r="I27" s="1233"/>
      <c r="J27" s="1233"/>
      <c r="K27" s="893"/>
      <c r="L27" s="802"/>
      <c r="M27" s="648"/>
      <c r="N27" s="648"/>
      <c r="O27" s="765"/>
      <c r="P27" s="765"/>
      <c r="Q27" s="771" t="str">
        <f>R26 &amp; "-" &amp; T26</f>
        <v>-</v>
      </c>
      <c r="R27" s="1228"/>
      <c r="S27" s="1229"/>
      <c r="T27" s="1228"/>
      <c r="U27" s="1229"/>
      <c r="V27" s="765"/>
      <c r="W27" s="1205"/>
      <c r="Y27" s="831"/>
      <c r="Z27" s="831" t="str">
        <f t="shared" si="0"/>
        <v/>
      </c>
      <c r="AA27" s="831"/>
      <c r="AB27" s="831"/>
      <c r="AC27" s="831"/>
      <c r="AI27" s="810"/>
      <c r="AJ27" s="810"/>
    </row>
    <row r="28" spans="1:36" ht="15" customHeight="1">
      <c r="A28" s="1233"/>
      <c r="B28" s="1233"/>
      <c r="C28" s="1233"/>
      <c r="D28" s="1233"/>
      <c r="E28" s="1233"/>
      <c r="F28" s="1233"/>
      <c r="G28" s="887"/>
      <c r="H28" s="885"/>
      <c r="I28" s="1233"/>
      <c r="J28" s="1233"/>
      <c r="K28" s="892"/>
      <c r="L28" s="690"/>
      <c r="M28" s="559" t="s">
        <v>25</v>
      </c>
      <c r="N28" s="767"/>
      <c r="O28" s="767"/>
      <c r="P28" s="767"/>
      <c r="Q28" s="767"/>
      <c r="R28" s="767"/>
      <c r="S28" s="767"/>
      <c r="T28" s="767"/>
      <c r="U28" s="767"/>
      <c r="V28" s="764"/>
      <c r="W28" s="1206"/>
      <c r="Y28" s="831"/>
      <c r="Z28" s="831" t="str">
        <f t="shared" si="0"/>
        <v>Добавить вид теплоносителя (параметры теплоносителя)</v>
      </c>
      <c r="AA28" s="831"/>
      <c r="AB28" s="831"/>
      <c r="AC28" s="831"/>
      <c r="AI28" s="810"/>
      <c r="AJ28" s="810"/>
    </row>
    <row r="29" spans="1:36" ht="15" customHeight="1">
      <c r="A29" s="1233"/>
      <c r="B29" s="1233"/>
      <c r="C29" s="1233"/>
      <c r="D29" s="1233"/>
      <c r="E29" s="1233"/>
      <c r="F29" s="887"/>
      <c r="G29" s="887"/>
      <c r="H29" s="885"/>
      <c r="I29" s="1233"/>
      <c r="J29" s="887"/>
      <c r="K29" s="892"/>
      <c r="L29" s="690"/>
      <c r="M29" s="558" t="s">
        <v>11</v>
      </c>
      <c r="N29" s="767"/>
      <c r="O29" s="767"/>
      <c r="P29" s="767"/>
      <c r="Q29" s="767"/>
      <c r="R29" s="767"/>
      <c r="S29" s="767"/>
      <c r="T29" s="767"/>
      <c r="U29" s="766"/>
      <c r="V29" s="767"/>
      <c r="W29" s="667"/>
      <c r="Y29" s="831"/>
      <c r="Z29" s="831" t="str">
        <f t="shared" si="0"/>
        <v>Добавить группу потребителей</v>
      </c>
      <c r="AA29" s="831"/>
      <c r="AB29" s="831"/>
      <c r="AC29" s="831"/>
      <c r="AI29" s="810"/>
      <c r="AJ29" s="810"/>
    </row>
    <row r="30" spans="1:36" ht="15" customHeight="1">
      <c r="A30" s="1233"/>
      <c r="B30" s="1233"/>
      <c r="C30" s="1233"/>
      <c r="D30" s="1233"/>
      <c r="E30" s="891"/>
      <c r="F30" s="887"/>
      <c r="G30" s="887"/>
      <c r="H30" s="887"/>
      <c r="I30" s="883"/>
      <c r="J30" s="880"/>
      <c r="K30" s="890"/>
      <c r="L30" s="690"/>
      <c r="M30" s="762" t="s">
        <v>12</v>
      </c>
      <c r="N30" s="767"/>
      <c r="O30" s="767"/>
      <c r="P30" s="767"/>
      <c r="Q30" s="767"/>
      <c r="R30" s="767"/>
      <c r="S30" s="767"/>
      <c r="T30" s="767"/>
      <c r="U30" s="766"/>
      <c r="V30" s="767"/>
      <c r="W30" s="667"/>
      <c r="Y30" s="831"/>
      <c r="Z30" s="831" t="str">
        <f t="shared" si="0"/>
        <v>Добавить схему подключения</v>
      </c>
      <c r="AA30" s="831"/>
      <c r="AB30" s="831"/>
      <c r="AC30" s="831"/>
      <c r="AI30" s="810"/>
      <c r="AJ30" s="810"/>
    </row>
    <row r="31" spans="1:36" ht="15" customHeight="1">
      <c r="A31" s="1233"/>
      <c r="B31" s="1233"/>
      <c r="C31" s="1233"/>
      <c r="D31" s="891"/>
      <c r="E31" s="891"/>
      <c r="F31" s="887"/>
      <c r="G31" s="887"/>
      <c r="H31" s="887"/>
      <c r="I31" s="883"/>
      <c r="J31" s="880"/>
      <c r="K31" s="890"/>
      <c r="L31" s="690"/>
      <c r="M31" s="761" t="s">
        <v>17</v>
      </c>
      <c r="N31" s="767"/>
      <c r="O31" s="767"/>
      <c r="P31" s="767"/>
      <c r="Q31" s="767"/>
      <c r="R31" s="767"/>
      <c r="S31" s="767"/>
      <c r="T31" s="767"/>
      <c r="U31" s="766"/>
      <c r="V31" s="767"/>
      <c r="W31" s="667"/>
      <c r="Y31" s="831"/>
      <c r="Z31" s="831" t="str">
        <f t="shared" si="0"/>
        <v>Добавить источник тепловой энергии</v>
      </c>
      <c r="AA31" s="831"/>
      <c r="AB31" s="831"/>
      <c r="AC31" s="831"/>
      <c r="AI31" s="810"/>
      <c r="AJ31" s="810"/>
    </row>
    <row r="32" spans="1:36" ht="15" customHeight="1">
      <c r="A32" s="1233"/>
      <c r="B32" s="1233"/>
      <c r="C32" s="891"/>
      <c r="D32" s="891"/>
      <c r="E32" s="891"/>
      <c r="F32" s="891"/>
      <c r="G32" s="896"/>
      <c r="H32" s="883"/>
      <c r="I32" s="894"/>
      <c r="J32" s="880"/>
      <c r="K32" s="895"/>
      <c r="L32" s="690"/>
      <c r="M32" s="760" t="s">
        <v>18</v>
      </c>
      <c r="N32" s="767"/>
      <c r="O32" s="767"/>
      <c r="P32" s="767"/>
      <c r="Q32" s="767"/>
      <c r="R32" s="767"/>
      <c r="S32" s="767"/>
      <c r="T32" s="767"/>
      <c r="U32" s="766"/>
      <c r="V32" s="767"/>
      <c r="W32" s="667"/>
      <c r="Y32" s="831"/>
      <c r="Z32" s="831" t="str">
        <f t="shared" si="0"/>
        <v>Добавить наименование системы теплоснабжения</v>
      </c>
      <c r="AA32" s="831"/>
      <c r="AB32" s="831"/>
      <c r="AC32" s="831"/>
      <c r="AI32" s="810"/>
      <c r="AJ32" s="810"/>
    </row>
    <row r="33" spans="1:36" ht="15" customHeight="1">
      <c r="A33" s="1233"/>
      <c r="B33" s="891"/>
      <c r="C33" s="891"/>
      <c r="D33" s="891"/>
      <c r="E33" s="891"/>
      <c r="F33" s="891"/>
      <c r="G33" s="896"/>
      <c r="H33" s="883"/>
      <c r="I33" s="883"/>
      <c r="J33" s="880"/>
      <c r="K33" s="890"/>
      <c r="L33" s="690"/>
      <c r="M33" s="735" t="s">
        <v>19</v>
      </c>
      <c r="N33" s="767"/>
      <c r="O33" s="767"/>
      <c r="P33" s="767"/>
      <c r="Q33" s="767"/>
      <c r="R33" s="767"/>
      <c r="S33" s="767"/>
      <c r="T33" s="767"/>
      <c r="U33" s="766"/>
      <c r="V33" s="767"/>
      <c r="W33" s="667"/>
      <c r="Y33" s="831"/>
      <c r="Z33" s="831" t="str">
        <f t="shared" si="0"/>
        <v>Добавить территорию действия тарифа</v>
      </c>
      <c r="AA33" s="831"/>
      <c r="AB33" s="831"/>
      <c r="AC33" s="831"/>
      <c r="AI33" s="810"/>
      <c r="AJ33" s="810"/>
    </row>
    <row r="34" spans="1:36" s="744" customFormat="1" ht="15" customHeight="1">
      <c r="A34" s="879"/>
      <c r="B34" s="879"/>
      <c r="C34" s="879"/>
      <c r="D34" s="879"/>
      <c r="E34" s="879"/>
      <c r="F34" s="879"/>
      <c r="G34" s="879"/>
      <c r="H34" s="879"/>
      <c r="I34" s="879"/>
      <c r="J34" s="879"/>
      <c r="K34" s="879"/>
      <c r="L34" s="494"/>
      <c r="M34" s="738" t="s">
        <v>309</v>
      </c>
      <c r="N34" s="767"/>
      <c r="O34" s="767"/>
      <c r="P34" s="767"/>
      <c r="Q34" s="767"/>
      <c r="R34" s="767"/>
      <c r="S34" s="767"/>
      <c r="T34" s="767"/>
      <c r="U34" s="766"/>
      <c r="V34" s="767"/>
      <c r="W34" s="667"/>
      <c r="X34" s="723"/>
      <c r="Y34" s="723"/>
      <c r="Z34" s="723"/>
      <c r="AA34" s="723"/>
      <c r="AB34" s="723"/>
      <c r="AC34" s="723"/>
      <c r="AD34" s="723"/>
      <c r="AE34" s="723"/>
      <c r="AF34" s="723"/>
      <c r="AG34" s="723"/>
      <c r="AH34" s="723"/>
    </row>
    <row r="35" spans="1:36" ht="11.25">
      <c r="A35" s="801"/>
      <c r="B35" s="801"/>
      <c r="C35" s="801"/>
      <c r="D35" s="801"/>
      <c r="E35" s="801"/>
      <c r="F35" s="801"/>
      <c r="G35" s="801"/>
      <c r="H35" s="801"/>
      <c r="I35" s="801"/>
      <c r="J35" s="801"/>
      <c r="K35" s="801"/>
      <c r="X35" s="801"/>
      <c r="Y35" s="801"/>
      <c r="Z35" s="801"/>
      <c r="AA35" s="801"/>
      <c r="AB35" s="801"/>
      <c r="AC35" s="801"/>
      <c r="AD35" s="801"/>
      <c r="AE35" s="801"/>
      <c r="AF35" s="801"/>
      <c r="AG35" s="801"/>
      <c r="AH35" s="801"/>
    </row>
    <row r="36" spans="1:36" ht="105.75" customHeight="1">
      <c r="L36" s="1">
        <v>1</v>
      </c>
      <c r="M36" s="1197" t="s">
        <v>632</v>
      </c>
      <c r="N36" s="1197"/>
      <c r="O36" s="1197"/>
      <c r="P36" s="1197"/>
      <c r="Q36" s="1197"/>
      <c r="R36" s="1197"/>
      <c r="S36" s="1197"/>
      <c r="T36" s="1197"/>
      <c r="U36" s="1197"/>
      <c r="V36" s="1197"/>
      <c r="W36" s="1197"/>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10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1000-000001000000}"/>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xr:uid="{00000000-0002-0000-10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xr:uid="{00000000-0002-0000-1000-000003000000}"/>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xr:uid="{00000000-0002-0000-10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10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10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10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10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1000-000009000000}">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184</v>
      </c>
    </row>
    <row r="2" spans="1:20" ht="22.5">
      <c r="F2" s="1198" t="s">
        <v>491</v>
      </c>
      <c r="G2" s="1199"/>
      <c r="H2" s="1200"/>
      <c r="I2" s="642"/>
    </row>
    <row r="3" spans="1:20" ht="3" customHeight="1"/>
    <row r="4" spans="1:20" s="572" customFormat="1" ht="11.25">
      <c r="A4" s="592"/>
      <c r="B4" s="592"/>
      <c r="C4" s="592"/>
      <c r="D4" s="592"/>
      <c r="F4" s="1159" t="s">
        <v>454</v>
      </c>
      <c r="G4" s="1159"/>
      <c r="H4" s="1159"/>
      <c r="I4" s="1201"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1"/>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29.11.2022</v>
      </c>
      <c r="I7" s="583" t="s">
        <v>493</v>
      </c>
      <c r="J7" s="617"/>
      <c r="K7" s="592"/>
      <c r="L7" s="592"/>
      <c r="M7" s="592"/>
      <c r="N7" s="592"/>
      <c r="O7" s="592"/>
      <c r="P7" s="592"/>
      <c r="Q7" s="592"/>
      <c r="R7" s="592"/>
      <c r="S7" s="592"/>
      <c r="T7" s="592"/>
    </row>
    <row r="8" spans="1:20" s="572" customFormat="1" ht="45">
      <c r="A8" s="1202">
        <v>1</v>
      </c>
      <c r="B8" s="592"/>
      <c r="C8" s="592"/>
      <c r="D8" s="592"/>
      <c r="F8" s="618" t="str">
        <f>"2." &amp;mergeValue(A8)</f>
        <v>2.1</v>
      </c>
      <c r="G8" s="634" t="s">
        <v>494</v>
      </c>
      <c r="H8" s="606"/>
      <c r="I8" s="583" t="s">
        <v>590</v>
      </c>
      <c r="J8" s="617"/>
      <c r="K8" s="592"/>
      <c r="L8" s="592"/>
      <c r="M8" s="592"/>
      <c r="N8" s="592"/>
      <c r="O8" s="592"/>
      <c r="P8" s="592"/>
      <c r="Q8" s="592"/>
      <c r="R8" s="592"/>
      <c r="S8" s="592"/>
      <c r="T8" s="592"/>
    </row>
    <row r="9" spans="1:20" s="572" customFormat="1" ht="22.5">
      <c r="A9" s="1202"/>
      <c r="B9" s="592"/>
      <c r="C9" s="592"/>
      <c r="D9" s="592"/>
      <c r="F9" s="618" t="str">
        <f>"3." &amp;mergeValue(A9)</f>
        <v>3.1</v>
      </c>
      <c r="G9" s="634" t="s">
        <v>495</v>
      </c>
      <c r="H9" s="606"/>
      <c r="I9" s="583" t="s">
        <v>588</v>
      </c>
      <c r="J9" s="617"/>
      <c r="K9" s="592"/>
      <c r="L9" s="592"/>
      <c r="M9" s="592"/>
      <c r="N9" s="592"/>
      <c r="O9" s="592"/>
      <c r="P9" s="592"/>
      <c r="Q9" s="592"/>
      <c r="R9" s="592"/>
      <c r="S9" s="592"/>
      <c r="T9" s="592"/>
    </row>
    <row r="10" spans="1:20" s="572" customFormat="1" ht="22.5">
      <c r="A10" s="1202"/>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2"/>
      <c r="B11" s="1202">
        <v>1</v>
      </c>
      <c r="C11" s="625"/>
      <c r="D11" s="625"/>
      <c r="F11" s="618" t="str">
        <f>"4."&amp;mergeValue(A11) &amp;"."&amp;mergeValue(B11)</f>
        <v>4.1.1</v>
      </c>
      <c r="G11" s="613" t="s">
        <v>592</v>
      </c>
      <c r="H11" s="606" t="str">
        <f>IF(region_name="","",region_name)</f>
        <v>Орловская область</v>
      </c>
      <c r="I11" s="583" t="s">
        <v>499</v>
      </c>
      <c r="J11" s="617"/>
      <c r="K11" s="592"/>
      <c r="L11" s="592"/>
      <c r="M11" s="592"/>
      <c r="N11" s="592"/>
      <c r="O11" s="592"/>
      <c r="P11" s="592"/>
      <c r="Q11" s="592"/>
      <c r="R11" s="592"/>
      <c r="S11" s="592"/>
      <c r="T11" s="592"/>
    </row>
    <row r="12" spans="1:20" s="572" customFormat="1" ht="22.5">
      <c r="A12" s="1202"/>
      <c r="B12" s="1202"/>
      <c r="C12" s="1202">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2"/>
      <c r="B13" s="1202"/>
      <c r="C13" s="1202"/>
      <c r="D13" s="625">
        <v>1</v>
      </c>
      <c r="F13" s="618" t="str">
        <f>"4."&amp;mergeValue(A13) &amp;"."&amp;mergeValue(B13)&amp;"."&amp;mergeValue(C13)&amp;"."&amp;mergeValue(D13)</f>
        <v>4.1.1.1.1</v>
      </c>
      <c r="G13" s="635" t="s">
        <v>498</v>
      </c>
      <c r="H13" s="606"/>
      <c r="I13" s="1203" t="s">
        <v>591</v>
      </c>
      <c r="J13" s="617"/>
      <c r="K13" s="592"/>
      <c r="L13" s="592"/>
      <c r="M13" s="592"/>
      <c r="N13" s="592"/>
      <c r="O13" s="592"/>
      <c r="P13" s="592"/>
      <c r="Q13" s="592"/>
      <c r="R13" s="592"/>
      <c r="S13" s="592"/>
      <c r="T13" s="592"/>
    </row>
    <row r="14" spans="1:20" s="572" customFormat="1" ht="18.75">
      <c r="A14" s="1202"/>
      <c r="B14" s="1202"/>
      <c r="C14" s="1202"/>
      <c r="D14" s="625"/>
      <c r="F14" s="621"/>
      <c r="G14" s="552" t="s">
        <v>4</v>
      </c>
      <c r="H14" s="626"/>
      <c r="I14" s="1203"/>
      <c r="J14" s="617"/>
      <c r="K14" s="592"/>
      <c r="L14" s="592"/>
      <c r="M14" s="592"/>
      <c r="N14" s="592"/>
      <c r="O14" s="592"/>
      <c r="P14" s="592"/>
      <c r="Q14" s="592"/>
      <c r="R14" s="592"/>
      <c r="S14" s="592"/>
      <c r="T14" s="592"/>
    </row>
    <row r="15" spans="1:20" s="572" customFormat="1" ht="18.75">
      <c r="A15" s="1202"/>
      <c r="B15" s="1202"/>
      <c r="C15" s="625"/>
      <c r="D15" s="625"/>
      <c r="F15" s="636"/>
      <c r="G15" s="579" t="s">
        <v>403</v>
      </c>
      <c r="H15" s="637"/>
      <c r="I15" s="638"/>
      <c r="J15" s="617"/>
      <c r="K15" s="592"/>
      <c r="L15" s="592"/>
      <c r="M15" s="592"/>
      <c r="N15" s="592"/>
      <c r="O15" s="592"/>
      <c r="P15" s="592"/>
      <c r="Q15" s="592"/>
      <c r="R15" s="592"/>
      <c r="S15" s="592"/>
      <c r="T15" s="592"/>
    </row>
    <row r="16" spans="1:20" s="572" customFormat="1" ht="18.75">
      <c r="A16" s="1202"/>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7" t="s">
        <v>593</v>
      </c>
      <c r="H19" s="1197"/>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100-000000000000}">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2"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15" width="23.7109375" style="478" customWidth="1"/>
    <col min="16" max="17" width="1.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3" width="10.5703125" style="502"/>
    <col min="34" max="256" width="10.5703125" style="478"/>
    <col min="257" max="264" width="0" style="478" hidden="1" customWidth="1"/>
    <col min="265" max="267" width="3.7109375" style="478" customWidth="1"/>
    <col min="268" max="268" width="12.7109375" style="478" customWidth="1"/>
    <col min="269" max="269" width="51.140625" style="478" customWidth="1"/>
    <col min="270" max="270" width="0" style="478" hidden="1" customWidth="1"/>
    <col min="271" max="271" width="18.7109375" style="478" customWidth="1"/>
    <col min="272"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51.140625" style="478" customWidth="1"/>
    <col min="526" max="526" width="0" style="478" hidden="1" customWidth="1"/>
    <col min="527" max="527" width="18.7109375" style="478" customWidth="1"/>
    <col min="528"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51.140625" style="478" customWidth="1"/>
    <col min="782" max="782" width="0" style="478" hidden="1" customWidth="1"/>
    <col min="783" max="783" width="18.7109375" style="478" customWidth="1"/>
    <col min="784"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51.140625" style="478" customWidth="1"/>
    <col min="1038" max="1038" width="0" style="478" hidden="1" customWidth="1"/>
    <col min="1039" max="1039" width="18.7109375" style="478" customWidth="1"/>
    <col min="1040"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51.140625" style="478" customWidth="1"/>
    <col min="1294" max="1294" width="0" style="478" hidden="1" customWidth="1"/>
    <col min="1295" max="1295" width="18.7109375" style="478" customWidth="1"/>
    <col min="1296"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51.140625" style="478" customWidth="1"/>
    <col min="1550" max="1550" width="0" style="478" hidden="1" customWidth="1"/>
    <col min="1551" max="1551" width="18.7109375" style="478" customWidth="1"/>
    <col min="1552"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51.140625" style="478" customWidth="1"/>
    <col min="1806" max="1806" width="0" style="478" hidden="1" customWidth="1"/>
    <col min="1807" max="1807" width="18.7109375" style="478" customWidth="1"/>
    <col min="1808"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51.140625" style="478" customWidth="1"/>
    <col min="2062" max="2062" width="0" style="478" hidden="1" customWidth="1"/>
    <col min="2063" max="2063" width="18.7109375" style="478" customWidth="1"/>
    <col min="2064"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51.140625" style="478" customWidth="1"/>
    <col min="2318" max="2318" width="0" style="478" hidden="1" customWidth="1"/>
    <col min="2319" max="2319" width="18.7109375" style="478" customWidth="1"/>
    <col min="2320"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51.140625" style="478" customWidth="1"/>
    <col min="2574" max="2574" width="0" style="478" hidden="1" customWidth="1"/>
    <col min="2575" max="2575" width="18.7109375" style="478" customWidth="1"/>
    <col min="2576"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51.140625" style="478" customWidth="1"/>
    <col min="2830" max="2830" width="0" style="478" hidden="1" customWidth="1"/>
    <col min="2831" max="2831" width="18.7109375" style="478" customWidth="1"/>
    <col min="2832"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51.140625" style="478" customWidth="1"/>
    <col min="3086" max="3086" width="0" style="478" hidden="1" customWidth="1"/>
    <col min="3087" max="3087" width="18.7109375" style="478" customWidth="1"/>
    <col min="3088"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51.140625" style="478" customWidth="1"/>
    <col min="3342" max="3342" width="0" style="478" hidden="1" customWidth="1"/>
    <col min="3343" max="3343" width="18.7109375" style="478" customWidth="1"/>
    <col min="3344"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51.140625" style="478" customWidth="1"/>
    <col min="3598" max="3598" width="0" style="478" hidden="1" customWidth="1"/>
    <col min="3599" max="3599" width="18.7109375" style="478" customWidth="1"/>
    <col min="3600"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51.140625" style="478" customWidth="1"/>
    <col min="3854" max="3854" width="0" style="478" hidden="1" customWidth="1"/>
    <col min="3855" max="3855" width="18.7109375" style="478" customWidth="1"/>
    <col min="3856"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51.140625" style="478" customWidth="1"/>
    <col min="4110" max="4110" width="0" style="478" hidden="1" customWidth="1"/>
    <col min="4111" max="4111" width="18.7109375" style="478" customWidth="1"/>
    <col min="4112"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51.140625" style="478" customWidth="1"/>
    <col min="4366" max="4366" width="0" style="478" hidden="1" customWidth="1"/>
    <col min="4367" max="4367" width="18.7109375" style="478" customWidth="1"/>
    <col min="4368"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51.140625" style="478" customWidth="1"/>
    <col min="4622" max="4622" width="0" style="478" hidden="1" customWidth="1"/>
    <col min="4623" max="4623" width="18.7109375" style="478" customWidth="1"/>
    <col min="4624"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51.140625" style="478" customWidth="1"/>
    <col min="4878" max="4878" width="0" style="478" hidden="1" customWidth="1"/>
    <col min="4879" max="4879" width="18.7109375" style="478" customWidth="1"/>
    <col min="4880"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51.140625" style="478" customWidth="1"/>
    <col min="5134" max="5134" width="0" style="478" hidden="1" customWidth="1"/>
    <col min="5135" max="5135" width="18.7109375" style="478" customWidth="1"/>
    <col min="5136"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51.140625" style="478" customWidth="1"/>
    <col min="5390" max="5390" width="0" style="478" hidden="1" customWidth="1"/>
    <col min="5391" max="5391" width="18.7109375" style="478" customWidth="1"/>
    <col min="5392"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51.140625" style="478" customWidth="1"/>
    <col min="5646" max="5646" width="0" style="478" hidden="1" customWidth="1"/>
    <col min="5647" max="5647" width="18.7109375" style="478" customWidth="1"/>
    <col min="5648"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51.140625" style="478" customWidth="1"/>
    <col min="5902" max="5902" width="0" style="478" hidden="1" customWidth="1"/>
    <col min="5903" max="5903" width="18.7109375" style="478" customWidth="1"/>
    <col min="5904"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51.140625" style="478" customWidth="1"/>
    <col min="6158" max="6158" width="0" style="478" hidden="1" customWidth="1"/>
    <col min="6159" max="6159" width="18.7109375" style="478" customWidth="1"/>
    <col min="6160"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51.140625" style="478" customWidth="1"/>
    <col min="6414" max="6414" width="0" style="478" hidden="1" customWidth="1"/>
    <col min="6415" max="6415" width="18.7109375" style="478" customWidth="1"/>
    <col min="6416"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51.140625" style="478" customWidth="1"/>
    <col min="6670" max="6670" width="0" style="478" hidden="1" customWidth="1"/>
    <col min="6671" max="6671" width="18.7109375" style="478" customWidth="1"/>
    <col min="6672"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51.140625" style="478" customWidth="1"/>
    <col min="6926" max="6926" width="0" style="478" hidden="1" customWidth="1"/>
    <col min="6927" max="6927" width="18.7109375" style="478" customWidth="1"/>
    <col min="6928"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51.140625" style="478" customWidth="1"/>
    <col min="7182" max="7182" width="0" style="478" hidden="1" customWidth="1"/>
    <col min="7183" max="7183" width="18.7109375" style="478" customWidth="1"/>
    <col min="7184"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51.140625" style="478" customWidth="1"/>
    <col min="7438" max="7438" width="0" style="478" hidden="1" customWidth="1"/>
    <col min="7439" max="7439" width="18.7109375" style="478" customWidth="1"/>
    <col min="7440"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51.140625" style="478" customWidth="1"/>
    <col min="7694" max="7694" width="0" style="478" hidden="1" customWidth="1"/>
    <col min="7695" max="7695" width="18.7109375" style="478" customWidth="1"/>
    <col min="7696"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51.140625" style="478" customWidth="1"/>
    <col min="7950" max="7950" width="0" style="478" hidden="1" customWidth="1"/>
    <col min="7951" max="7951" width="18.7109375" style="478" customWidth="1"/>
    <col min="7952"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51.140625" style="478" customWidth="1"/>
    <col min="8206" max="8206" width="0" style="478" hidden="1" customWidth="1"/>
    <col min="8207" max="8207" width="18.7109375" style="478" customWidth="1"/>
    <col min="8208"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51.140625" style="478" customWidth="1"/>
    <col min="8462" max="8462" width="0" style="478" hidden="1" customWidth="1"/>
    <col min="8463" max="8463" width="18.7109375" style="478" customWidth="1"/>
    <col min="8464"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51.140625" style="478" customWidth="1"/>
    <col min="8718" max="8718" width="0" style="478" hidden="1" customWidth="1"/>
    <col min="8719" max="8719" width="18.7109375" style="478" customWidth="1"/>
    <col min="8720"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51.140625" style="478" customWidth="1"/>
    <col min="8974" max="8974" width="0" style="478" hidden="1" customWidth="1"/>
    <col min="8975" max="8975" width="18.7109375" style="478" customWidth="1"/>
    <col min="8976"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51.140625" style="478" customWidth="1"/>
    <col min="9230" max="9230" width="0" style="478" hidden="1" customWidth="1"/>
    <col min="9231" max="9231" width="18.7109375" style="478" customWidth="1"/>
    <col min="9232"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51.140625" style="478" customWidth="1"/>
    <col min="9486" max="9486" width="0" style="478" hidden="1" customWidth="1"/>
    <col min="9487" max="9487" width="18.7109375" style="478" customWidth="1"/>
    <col min="9488"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51.140625" style="478" customWidth="1"/>
    <col min="9742" max="9742" width="0" style="478" hidden="1" customWidth="1"/>
    <col min="9743" max="9743" width="18.7109375" style="478" customWidth="1"/>
    <col min="9744"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51.140625" style="478" customWidth="1"/>
    <col min="9998" max="9998" width="0" style="478" hidden="1" customWidth="1"/>
    <col min="9999" max="9999" width="18.7109375" style="478" customWidth="1"/>
    <col min="10000"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51.140625" style="478" customWidth="1"/>
    <col min="10254" max="10254" width="0" style="478" hidden="1" customWidth="1"/>
    <col min="10255" max="10255" width="18.7109375" style="478" customWidth="1"/>
    <col min="10256"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51.140625" style="478" customWidth="1"/>
    <col min="10510" max="10510" width="0" style="478" hidden="1" customWidth="1"/>
    <col min="10511" max="10511" width="18.7109375" style="478" customWidth="1"/>
    <col min="10512"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51.140625" style="478" customWidth="1"/>
    <col min="10766" max="10766" width="0" style="478" hidden="1" customWidth="1"/>
    <col min="10767" max="10767" width="18.7109375" style="478" customWidth="1"/>
    <col min="10768"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51.140625" style="478" customWidth="1"/>
    <col min="11022" max="11022" width="0" style="478" hidden="1" customWidth="1"/>
    <col min="11023" max="11023" width="18.7109375" style="478" customWidth="1"/>
    <col min="11024"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51.140625" style="478" customWidth="1"/>
    <col min="11278" max="11278" width="0" style="478" hidden="1" customWidth="1"/>
    <col min="11279" max="11279" width="18.7109375" style="478" customWidth="1"/>
    <col min="11280"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51.140625" style="478" customWidth="1"/>
    <col min="11534" max="11534" width="0" style="478" hidden="1" customWidth="1"/>
    <col min="11535" max="11535" width="18.7109375" style="478" customWidth="1"/>
    <col min="11536"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51.140625" style="478" customWidth="1"/>
    <col min="11790" max="11790" width="0" style="478" hidden="1" customWidth="1"/>
    <col min="11791" max="11791" width="18.7109375" style="478" customWidth="1"/>
    <col min="11792"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51.140625" style="478" customWidth="1"/>
    <col min="12046" max="12046" width="0" style="478" hidden="1" customWidth="1"/>
    <col min="12047" max="12047" width="18.7109375" style="478" customWidth="1"/>
    <col min="12048"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51.140625" style="478" customWidth="1"/>
    <col min="12302" max="12302" width="0" style="478" hidden="1" customWidth="1"/>
    <col min="12303" max="12303" width="18.7109375" style="478" customWidth="1"/>
    <col min="12304"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51.140625" style="478" customWidth="1"/>
    <col min="12558" max="12558" width="0" style="478" hidden="1" customWidth="1"/>
    <col min="12559" max="12559" width="18.7109375" style="478" customWidth="1"/>
    <col min="12560"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51.140625" style="478" customWidth="1"/>
    <col min="12814" max="12814" width="0" style="478" hidden="1" customWidth="1"/>
    <col min="12815" max="12815" width="18.7109375" style="478" customWidth="1"/>
    <col min="12816"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51.140625" style="478" customWidth="1"/>
    <col min="13070" max="13070" width="0" style="478" hidden="1" customWidth="1"/>
    <col min="13071" max="13071" width="18.7109375" style="478" customWidth="1"/>
    <col min="13072"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51.140625" style="478" customWidth="1"/>
    <col min="13326" max="13326" width="0" style="478" hidden="1" customWidth="1"/>
    <col min="13327" max="13327" width="18.7109375" style="478" customWidth="1"/>
    <col min="13328"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51.140625" style="478" customWidth="1"/>
    <col min="13582" max="13582" width="0" style="478" hidden="1" customWidth="1"/>
    <col min="13583" max="13583" width="18.7109375" style="478" customWidth="1"/>
    <col min="13584"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51.140625" style="478" customWidth="1"/>
    <col min="13838" max="13838" width="0" style="478" hidden="1" customWidth="1"/>
    <col min="13839" max="13839" width="18.7109375" style="478" customWidth="1"/>
    <col min="13840"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51.140625" style="478" customWidth="1"/>
    <col min="14094" max="14094" width="0" style="478" hidden="1" customWidth="1"/>
    <col min="14095" max="14095" width="18.7109375" style="478" customWidth="1"/>
    <col min="14096"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51.140625" style="478" customWidth="1"/>
    <col min="14350" max="14350" width="0" style="478" hidden="1" customWidth="1"/>
    <col min="14351" max="14351" width="18.7109375" style="478" customWidth="1"/>
    <col min="14352"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51.140625" style="478" customWidth="1"/>
    <col min="14606" max="14606" width="0" style="478" hidden="1" customWidth="1"/>
    <col min="14607" max="14607" width="18.7109375" style="478" customWidth="1"/>
    <col min="14608"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51.140625" style="478" customWidth="1"/>
    <col min="14862" max="14862" width="0" style="478" hidden="1" customWidth="1"/>
    <col min="14863" max="14863" width="18.7109375" style="478" customWidth="1"/>
    <col min="14864"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51.140625" style="478" customWidth="1"/>
    <col min="15118" max="15118" width="0" style="478" hidden="1" customWidth="1"/>
    <col min="15119" max="15119" width="18.7109375" style="478" customWidth="1"/>
    <col min="15120"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51.140625" style="478" customWidth="1"/>
    <col min="15374" max="15374" width="0" style="478" hidden="1" customWidth="1"/>
    <col min="15375" max="15375" width="18.7109375" style="478" customWidth="1"/>
    <col min="15376"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51.140625" style="478" customWidth="1"/>
    <col min="15630" max="15630" width="0" style="478" hidden="1" customWidth="1"/>
    <col min="15631" max="15631" width="18.7109375" style="478" customWidth="1"/>
    <col min="15632"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51.140625" style="478" customWidth="1"/>
    <col min="15886" max="15886" width="0" style="478" hidden="1" customWidth="1"/>
    <col min="15887" max="15887" width="18.7109375" style="478" customWidth="1"/>
    <col min="15888"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51.140625" style="478" customWidth="1"/>
    <col min="16142" max="16142" width="0" style="478" hidden="1" customWidth="1"/>
    <col min="16143" max="16143" width="18.7109375" style="478" customWidth="1"/>
    <col min="16144"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79"/>
    </row>
    <row r="5" spans="1:33" ht="22.5" customHeight="1">
      <c r="J5" s="483"/>
      <c r="K5" s="483"/>
      <c r="L5" s="1230" t="s">
        <v>631</v>
      </c>
      <c r="M5" s="1230"/>
      <c r="N5" s="1230"/>
      <c r="O5" s="1230"/>
      <c r="P5" s="1230"/>
      <c r="Q5" s="1230"/>
      <c r="R5" s="1230"/>
      <c r="S5" s="1230"/>
      <c r="T5" s="1230"/>
      <c r="U5" s="499"/>
    </row>
    <row r="6" spans="1:33" ht="3" customHeight="1">
      <c r="J6" s="483"/>
      <c r="K6" s="483"/>
      <c r="L6" s="479"/>
      <c r="M6" s="479"/>
      <c r="N6" s="479"/>
      <c r="O6" s="482"/>
      <c r="P6" s="482"/>
      <c r="Q6" s="482"/>
      <c r="R6" s="482"/>
      <c r="S6" s="482"/>
      <c r="T6" s="482"/>
      <c r="U6" s="479"/>
    </row>
    <row r="7" spans="1:33" s="493" customFormat="1" ht="22.5">
      <c r="A7" s="513"/>
      <c r="B7" s="513"/>
      <c r="C7" s="513"/>
      <c r="D7" s="513"/>
      <c r="E7" s="513"/>
      <c r="F7" s="513"/>
      <c r="G7" s="513"/>
      <c r="H7" s="513"/>
      <c r="L7" s="501"/>
      <c r="M7" s="619" t="s">
        <v>502</v>
      </c>
      <c r="N7" s="668"/>
      <c r="O7" s="1207" t="str">
        <f>IF(NameOrPr_ch="",IF(NameOrPr="","",NameOrPr),NameOrPr_ch)</f>
        <v>Управление по тарифам и ценовой политике Орловской области</v>
      </c>
      <c r="P7" s="1207"/>
      <c r="Q7" s="1207"/>
      <c r="R7" s="1207"/>
      <c r="S7" s="1207"/>
      <c r="T7" s="1207"/>
      <c r="U7" s="584"/>
      <c r="V7" s="584"/>
      <c r="W7" s="521"/>
      <c r="X7" s="507"/>
      <c r="Y7" s="507"/>
      <c r="Z7" s="507"/>
      <c r="AA7" s="507"/>
      <c r="AB7" s="507"/>
      <c r="AC7" s="507"/>
      <c r="AD7" s="507"/>
      <c r="AE7" s="507"/>
      <c r="AF7" s="507"/>
      <c r="AG7" s="507"/>
    </row>
    <row r="8" spans="1:33" s="493" customFormat="1" ht="18.75">
      <c r="A8" s="513"/>
      <c r="B8" s="513"/>
      <c r="C8" s="513"/>
      <c r="D8" s="513"/>
      <c r="E8" s="513"/>
      <c r="F8" s="513"/>
      <c r="G8" s="513"/>
      <c r="H8" s="513"/>
      <c r="L8" s="501"/>
      <c r="M8" s="619" t="s">
        <v>596</v>
      </c>
      <c r="N8" s="668"/>
      <c r="O8" s="1207" t="str">
        <f>IF(datePr_ch="",IF(datePr="","",datePr),datePr_ch)</f>
        <v>23.11.2022</v>
      </c>
      <c r="P8" s="1207"/>
      <c r="Q8" s="1207"/>
      <c r="R8" s="1207"/>
      <c r="S8" s="1207"/>
      <c r="T8" s="1207"/>
      <c r="U8" s="584"/>
      <c r="V8" s="584"/>
      <c r="W8" s="521"/>
      <c r="X8" s="507"/>
      <c r="Y8" s="507"/>
      <c r="Z8" s="507"/>
      <c r="AA8" s="507"/>
      <c r="AB8" s="507"/>
      <c r="AC8" s="507"/>
      <c r="AD8" s="507"/>
      <c r="AE8" s="507"/>
      <c r="AF8" s="507"/>
      <c r="AG8" s="507"/>
    </row>
    <row r="9" spans="1:33" s="493" customFormat="1" ht="18.75">
      <c r="A9" s="513"/>
      <c r="B9" s="513"/>
      <c r="C9" s="513"/>
      <c r="D9" s="513"/>
      <c r="E9" s="513"/>
      <c r="F9" s="513"/>
      <c r="G9" s="513"/>
      <c r="H9" s="513"/>
      <c r="L9" s="152"/>
      <c r="M9" s="619" t="s">
        <v>595</v>
      </c>
      <c r="N9" s="668"/>
      <c r="O9" s="1207" t="str">
        <f>IF(numberPr_ch="",IF(numberPr="","",numberPr),numberPr_ch)</f>
        <v>№ 485-т</v>
      </c>
      <c r="P9" s="1207"/>
      <c r="Q9" s="1207"/>
      <c r="R9" s="1207"/>
      <c r="S9" s="1207"/>
      <c r="T9" s="1207"/>
      <c r="U9" s="584"/>
      <c r="V9" s="584"/>
      <c r="W9" s="521"/>
      <c r="X9" s="507"/>
      <c r="Y9" s="507"/>
      <c r="Z9" s="507"/>
      <c r="AA9" s="507"/>
      <c r="AB9" s="507"/>
      <c r="AC9" s="507"/>
      <c r="AD9" s="507"/>
      <c r="AE9" s="507"/>
      <c r="AF9" s="507"/>
      <c r="AG9" s="507"/>
    </row>
    <row r="10" spans="1:33" s="493" customFormat="1" ht="18.75">
      <c r="A10" s="513"/>
      <c r="B10" s="513"/>
      <c r="C10" s="513"/>
      <c r="D10" s="513"/>
      <c r="E10" s="513"/>
      <c r="F10" s="513"/>
      <c r="G10" s="513"/>
      <c r="H10" s="513"/>
      <c r="L10" s="152"/>
      <c r="M10" s="619" t="s">
        <v>501</v>
      </c>
      <c r="N10" s="668"/>
      <c r="O10" s="1207" t="str">
        <f>IF(IstPub_ch="",IF(IstPub="","",IstPub),IstPub_ch)</f>
        <v>https://orel-region.ru/</v>
      </c>
      <c r="P10" s="1207"/>
      <c r="Q10" s="1207"/>
      <c r="R10" s="1207"/>
      <c r="S10" s="1207"/>
      <c r="T10" s="1207"/>
      <c r="U10" s="584"/>
      <c r="V10" s="584"/>
      <c r="W10" s="521"/>
      <c r="X10" s="507"/>
      <c r="Y10" s="507"/>
      <c r="Z10" s="507"/>
      <c r="AA10" s="507"/>
      <c r="AB10" s="507"/>
      <c r="AC10" s="507"/>
      <c r="AD10" s="507"/>
      <c r="AE10" s="507"/>
      <c r="AF10" s="507"/>
      <c r="AG10" s="507"/>
    </row>
    <row r="11" spans="1:33" s="493" customFormat="1" ht="11.25" hidden="1">
      <c r="A11" s="513"/>
      <c r="B11" s="513"/>
      <c r="C11" s="513"/>
      <c r="D11" s="513"/>
      <c r="E11" s="513"/>
      <c r="F11" s="513"/>
      <c r="G11" s="513"/>
      <c r="H11" s="513"/>
      <c r="L11" s="152"/>
      <c r="M11" s="152"/>
      <c r="N11" s="490"/>
      <c r="O11" s="500"/>
      <c r="P11" s="500"/>
      <c r="Q11" s="500"/>
      <c r="R11" s="500"/>
      <c r="S11" s="500"/>
      <c r="T11" s="500"/>
      <c r="U11" s="505" t="s">
        <v>373</v>
      </c>
      <c r="X11" s="507"/>
      <c r="Y11" s="507"/>
      <c r="Z11" s="507"/>
      <c r="AA11" s="507"/>
      <c r="AB11" s="507"/>
      <c r="AC11" s="507"/>
      <c r="AD11" s="507"/>
      <c r="AE11" s="507"/>
      <c r="AF11" s="507"/>
      <c r="AG11" s="507"/>
    </row>
    <row r="12" spans="1:33" ht="15" customHeight="1">
      <c r="H12" s="512" t="s">
        <v>93</v>
      </c>
      <c r="J12" s="483"/>
      <c r="K12" s="483"/>
      <c r="L12" s="479"/>
      <c r="M12" s="479"/>
      <c r="N12" s="479"/>
      <c r="O12" s="1247"/>
      <c r="P12" s="1247"/>
      <c r="Q12" s="1247"/>
      <c r="R12" s="1247"/>
      <c r="S12" s="1247"/>
      <c r="T12" s="1247"/>
      <c r="U12" s="1247"/>
    </row>
    <row r="13" spans="1:33">
      <c r="J13" s="483"/>
      <c r="K13" s="483"/>
      <c r="L13" s="1159" t="s">
        <v>454</v>
      </c>
      <c r="M13" s="1159"/>
      <c r="N13" s="1159"/>
      <c r="O13" s="1159"/>
      <c r="P13" s="1159"/>
      <c r="Q13" s="1159"/>
      <c r="R13" s="1159"/>
      <c r="S13" s="1159"/>
      <c r="T13" s="1159"/>
      <c r="U13" s="1159"/>
      <c r="V13" s="1159"/>
      <c r="W13" s="1159" t="s">
        <v>455</v>
      </c>
    </row>
    <row r="14" spans="1:33" ht="14.25" customHeight="1">
      <c r="J14" s="483"/>
      <c r="K14" s="483"/>
      <c r="L14" s="1214" t="s">
        <v>92</v>
      </c>
      <c r="M14" s="1214" t="s">
        <v>639</v>
      </c>
      <c r="N14" s="476"/>
      <c r="O14" s="1215" t="s">
        <v>641</v>
      </c>
      <c r="P14" s="1216"/>
      <c r="Q14" s="1216"/>
      <c r="R14" s="1216"/>
      <c r="S14" s="1216"/>
      <c r="T14" s="1217"/>
      <c r="U14" s="1225" t="s">
        <v>341</v>
      </c>
      <c r="V14" s="1246" t="s">
        <v>275</v>
      </c>
      <c r="W14" s="1159"/>
    </row>
    <row r="15" spans="1:33" ht="14.25" customHeight="1">
      <c r="J15" s="483"/>
      <c r="K15" s="483"/>
      <c r="L15" s="1214"/>
      <c r="M15" s="1214"/>
      <c r="N15" s="475"/>
      <c r="O15" s="1220" t="s">
        <v>640</v>
      </c>
      <c r="P15" s="657"/>
      <c r="Q15" s="657"/>
      <c r="R15" s="1223" t="s">
        <v>654</v>
      </c>
      <c r="S15" s="1223"/>
      <c r="T15" s="1224"/>
      <c r="U15" s="1226"/>
      <c r="V15" s="1246"/>
      <c r="W15" s="1159"/>
    </row>
    <row r="16" spans="1:33" ht="30.75" customHeight="1">
      <c r="J16" s="483"/>
      <c r="K16" s="483"/>
      <c r="L16" s="1214"/>
      <c r="M16" s="1214"/>
      <c r="N16" s="474"/>
      <c r="O16" s="1221"/>
      <c r="P16" s="655"/>
      <c r="Q16" s="656"/>
      <c r="R16" s="538" t="s">
        <v>274</v>
      </c>
      <c r="S16" s="1209" t="s">
        <v>273</v>
      </c>
      <c r="T16" s="1210"/>
      <c r="U16" s="1227"/>
      <c r="V16" s="1246"/>
      <c r="W16" s="1159"/>
    </row>
    <row r="17" spans="1:33">
      <c r="J17" s="483"/>
      <c r="K17" s="491">
        <v>1</v>
      </c>
      <c r="L17" s="639" t="s">
        <v>93</v>
      </c>
      <c r="M17" s="639" t="s">
        <v>49</v>
      </c>
      <c r="N17" s="511" t="s">
        <v>49</v>
      </c>
      <c r="O17" s="640">
        <f ca="1">OFFSET(O17,0,-1)+1</f>
        <v>3</v>
      </c>
      <c r="P17" s="641">
        <f ca="1">OFFSET(P17,0,-1)</f>
        <v>3</v>
      </c>
      <c r="Q17" s="641">
        <f ca="1">OFFSET(Q17,0,-1)</f>
        <v>3</v>
      </c>
      <c r="R17" s="640">
        <f ca="1">OFFSET(R17,0,-1)+1</f>
        <v>4</v>
      </c>
      <c r="S17" s="1244">
        <f ca="1">OFFSET(S17,0,-1)+1</f>
        <v>5</v>
      </c>
      <c r="T17" s="1244"/>
      <c r="U17" s="640">
        <f ca="1">OFFSET(U17,0,-2)+1</f>
        <v>6</v>
      </c>
      <c r="V17" s="641">
        <f ca="1">OFFSET(V17,0,-1)</f>
        <v>6</v>
      </c>
      <c r="W17" s="640">
        <f ca="1">OFFSET(W17,0,-1)+1</f>
        <v>7</v>
      </c>
    </row>
    <row r="18" spans="1:33" ht="22.5">
      <c r="A18" s="1233">
        <v>1</v>
      </c>
      <c r="B18" s="903"/>
      <c r="C18" s="903"/>
      <c r="D18" s="903"/>
      <c r="E18" s="904"/>
      <c r="F18" s="905"/>
      <c r="G18" s="905"/>
      <c r="H18" s="905"/>
      <c r="I18" s="906"/>
      <c r="J18" s="901"/>
      <c r="K18" s="908"/>
      <c r="L18" s="595">
        <f>mergeValue(A18)</f>
        <v>1</v>
      </c>
      <c r="M18" s="643" t="s">
        <v>20</v>
      </c>
      <c r="N18" s="582"/>
      <c r="O18" s="1245"/>
      <c r="P18" s="1245"/>
      <c r="Q18" s="1245"/>
      <c r="R18" s="1245"/>
      <c r="S18" s="1245"/>
      <c r="T18" s="1245"/>
      <c r="U18" s="1245"/>
      <c r="V18" s="1245"/>
      <c r="W18" s="632" t="s">
        <v>476</v>
      </c>
    </row>
    <row r="19" spans="1:33" ht="22.5">
      <c r="A19" s="1233"/>
      <c r="B19" s="1233">
        <v>1</v>
      </c>
      <c r="C19" s="903"/>
      <c r="D19" s="903"/>
      <c r="E19" s="905"/>
      <c r="F19" s="905"/>
      <c r="G19" s="905"/>
      <c r="H19" s="905"/>
      <c r="I19" s="900"/>
      <c r="J19" s="899"/>
      <c r="K19" s="902"/>
      <c r="L19" s="595" t="str">
        <f>mergeValue(A19) &amp;"."&amp; mergeValue(B19)</f>
        <v>1.1</v>
      </c>
      <c r="M19" s="548" t="s">
        <v>16</v>
      </c>
      <c r="N19" s="582"/>
      <c r="O19" s="1245"/>
      <c r="P19" s="1245"/>
      <c r="Q19" s="1245"/>
      <c r="R19" s="1245"/>
      <c r="S19" s="1245"/>
      <c r="T19" s="1245"/>
      <c r="U19" s="1245"/>
      <c r="V19" s="1245"/>
      <c r="W19" s="632" t="s">
        <v>477</v>
      </c>
    </row>
    <row r="20" spans="1:33" ht="22.5">
      <c r="A20" s="1233"/>
      <c r="B20" s="1233"/>
      <c r="C20" s="1233">
        <v>1</v>
      </c>
      <c r="D20" s="903"/>
      <c r="E20" s="905"/>
      <c r="F20" s="905"/>
      <c r="G20" s="905"/>
      <c r="H20" s="905"/>
      <c r="I20" s="907"/>
      <c r="J20" s="899"/>
      <c r="K20" s="902"/>
      <c r="L20" s="595" t="str">
        <f>mergeValue(A20) &amp;"."&amp; mergeValue(B20)&amp;"."&amp; mergeValue(C20)</f>
        <v>1.1.1</v>
      </c>
      <c r="M20" s="549" t="s">
        <v>7</v>
      </c>
      <c r="N20" s="582"/>
      <c r="O20" s="1245"/>
      <c r="P20" s="1245"/>
      <c r="Q20" s="1245"/>
      <c r="R20" s="1245"/>
      <c r="S20" s="1245"/>
      <c r="T20" s="1245"/>
      <c r="U20" s="1245"/>
      <c r="V20" s="1245"/>
      <c r="W20" s="632" t="s">
        <v>633</v>
      </c>
    </row>
    <row r="21" spans="1:33" ht="22.5">
      <c r="A21" s="1233"/>
      <c r="B21" s="1233"/>
      <c r="C21" s="1233"/>
      <c r="D21" s="1233">
        <v>1</v>
      </c>
      <c r="E21" s="905"/>
      <c r="F21" s="905"/>
      <c r="G21" s="905"/>
      <c r="H21" s="905"/>
      <c r="I21" s="907"/>
      <c r="J21" s="899"/>
      <c r="K21" s="902"/>
      <c r="L21" s="595" t="str">
        <f>mergeValue(A21) &amp;"."&amp; mergeValue(B21)&amp;"."&amp; mergeValue(C21)&amp;"."&amp; mergeValue(D21)</f>
        <v>1.1.1.1</v>
      </c>
      <c r="M21" s="550" t="s">
        <v>22</v>
      </c>
      <c r="N21" s="582"/>
      <c r="O21" s="1245"/>
      <c r="P21" s="1245"/>
      <c r="Q21" s="1245"/>
      <c r="R21" s="1245"/>
      <c r="S21" s="1245"/>
      <c r="T21" s="1245"/>
      <c r="U21" s="1245"/>
      <c r="V21" s="1245"/>
      <c r="W21" s="632" t="s">
        <v>634</v>
      </c>
    </row>
    <row r="22" spans="1:33" ht="101.25">
      <c r="A22" s="1233"/>
      <c r="B22" s="1233"/>
      <c r="C22" s="1233"/>
      <c r="D22" s="1233"/>
      <c r="E22" s="1233">
        <v>1</v>
      </c>
      <c r="F22" s="905"/>
      <c r="G22" s="905"/>
      <c r="H22" s="903">
        <v>1</v>
      </c>
      <c r="I22" s="1233">
        <v>1</v>
      </c>
      <c r="J22" s="905"/>
      <c r="K22" s="910"/>
      <c r="L22" s="595" t="str">
        <f>mergeValue(A22) &amp;"."&amp; mergeValue(B22)&amp;"."&amp; mergeValue(C22)&amp;"."&amp; mergeValue(D22)&amp;"."&amp; mergeValue(E22)</f>
        <v>1.1.1.1.1</v>
      </c>
      <c r="M22" s="556" t="s">
        <v>9</v>
      </c>
      <c r="N22" s="583"/>
      <c r="O22" s="1235"/>
      <c r="P22" s="1235"/>
      <c r="Q22" s="1235"/>
      <c r="R22" s="1235"/>
      <c r="S22" s="1235"/>
      <c r="T22" s="1235"/>
      <c r="U22" s="1235"/>
      <c r="V22" s="1235"/>
      <c r="W22" s="632" t="s">
        <v>638</v>
      </c>
    </row>
    <row r="23" spans="1:33" ht="90">
      <c r="A23" s="1233"/>
      <c r="B23" s="1233"/>
      <c r="C23" s="1233"/>
      <c r="D23" s="1233"/>
      <c r="E23" s="1233"/>
      <c r="F23" s="1233">
        <v>1</v>
      </c>
      <c r="G23" s="903"/>
      <c r="H23" s="903"/>
      <c r="I23" s="1233"/>
      <c r="J23" s="1233">
        <v>1</v>
      </c>
      <c r="K23" s="911"/>
      <c r="L23" s="595" t="str">
        <f>mergeValue(A23) &amp;"."&amp; mergeValue(B23)&amp;"."&amp; mergeValue(C23)&amp;"."&amp; mergeValue(D23)&amp;"."&amp; mergeValue(E23)&amp;"."&amp; mergeValue(F23)</f>
        <v>1.1.1.1.1.1</v>
      </c>
      <c r="M23" s="557" t="s">
        <v>10</v>
      </c>
      <c r="N23" s="583"/>
      <c r="O23" s="1236"/>
      <c r="P23" s="1237"/>
      <c r="Q23" s="1237"/>
      <c r="R23" s="1237"/>
      <c r="S23" s="1237"/>
      <c r="T23" s="1237"/>
      <c r="U23" s="1237"/>
      <c r="V23" s="1238"/>
      <c r="W23" s="632" t="s">
        <v>636</v>
      </c>
      <c r="Y23" s="506" t="str">
        <f>strCheckUnique(Z23:Z26)</f>
        <v/>
      </c>
      <c r="AA23" s="506" t="str">
        <f>IF(O23="","",O23 &amp; ":_")</f>
        <v/>
      </c>
    </row>
    <row r="24" spans="1:33" ht="189" customHeight="1">
      <c r="A24" s="1233"/>
      <c r="B24" s="1233"/>
      <c r="C24" s="1233"/>
      <c r="D24" s="1233"/>
      <c r="E24" s="1233"/>
      <c r="F24" s="1233"/>
      <c r="G24" s="903">
        <v>1</v>
      </c>
      <c r="H24" s="903"/>
      <c r="I24" s="1233"/>
      <c r="J24" s="1233"/>
      <c r="K24" s="911">
        <v>1</v>
      </c>
      <c r="L24" s="595" t="str">
        <f>mergeValue(A24) &amp;"."&amp; mergeValue(B24)&amp;"."&amp; mergeValue(C24)&amp;"."&amp; mergeValue(D24)&amp;"."&amp; mergeValue(E24)&amp;"."&amp; mergeValue(F24)&amp;"."&amp; mergeValue(G24)</f>
        <v>1.1.1.1.1.1.1</v>
      </c>
      <c r="M24" s="1071"/>
      <c r="N24" s="588"/>
      <c r="O24" s="1080"/>
      <c r="P24" s="564"/>
      <c r="Q24" s="564"/>
      <c r="R24" s="1243"/>
      <c r="S24" s="1229" t="s">
        <v>84</v>
      </c>
      <c r="T24" s="1243"/>
      <c r="U24" s="1229" t="s">
        <v>85</v>
      </c>
      <c r="V24" s="580"/>
      <c r="W24" s="1204" t="s">
        <v>656</v>
      </c>
      <c r="X24" s="502" t="str">
        <f>strCheckDate(O25:V25)</f>
        <v/>
      </c>
      <c r="Y24" s="506"/>
      <c r="Z24" s="506" t="str">
        <f>IF(M24="","",M24 )</f>
        <v/>
      </c>
      <c r="AA24" s="506"/>
      <c r="AB24" s="506"/>
      <c r="AC24" s="506"/>
    </row>
    <row r="25" spans="1:33" ht="11.25" hidden="1">
      <c r="A25" s="1233"/>
      <c r="B25" s="1233"/>
      <c r="C25" s="1233"/>
      <c r="D25" s="1233"/>
      <c r="E25" s="1233"/>
      <c r="F25" s="1233"/>
      <c r="G25" s="903"/>
      <c r="H25" s="903"/>
      <c r="I25" s="1233"/>
      <c r="J25" s="1233"/>
      <c r="K25" s="911"/>
      <c r="L25" s="602"/>
      <c r="M25" s="648"/>
      <c r="N25" s="588"/>
      <c r="O25" s="586"/>
      <c r="P25" s="564"/>
      <c r="Q25" s="586" t="str">
        <f>R24 &amp; "-" &amp; T24</f>
        <v>-</v>
      </c>
      <c r="R25" s="1228"/>
      <c r="S25" s="1229"/>
      <c r="T25" s="1228"/>
      <c r="U25" s="1229"/>
      <c r="V25" s="580"/>
      <c r="W25" s="1205"/>
    </row>
    <row r="26" spans="1:33" s="477" customFormat="1" ht="15" customHeight="1">
      <c r="A26" s="1233"/>
      <c r="B26" s="1233"/>
      <c r="C26" s="1233"/>
      <c r="D26" s="1233"/>
      <c r="E26" s="1233"/>
      <c r="F26" s="1233"/>
      <c r="G26" s="905"/>
      <c r="H26" s="903"/>
      <c r="I26" s="1233"/>
      <c r="J26" s="1233"/>
      <c r="K26" s="910"/>
      <c r="L26" s="540"/>
      <c r="M26" s="559" t="s">
        <v>25</v>
      </c>
      <c r="N26" s="553"/>
      <c r="O26" s="547"/>
      <c r="P26" s="547"/>
      <c r="Q26" s="547"/>
      <c r="R26" s="575"/>
      <c r="S26" s="566"/>
      <c r="T26" s="565"/>
      <c r="U26" s="553"/>
      <c r="V26" s="562"/>
      <c r="W26" s="1206"/>
      <c r="X26" s="503"/>
      <c r="Y26" s="503"/>
      <c r="Z26" s="503"/>
      <c r="AA26" s="503"/>
      <c r="AB26" s="503"/>
      <c r="AC26" s="503"/>
      <c r="AD26" s="503"/>
      <c r="AE26" s="503"/>
      <c r="AF26" s="503"/>
      <c r="AG26" s="503"/>
    </row>
    <row r="27" spans="1:33" s="477" customFormat="1" ht="15" customHeight="1">
      <c r="A27" s="1233"/>
      <c r="B27" s="1233"/>
      <c r="C27" s="1233"/>
      <c r="D27" s="1233"/>
      <c r="E27" s="1233"/>
      <c r="F27" s="905"/>
      <c r="G27" s="905"/>
      <c r="H27" s="903"/>
      <c r="I27" s="1233"/>
      <c r="J27" s="905"/>
      <c r="K27" s="910"/>
      <c r="L27" s="540"/>
      <c r="M27" s="558" t="s">
        <v>11</v>
      </c>
      <c r="N27" s="552"/>
      <c r="O27" s="547"/>
      <c r="P27" s="547"/>
      <c r="Q27" s="547"/>
      <c r="R27" s="575"/>
      <c r="S27" s="566"/>
      <c r="T27" s="565"/>
      <c r="U27" s="552"/>
      <c r="V27" s="566"/>
      <c r="W27" s="562"/>
      <c r="X27" s="503"/>
      <c r="Y27" s="503"/>
      <c r="Z27" s="503"/>
      <c r="AA27" s="503"/>
      <c r="AB27" s="503"/>
      <c r="AC27" s="503"/>
      <c r="AD27" s="503"/>
      <c r="AE27" s="503"/>
      <c r="AF27" s="503"/>
      <c r="AG27" s="503"/>
    </row>
    <row r="28" spans="1:33" s="477" customFormat="1" ht="15" customHeight="1">
      <c r="A28" s="1233"/>
      <c r="B28" s="1233"/>
      <c r="C28" s="1233"/>
      <c r="D28" s="1233"/>
      <c r="E28" s="909"/>
      <c r="F28" s="905"/>
      <c r="G28" s="905"/>
      <c r="H28" s="905"/>
      <c r="I28" s="901"/>
      <c r="J28" s="898"/>
      <c r="K28" s="908"/>
      <c r="L28" s="540"/>
      <c r="M28" s="553" t="s">
        <v>12</v>
      </c>
      <c r="N28" s="551"/>
      <c r="O28" s="547"/>
      <c r="P28" s="547"/>
      <c r="Q28" s="547"/>
      <c r="R28" s="575"/>
      <c r="S28" s="566"/>
      <c r="T28" s="565"/>
      <c r="U28" s="551"/>
      <c r="V28" s="566"/>
      <c r="W28" s="562"/>
      <c r="X28" s="503"/>
      <c r="Y28" s="503"/>
      <c r="Z28" s="503"/>
      <c r="AA28" s="503"/>
      <c r="AB28" s="503"/>
      <c r="AC28" s="503"/>
      <c r="AD28" s="503"/>
      <c r="AE28" s="503"/>
      <c r="AF28" s="503"/>
      <c r="AG28" s="503"/>
    </row>
    <row r="29" spans="1:33" s="477" customFormat="1" ht="15" customHeight="1">
      <c r="A29" s="1233"/>
      <c r="B29" s="1233"/>
      <c r="C29" s="1233"/>
      <c r="D29" s="909"/>
      <c r="E29" s="909"/>
      <c r="F29" s="905"/>
      <c r="G29" s="905"/>
      <c r="H29" s="905"/>
      <c r="I29" s="901"/>
      <c r="J29" s="898"/>
      <c r="K29" s="908"/>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row>
    <row r="30" spans="1:33" s="477" customFormat="1" ht="15" customHeight="1">
      <c r="A30" s="1233"/>
      <c r="B30" s="1233"/>
      <c r="C30" s="909"/>
      <c r="D30" s="909"/>
      <c r="E30" s="909"/>
      <c r="F30" s="909"/>
      <c r="G30" s="914"/>
      <c r="H30" s="901"/>
      <c r="I30" s="912"/>
      <c r="J30" s="898"/>
      <c r="K30" s="913"/>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row>
    <row r="31" spans="1:33" s="477" customFormat="1" ht="15" customHeight="1">
      <c r="A31" s="1233"/>
      <c r="B31" s="909"/>
      <c r="C31" s="909"/>
      <c r="D31" s="909"/>
      <c r="E31" s="909"/>
      <c r="F31" s="909"/>
      <c r="G31" s="914"/>
      <c r="H31" s="901"/>
      <c r="I31" s="901"/>
      <c r="J31" s="898"/>
      <c r="K31" s="908"/>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row>
    <row r="32" spans="1:33" s="477" customFormat="1" ht="15" customHeight="1">
      <c r="A32" s="897"/>
      <c r="B32" s="897"/>
      <c r="C32" s="897"/>
      <c r="D32" s="897"/>
      <c r="E32" s="897"/>
      <c r="F32" s="897"/>
      <c r="G32" s="897"/>
      <c r="H32" s="897"/>
      <c r="I32" s="897"/>
      <c r="J32" s="897"/>
      <c r="K32" s="897"/>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row>
    <row r="33" spans="12:23" ht="3" customHeight="1">
      <c r="L33" s="487"/>
      <c r="M33" s="487"/>
      <c r="N33" s="487"/>
      <c r="O33" s="487"/>
      <c r="P33" s="487"/>
      <c r="Q33" s="487"/>
      <c r="R33" s="487"/>
      <c r="S33" s="487"/>
      <c r="T33" s="487"/>
      <c r="U33" s="487"/>
    </row>
    <row r="34" spans="12:23" ht="133.5" customHeight="1">
      <c r="L34" s="1">
        <v>1</v>
      </c>
      <c r="M34" s="1197" t="s">
        <v>632</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2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2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2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200-000003000000}">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xr:uid="{00000000-0002-0000-1200-000004000000}">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xr:uid="{00000000-0002-0000-12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200-000006000000}"/>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2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200-000008000000}"/>
    <dataValidation type="list" allowBlank="1" showInputMessage="1" showErrorMessage="1" errorTitle="Ошибка" error="Выберите значение из списка" prompt="Выберите значение из списка" sqref="O23:V23" xr:uid="{00000000-0002-0000-12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2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51</v>
      </c>
    </row>
    <row r="2" spans="1:20" ht="22.5">
      <c r="F2" s="1198" t="s">
        <v>491</v>
      </c>
      <c r="G2" s="1199"/>
      <c r="H2" s="1200"/>
      <c r="I2" s="642"/>
    </row>
    <row r="3" spans="1:20" ht="3" customHeight="1"/>
    <row r="4" spans="1:20" s="572" customFormat="1" ht="11.25">
      <c r="A4" s="592"/>
      <c r="B4" s="592"/>
      <c r="C4" s="592"/>
      <c r="D4" s="592"/>
      <c r="F4" s="1159" t="s">
        <v>454</v>
      </c>
      <c r="G4" s="1159"/>
      <c r="H4" s="1159"/>
      <c r="I4" s="1201"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1"/>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29.11.2022</v>
      </c>
      <c r="I7" s="583" t="s">
        <v>493</v>
      </c>
      <c r="J7" s="617"/>
      <c r="K7" s="592"/>
      <c r="L7" s="592"/>
      <c r="M7" s="592"/>
      <c r="N7" s="592"/>
      <c r="O7" s="592"/>
      <c r="P7" s="592"/>
      <c r="Q7" s="592"/>
      <c r="R7" s="592"/>
      <c r="S7" s="592"/>
      <c r="T7" s="592"/>
    </row>
    <row r="8" spans="1:20" s="572" customFormat="1" ht="45">
      <c r="A8" s="1202">
        <v>1</v>
      </c>
      <c r="B8" s="592"/>
      <c r="C8" s="592"/>
      <c r="D8" s="592"/>
      <c r="F8" s="618" t="str">
        <f>"2." &amp;mergeValue(A8)</f>
        <v>2.1</v>
      </c>
      <c r="G8" s="634" t="s">
        <v>494</v>
      </c>
      <c r="H8" s="606"/>
      <c r="I8" s="583" t="s">
        <v>590</v>
      </c>
      <c r="J8" s="617"/>
      <c r="K8" s="592"/>
      <c r="L8" s="592"/>
      <c r="M8" s="592"/>
      <c r="N8" s="592"/>
      <c r="O8" s="592"/>
      <c r="P8" s="592"/>
      <c r="Q8" s="592"/>
      <c r="R8" s="592"/>
      <c r="S8" s="592"/>
      <c r="T8" s="592"/>
    </row>
    <row r="9" spans="1:20" s="572" customFormat="1" ht="22.5">
      <c r="A9" s="1202"/>
      <c r="B9" s="592"/>
      <c r="C9" s="592"/>
      <c r="D9" s="592"/>
      <c r="F9" s="618" t="str">
        <f>"3." &amp;mergeValue(A9)</f>
        <v>3.1</v>
      </c>
      <c r="G9" s="634" t="s">
        <v>495</v>
      </c>
      <c r="H9" s="606"/>
      <c r="I9" s="583" t="s">
        <v>588</v>
      </c>
      <c r="J9" s="617"/>
      <c r="K9" s="592"/>
      <c r="L9" s="592"/>
      <c r="M9" s="592"/>
      <c r="N9" s="592"/>
      <c r="O9" s="592"/>
      <c r="P9" s="592"/>
      <c r="Q9" s="592"/>
      <c r="R9" s="592"/>
      <c r="S9" s="592"/>
      <c r="T9" s="592"/>
    </row>
    <row r="10" spans="1:20" s="572" customFormat="1" ht="22.5">
      <c r="A10" s="1202"/>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2"/>
      <c r="B11" s="1202">
        <v>1</v>
      </c>
      <c r="C11" s="625"/>
      <c r="D11" s="625"/>
      <c r="F11" s="618" t="str">
        <f>"4."&amp;mergeValue(A11) &amp;"."&amp;mergeValue(B11)</f>
        <v>4.1.1</v>
      </c>
      <c r="G11" s="613" t="s">
        <v>592</v>
      </c>
      <c r="H11" s="606" t="str">
        <f>IF(region_name="","",region_name)</f>
        <v>Орловская область</v>
      </c>
      <c r="I11" s="583" t="s">
        <v>499</v>
      </c>
      <c r="J11" s="617"/>
      <c r="K11" s="592"/>
      <c r="L11" s="592"/>
      <c r="M11" s="592"/>
      <c r="N11" s="592"/>
      <c r="O11" s="592"/>
      <c r="P11" s="592"/>
      <c r="Q11" s="592"/>
      <c r="R11" s="592"/>
      <c r="S11" s="592"/>
      <c r="T11" s="592"/>
    </row>
    <row r="12" spans="1:20" s="572" customFormat="1" ht="22.5">
      <c r="A12" s="1202"/>
      <c r="B12" s="1202"/>
      <c r="C12" s="1202">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2"/>
      <c r="B13" s="1202"/>
      <c r="C13" s="1202"/>
      <c r="D13" s="625">
        <v>1</v>
      </c>
      <c r="F13" s="618" t="str">
        <f>"4."&amp;mergeValue(A13) &amp;"."&amp;mergeValue(B13)&amp;"."&amp;mergeValue(C13)&amp;"."&amp;mergeValue(D13)</f>
        <v>4.1.1.1.1</v>
      </c>
      <c r="G13" s="635" t="s">
        <v>498</v>
      </c>
      <c r="H13" s="606"/>
      <c r="I13" s="1203" t="s">
        <v>591</v>
      </c>
      <c r="J13" s="617"/>
      <c r="K13" s="592"/>
      <c r="L13" s="592"/>
      <c r="M13" s="592"/>
      <c r="N13" s="592"/>
      <c r="O13" s="592"/>
      <c r="P13" s="592"/>
      <c r="Q13" s="592"/>
      <c r="R13" s="592"/>
      <c r="S13" s="592"/>
      <c r="T13" s="592"/>
    </row>
    <row r="14" spans="1:20" s="572" customFormat="1" ht="18.75">
      <c r="A14" s="1202"/>
      <c r="B14" s="1202"/>
      <c r="C14" s="1202"/>
      <c r="D14" s="625"/>
      <c r="F14" s="621"/>
      <c r="G14" s="552" t="s">
        <v>4</v>
      </c>
      <c r="H14" s="626"/>
      <c r="I14" s="1203"/>
      <c r="J14" s="617"/>
      <c r="K14" s="592"/>
      <c r="L14" s="592"/>
      <c r="M14" s="592"/>
      <c r="N14" s="592"/>
      <c r="O14" s="592"/>
      <c r="P14" s="592"/>
      <c r="Q14" s="592"/>
      <c r="R14" s="592"/>
      <c r="S14" s="592"/>
      <c r="T14" s="592"/>
    </row>
    <row r="15" spans="1:20" s="572" customFormat="1" ht="18.75">
      <c r="A15" s="1202"/>
      <c r="B15" s="1202"/>
      <c r="C15" s="625"/>
      <c r="D15" s="625"/>
      <c r="F15" s="636"/>
      <c r="G15" s="579" t="s">
        <v>403</v>
      </c>
      <c r="H15" s="637"/>
      <c r="I15" s="638"/>
      <c r="J15" s="617"/>
      <c r="K15" s="592"/>
      <c r="L15" s="592"/>
      <c r="M15" s="592"/>
      <c r="N15" s="592"/>
      <c r="O15" s="592"/>
      <c r="P15" s="592"/>
      <c r="Q15" s="592"/>
      <c r="R15" s="592"/>
      <c r="S15" s="592"/>
      <c r="T15" s="592"/>
    </row>
    <row r="16" spans="1:20" s="572" customFormat="1" ht="18.75">
      <c r="A16" s="1202"/>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7" t="s">
        <v>593</v>
      </c>
      <c r="H19" s="1197"/>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300-000000000000}">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3.7109375" style="525" customWidth="1"/>
    <col min="16" max="17" width="1.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35" width="10.5703125" style="587"/>
    <col min="36" max="256" width="10.5703125" style="525"/>
    <col min="257" max="264" width="0" style="525" hidden="1" customWidth="1"/>
    <col min="265" max="267" width="3.7109375" style="525" customWidth="1"/>
    <col min="268" max="268" width="12.7109375" style="525" customWidth="1"/>
    <col min="269" max="269" width="47.42578125" style="525" customWidth="1"/>
    <col min="270" max="273" width="0" style="525" hidden="1" customWidth="1"/>
    <col min="274" max="274" width="11.7109375" style="525" customWidth="1"/>
    <col min="275" max="275" width="6.42578125" style="525" bestFit="1" customWidth="1"/>
    <col min="276" max="276" width="11.7109375" style="525" customWidth="1"/>
    <col min="277" max="277" width="0" style="525" hidden="1" customWidth="1"/>
    <col min="278" max="278" width="3.7109375" style="525" customWidth="1"/>
    <col min="279" max="279" width="11.140625" style="525" bestFit="1" customWidth="1"/>
    <col min="280" max="512" width="10.5703125" style="525"/>
    <col min="513" max="520" width="0" style="525" hidden="1" customWidth="1"/>
    <col min="521" max="523" width="3.7109375" style="525" customWidth="1"/>
    <col min="524" max="524" width="12.7109375" style="525" customWidth="1"/>
    <col min="525" max="525" width="47.42578125" style="525" customWidth="1"/>
    <col min="526" max="529" width="0" style="525" hidden="1" customWidth="1"/>
    <col min="530" max="530" width="11.7109375" style="525" customWidth="1"/>
    <col min="531" max="531" width="6.42578125" style="525" bestFit="1" customWidth="1"/>
    <col min="532" max="532" width="11.7109375" style="525" customWidth="1"/>
    <col min="533" max="533" width="0" style="525" hidden="1" customWidth="1"/>
    <col min="534" max="534" width="3.7109375" style="525" customWidth="1"/>
    <col min="535" max="535" width="11.140625" style="525" bestFit="1" customWidth="1"/>
    <col min="536" max="768" width="10.5703125" style="525"/>
    <col min="769" max="776" width="0" style="525" hidden="1" customWidth="1"/>
    <col min="777" max="779" width="3.7109375" style="525" customWidth="1"/>
    <col min="780" max="780" width="12.7109375" style="525" customWidth="1"/>
    <col min="781" max="781" width="47.42578125" style="525" customWidth="1"/>
    <col min="782" max="785" width="0" style="525" hidden="1" customWidth="1"/>
    <col min="786" max="786" width="11.7109375" style="525" customWidth="1"/>
    <col min="787" max="787" width="6.42578125" style="525" bestFit="1" customWidth="1"/>
    <col min="788" max="788" width="11.7109375" style="525" customWidth="1"/>
    <col min="789" max="789" width="0" style="525" hidden="1" customWidth="1"/>
    <col min="790" max="790" width="3.7109375" style="525" customWidth="1"/>
    <col min="791" max="791" width="11.140625" style="525" bestFit="1" customWidth="1"/>
    <col min="792" max="1024" width="10.5703125" style="525"/>
    <col min="1025" max="1032" width="0" style="525" hidden="1" customWidth="1"/>
    <col min="1033" max="1035" width="3.7109375" style="525" customWidth="1"/>
    <col min="1036" max="1036" width="12.7109375" style="525" customWidth="1"/>
    <col min="1037" max="1037" width="47.42578125" style="525" customWidth="1"/>
    <col min="1038" max="1041" width="0" style="525" hidden="1" customWidth="1"/>
    <col min="1042" max="1042" width="11.7109375" style="525" customWidth="1"/>
    <col min="1043" max="1043" width="6.42578125" style="525" bestFit="1" customWidth="1"/>
    <col min="1044" max="1044" width="11.7109375" style="525" customWidth="1"/>
    <col min="1045" max="1045" width="0" style="525" hidden="1" customWidth="1"/>
    <col min="1046" max="1046" width="3.7109375" style="525" customWidth="1"/>
    <col min="1047" max="1047" width="11.140625" style="525" bestFit="1" customWidth="1"/>
    <col min="1048" max="1280" width="10.5703125" style="525"/>
    <col min="1281" max="1288" width="0" style="525" hidden="1" customWidth="1"/>
    <col min="1289" max="1291" width="3.7109375" style="525" customWidth="1"/>
    <col min="1292" max="1292" width="12.7109375" style="525" customWidth="1"/>
    <col min="1293" max="1293" width="47.42578125" style="525" customWidth="1"/>
    <col min="1294" max="1297" width="0" style="525" hidden="1" customWidth="1"/>
    <col min="1298" max="1298" width="11.7109375" style="525" customWidth="1"/>
    <col min="1299" max="1299" width="6.42578125" style="525" bestFit="1" customWidth="1"/>
    <col min="1300" max="1300" width="11.7109375" style="525" customWidth="1"/>
    <col min="1301" max="1301" width="0" style="525" hidden="1" customWidth="1"/>
    <col min="1302" max="1302" width="3.7109375" style="525" customWidth="1"/>
    <col min="1303" max="1303" width="11.140625" style="525" bestFit="1" customWidth="1"/>
    <col min="1304" max="1536" width="10.5703125" style="525"/>
    <col min="1537" max="1544" width="0" style="525" hidden="1" customWidth="1"/>
    <col min="1545" max="1547" width="3.7109375" style="525" customWidth="1"/>
    <col min="1548" max="1548" width="12.7109375" style="525" customWidth="1"/>
    <col min="1549" max="1549" width="47.42578125" style="525" customWidth="1"/>
    <col min="1550" max="1553" width="0" style="525" hidden="1" customWidth="1"/>
    <col min="1554" max="1554" width="11.7109375" style="525" customWidth="1"/>
    <col min="1555" max="1555" width="6.42578125" style="525" bestFit="1" customWidth="1"/>
    <col min="1556" max="1556" width="11.7109375" style="525" customWidth="1"/>
    <col min="1557" max="1557" width="0" style="525" hidden="1" customWidth="1"/>
    <col min="1558" max="1558" width="3.7109375" style="525" customWidth="1"/>
    <col min="1559" max="1559" width="11.140625" style="525" bestFit="1" customWidth="1"/>
    <col min="1560" max="1792" width="10.5703125" style="525"/>
    <col min="1793" max="1800" width="0" style="525" hidden="1" customWidth="1"/>
    <col min="1801" max="1803" width="3.7109375" style="525" customWidth="1"/>
    <col min="1804" max="1804" width="12.7109375" style="525" customWidth="1"/>
    <col min="1805" max="1805" width="47.42578125" style="525" customWidth="1"/>
    <col min="1806" max="1809" width="0" style="525" hidden="1" customWidth="1"/>
    <col min="1810" max="1810" width="11.7109375" style="525" customWidth="1"/>
    <col min="1811" max="1811" width="6.42578125" style="525" bestFit="1" customWidth="1"/>
    <col min="1812" max="1812" width="11.7109375" style="525" customWidth="1"/>
    <col min="1813" max="1813" width="0" style="525" hidden="1" customWidth="1"/>
    <col min="1814" max="1814" width="3.7109375" style="525" customWidth="1"/>
    <col min="1815" max="1815" width="11.140625" style="525" bestFit="1" customWidth="1"/>
    <col min="1816" max="2048" width="10.5703125" style="525"/>
    <col min="2049" max="2056" width="0" style="525" hidden="1" customWidth="1"/>
    <col min="2057" max="2059" width="3.7109375" style="525" customWidth="1"/>
    <col min="2060" max="2060" width="12.7109375" style="525" customWidth="1"/>
    <col min="2061" max="2061" width="47.42578125" style="525" customWidth="1"/>
    <col min="2062" max="2065" width="0" style="525" hidden="1" customWidth="1"/>
    <col min="2066" max="2066" width="11.7109375" style="525" customWidth="1"/>
    <col min="2067" max="2067" width="6.42578125" style="525" bestFit="1" customWidth="1"/>
    <col min="2068" max="2068" width="11.7109375" style="525" customWidth="1"/>
    <col min="2069" max="2069" width="0" style="525" hidden="1" customWidth="1"/>
    <col min="2070" max="2070" width="3.7109375" style="525" customWidth="1"/>
    <col min="2071" max="2071" width="11.140625" style="525" bestFit="1" customWidth="1"/>
    <col min="2072" max="2304" width="10.5703125" style="525"/>
    <col min="2305" max="2312" width="0" style="525" hidden="1" customWidth="1"/>
    <col min="2313" max="2315" width="3.7109375" style="525" customWidth="1"/>
    <col min="2316" max="2316" width="12.7109375" style="525" customWidth="1"/>
    <col min="2317" max="2317" width="47.42578125" style="525" customWidth="1"/>
    <col min="2318" max="2321" width="0" style="525" hidden="1" customWidth="1"/>
    <col min="2322" max="2322" width="11.7109375" style="525" customWidth="1"/>
    <col min="2323" max="2323" width="6.42578125" style="525" bestFit="1" customWidth="1"/>
    <col min="2324" max="2324" width="11.7109375" style="525" customWidth="1"/>
    <col min="2325" max="2325" width="0" style="525" hidden="1" customWidth="1"/>
    <col min="2326" max="2326" width="3.7109375" style="525" customWidth="1"/>
    <col min="2327" max="2327" width="11.140625" style="525" bestFit="1" customWidth="1"/>
    <col min="2328" max="2560" width="10.5703125" style="525"/>
    <col min="2561" max="2568" width="0" style="525" hidden="1" customWidth="1"/>
    <col min="2569" max="2571" width="3.7109375" style="525" customWidth="1"/>
    <col min="2572" max="2572" width="12.7109375" style="525" customWidth="1"/>
    <col min="2573" max="2573" width="47.42578125" style="525" customWidth="1"/>
    <col min="2574" max="2577" width="0" style="525" hidden="1" customWidth="1"/>
    <col min="2578" max="2578" width="11.7109375" style="525" customWidth="1"/>
    <col min="2579" max="2579" width="6.42578125" style="525" bestFit="1" customWidth="1"/>
    <col min="2580" max="2580" width="11.7109375" style="525" customWidth="1"/>
    <col min="2581" max="2581" width="0" style="525" hidden="1" customWidth="1"/>
    <col min="2582" max="2582" width="3.7109375" style="525" customWidth="1"/>
    <col min="2583" max="2583" width="11.140625" style="525" bestFit="1" customWidth="1"/>
    <col min="2584" max="2816" width="10.5703125" style="525"/>
    <col min="2817" max="2824" width="0" style="525" hidden="1" customWidth="1"/>
    <col min="2825" max="2827" width="3.7109375" style="525" customWidth="1"/>
    <col min="2828" max="2828" width="12.7109375" style="525" customWidth="1"/>
    <col min="2829" max="2829" width="47.42578125" style="525" customWidth="1"/>
    <col min="2830" max="2833" width="0" style="525" hidden="1" customWidth="1"/>
    <col min="2834" max="2834" width="11.7109375" style="525" customWidth="1"/>
    <col min="2835" max="2835" width="6.42578125" style="525" bestFit="1" customWidth="1"/>
    <col min="2836" max="2836" width="11.7109375" style="525" customWidth="1"/>
    <col min="2837" max="2837" width="0" style="525" hidden="1" customWidth="1"/>
    <col min="2838" max="2838" width="3.7109375" style="525" customWidth="1"/>
    <col min="2839" max="2839" width="11.140625" style="525" bestFit="1" customWidth="1"/>
    <col min="2840" max="3072" width="10.5703125" style="525"/>
    <col min="3073" max="3080" width="0" style="525" hidden="1" customWidth="1"/>
    <col min="3081" max="3083" width="3.7109375" style="525" customWidth="1"/>
    <col min="3084" max="3084" width="12.7109375" style="525" customWidth="1"/>
    <col min="3085" max="3085" width="47.42578125" style="525" customWidth="1"/>
    <col min="3086" max="3089" width="0" style="525" hidden="1" customWidth="1"/>
    <col min="3090" max="3090" width="11.7109375" style="525" customWidth="1"/>
    <col min="3091" max="3091" width="6.42578125" style="525" bestFit="1" customWidth="1"/>
    <col min="3092" max="3092" width="11.7109375" style="525" customWidth="1"/>
    <col min="3093" max="3093" width="0" style="525" hidden="1" customWidth="1"/>
    <col min="3094" max="3094" width="3.7109375" style="525" customWidth="1"/>
    <col min="3095" max="3095" width="11.140625" style="525" bestFit="1" customWidth="1"/>
    <col min="3096" max="3328" width="10.5703125" style="525"/>
    <col min="3329" max="3336" width="0" style="525" hidden="1" customWidth="1"/>
    <col min="3337" max="3339" width="3.7109375" style="525" customWidth="1"/>
    <col min="3340" max="3340" width="12.7109375" style="525" customWidth="1"/>
    <col min="3341" max="3341" width="47.42578125" style="525" customWidth="1"/>
    <col min="3342" max="3345" width="0" style="525" hidden="1" customWidth="1"/>
    <col min="3346" max="3346" width="11.7109375" style="525" customWidth="1"/>
    <col min="3347" max="3347" width="6.42578125" style="525" bestFit="1" customWidth="1"/>
    <col min="3348" max="3348" width="11.7109375" style="525" customWidth="1"/>
    <col min="3349" max="3349" width="0" style="525" hidden="1" customWidth="1"/>
    <col min="3350" max="3350" width="3.7109375" style="525" customWidth="1"/>
    <col min="3351" max="3351" width="11.140625" style="525" bestFit="1" customWidth="1"/>
    <col min="3352" max="3584" width="10.5703125" style="525"/>
    <col min="3585" max="3592" width="0" style="525" hidden="1" customWidth="1"/>
    <col min="3593" max="3595" width="3.7109375" style="525" customWidth="1"/>
    <col min="3596" max="3596" width="12.7109375" style="525" customWidth="1"/>
    <col min="3597" max="3597" width="47.42578125" style="525" customWidth="1"/>
    <col min="3598" max="3601" width="0" style="525" hidden="1" customWidth="1"/>
    <col min="3602" max="3602" width="11.7109375" style="525" customWidth="1"/>
    <col min="3603" max="3603" width="6.42578125" style="525" bestFit="1" customWidth="1"/>
    <col min="3604" max="3604" width="11.7109375" style="525" customWidth="1"/>
    <col min="3605" max="3605" width="0" style="525" hidden="1" customWidth="1"/>
    <col min="3606" max="3606" width="3.7109375" style="525" customWidth="1"/>
    <col min="3607" max="3607" width="11.140625" style="525" bestFit="1" customWidth="1"/>
    <col min="3608" max="3840" width="10.5703125" style="525"/>
    <col min="3841" max="3848" width="0" style="525" hidden="1" customWidth="1"/>
    <col min="3849" max="3851" width="3.7109375" style="525" customWidth="1"/>
    <col min="3852" max="3852" width="12.7109375" style="525" customWidth="1"/>
    <col min="3853" max="3853" width="47.42578125" style="525" customWidth="1"/>
    <col min="3854" max="3857" width="0" style="525" hidden="1" customWidth="1"/>
    <col min="3858" max="3858" width="11.7109375" style="525" customWidth="1"/>
    <col min="3859" max="3859" width="6.42578125" style="525" bestFit="1" customWidth="1"/>
    <col min="3860" max="3860" width="11.7109375" style="525" customWidth="1"/>
    <col min="3861" max="3861" width="0" style="525" hidden="1" customWidth="1"/>
    <col min="3862" max="3862" width="3.7109375" style="525" customWidth="1"/>
    <col min="3863" max="3863" width="11.140625" style="525" bestFit="1" customWidth="1"/>
    <col min="3864" max="4096" width="10.5703125" style="525"/>
    <col min="4097" max="4104" width="0" style="525" hidden="1" customWidth="1"/>
    <col min="4105" max="4107" width="3.7109375" style="525" customWidth="1"/>
    <col min="4108" max="4108" width="12.7109375" style="525" customWidth="1"/>
    <col min="4109" max="4109" width="47.42578125" style="525" customWidth="1"/>
    <col min="4110" max="4113" width="0" style="525" hidden="1" customWidth="1"/>
    <col min="4114" max="4114" width="11.7109375" style="525" customWidth="1"/>
    <col min="4115" max="4115" width="6.42578125" style="525" bestFit="1" customWidth="1"/>
    <col min="4116" max="4116" width="11.7109375" style="525" customWidth="1"/>
    <col min="4117" max="4117" width="0" style="525" hidden="1" customWidth="1"/>
    <col min="4118" max="4118" width="3.7109375" style="525" customWidth="1"/>
    <col min="4119" max="4119" width="11.140625" style="525" bestFit="1" customWidth="1"/>
    <col min="4120" max="4352" width="10.5703125" style="525"/>
    <col min="4353" max="4360" width="0" style="525" hidden="1" customWidth="1"/>
    <col min="4361" max="4363" width="3.7109375" style="525" customWidth="1"/>
    <col min="4364" max="4364" width="12.7109375" style="525" customWidth="1"/>
    <col min="4365" max="4365" width="47.42578125" style="525" customWidth="1"/>
    <col min="4366" max="4369" width="0" style="525" hidden="1" customWidth="1"/>
    <col min="4370" max="4370" width="11.7109375" style="525" customWidth="1"/>
    <col min="4371" max="4371" width="6.42578125" style="525" bestFit="1" customWidth="1"/>
    <col min="4372" max="4372" width="11.7109375" style="525" customWidth="1"/>
    <col min="4373" max="4373" width="0" style="525" hidden="1" customWidth="1"/>
    <col min="4374" max="4374" width="3.7109375" style="525" customWidth="1"/>
    <col min="4375" max="4375" width="11.140625" style="525" bestFit="1" customWidth="1"/>
    <col min="4376" max="4608" width="10.5703125" style="525"/>
    <col min="4609" max="4616" width="0" style="525" hidden="1" customWidth="1"/>
    <col min="4617" max="4619" width="3.7109375" style="525" customWidth="1"/>
    <col min="4620" max="4620" width="12.7109375" style="525" customWidth="1"/>
    <col min="4621" max="4621" width="47.42578125" style="525" customWidth="1"/>
    <col min="4622" max="4625" width="0" style="525" hidden="1" customWidth="1"/>
    <col min="4626" max="4626" width="11.7109375" style="525" customWidth="1"/>
    <col min="4627" max="4627" width="6.42578125" style="525" bestFit="1" customWidth="1"/>
    <col min="4628" max="4628" width="11.7109375" style="525" customWidth="1"/>
    <col min="4629" max="4629" width="0" style="525" hidden="1" customWidth="1"/>
    <col min="4630" max="4630" width="3.7109375" style="525" customWidth="1"/>
    <col min="4631" max="4631" width="11.140625" style="525" bestFit="1" customWidth="1"/>
    <col min="4632" max="4864" width="10.5703125" style="525"/>
    <col min="4865" max="4872" width="0" style="525" hidden="1" customWidth="1"/>
    <col min="4873" max="4875" width="3.7109375" style="525" customWidth="1"/>
    <col min="4876" max="4876" width="12.7109375" style="525" customWidth="1"/>
    <col min="4877" max="4877" width="47.42578125" style="525" customWidth="1"/>
    <col min="4878" max="4881" width="0" style="525" hidden="1" customWidth="1"/>
    <col min="4882" max="4882" width="11.7109375" style="525" customWidth="1"/>
    <col min="4883" max="4883" width="6.42578125" style="525" bestFit="1" customWidth="1"/>
    <col min="4884" max="4884" width="11.7109375" style="525" customWidth="1"/>
    <col min="4885" max="4885" width="0" style="525" hidden="1" customWidth="1"/>
    <col min="4886" max="4886" width="3.7109375" style="525" customWidth="1"/>
    <col min="4887" max="4887" width="11.140625" style="525" bestFit="1" customWidth="1"/>
    <col min="4888" max="5120" width="10.5703125" style="525"/>
    <col min="5121" max="5128" width="0" style="525" hidden="1" customWidth="1"/>
    <col min="5129" max="5131" width="3.7109375" style="525" customWidth="1"/>
    <col min="5132" max="5132" width="12.7109375" style="525" customWidth="1"/>
    <col min="5133" max="5133" width="47.42578125" style="525" customWidth="1"/>
    <col min="5134" max="5137" width="0" style="525" hidden="1" customWidth="1"/>
    <col min="5138" max="5138" width="11.7109375" style="525" customWidth="1"/>
    <col min="5139" max="5139" width="6.42578125" style="525" bestFit="1" customWidth="1"/>
    <col min="5140" max="5140" width="11.7109375" style="525" customWidth="1"/>
    <col min="5141" max="5141" width="0" style="525" hidden="1" customWidth="1"/>
    <col min="5142" max="5142" width="3.7109375" style="525" customWidth="1"/>
    <col min="5143" max="5143" width="11.140625" style="525" bestFit="1" customWidth="1"/>
    <col min="5144" max="5376" width="10.5703125" style="525"/>
    <col min="5377" max="5384" width="0" style="525" hidden="1" customWidth="1"/>
    <col min="5385" max="5387" width="3.7109375" style="525" customWidth="1"/>
    <col min="5388" max="5388" width="12.7109375" style="525" customWidth="1"/>
    <col min="5389" max="5389" width="47.42578125" style="525" customWidth="1"/>
    <col min="5390" max="5393" width="0" style="525" hidden="1" customWidth="1"/>
    <col min="5394" max="5394" width="11.7109375" style="525" customWidth="1"/>
    <col min="5395" max="5395" width="6.42578125" style="525" bestFit="1" customWidth="1"/>
    <col min="5396" max="5396" width="11.7109375" style="525" customWidth="1"/>
    <col min="5397" max="5397" width="0" style="525" hidden="1" customWidth="1"/>
    <col min="5398" max="5398" width="3.7109375" style="525" customWidth="1"/>
    <col min="5399" max="5399" width="11.140625" style="525" bestFit="1" customWidth="1"/>
    <col min="5400" max="5632" width="10.5703125" style="525"/>
    <col min="5633" max="5640" width="0" style="525" hidden="1" customWidth="1"/>
    <col min="5641" max="5643" width="3.7109375" style="525" customWidth="1"/>
    <col min="5644" max="5644" width="12.7109375" style="525" customWidth="1"/>
    <col min="5645" max="5645" width="47.42578125" style="525" customWidth="1"/>
    <col min="5646" max="5649" width="0" style="525" hidden="1" customWidth="1"/>
    <col min="5650" max="5650" width="11.7109375" style="525" customWidth="1"/>
    <col min="5651" max="5651" width="6.42578125" style="525" bestFit="1" customWidth="1"/>
    <col min="5652" max="5652" width="11.7109375" style="525" customWidth="1"/>
    <col min="5653" max="5653" width="0" style="525" hidden="1" customWidth="1"/>
    <col min="5654" max="5654" width="3.7109375" style="525" customWidth="1"/>
    <col min="5655" max="5655" width="11.140625" style="525" bestFit="1" customWidth="1"/>
    <col min="5656" max="5888" width="10.5703125" style="525"/>
    <col min="5889" max="5896" width="0" style="525" hidden="1" customWidth="1"/>
    <col min="5897" max="5899" width="3.7109375" style="525" customWidth="1"/>
    <col min="5900" max="5900" width="12.7109375" style="525" customWidth="1"/>
    <col min="5901" max="5901" width="47.42578125" style="525" customWidth="1"/>
    <col min="5902" max="5905" width="0" style="525" hidden="1" customWidth="1"/>
    <col min="5906" max="5906" width="11.7109375" style="525" customWidth="1"/>
    <col min="5907" max="5907" width="6.42578125" style="525" bestFit="1" customWidth="1"/>
    <col min="5908" max="5908" width="11.7109375" style="525" customWidth="1"/>
    <col min="5909" max="5909" width="0" style="525" hidden="1" customWidth="1"/>
    <col min="5910" max="5910" width="3.7109375" style="525" customWidth="1"/>
    <col min="5911" max="5911" width="11.140625" style="525" bestFit="1" customWidth="1"/>
    <col min="5912" max="6144" width="10.5703125" style="525"/>
    <col min="6145" max="6152" width="0" style="525" hidden="1" customWidth="1"/>
    <col min="6153" max="6155" width="3.7109375" style="525" customWidth="1"/>
    <col min="6156" max="6156" width="12.7109375" style="525" customWidth="1"/>
    <col min="6157" max="6157" width="47.42578125" style="525" customWidth="1"/>
    <col min="6158" max="6161" width="0" style="525" hidden="1" customWidth="1"/>
    <col min="6162" max="6162" width="11.7109375" style="525" customWidth="1"/>
    <col min="6163" max="6163" width="6.42578125" style="525" bestFit="1" customWidth="1"/>
    <col min="6164" max="6164" width="11.7109375" style="525" customWidth="1"/>
    <col min="6165" max="6165" width="0" style="525" hidden="1" customWidth="1"/>
    <col min="6166" max="6166" width="3.7109375" style="525" customWidth="1"/>
    <col min="6167" max="6167" width="11.140625" style="525" bestFit="1" customWidth="1"/>
    <col min="6168" max="6400" width="10.5703125" style="525"/>
    <col min="6401" max="6408" width="0" style="525" hidden="1" customWidth="1"/>
    <col min="6409" max="6411" width="3.7109375" style="525" customWidth="1"/>
    <col min="6412" max="6412" width="12.7109375" style="525" customWidth="1"/>
    <col min="6413" max="6413" width="47.42578125" style="525" customWidth="1"/>
    <col min="6414" max="6417" width="0" style="525" hidden="1" customWidth="1"/>
    <col min="6418" max="6418" width="11.7109375" style="525" customWidth="1"/>
    <col min="6419" max="6419" width="6.42578125" style="525" bestFit="1" customWidth="1"/>
    <col min="6420" max="6420" width="11.7109375" style="525" customWidth="1"/>
    <col min="6421" max="6421" width="0" style="525" hidden="1" customWidth="1"/>
    <col min="6422" max="6422" width="3.7109375" style="525" customWidth="1"/>
    <col min="6423" max="6423" width="11.140625" style="525" bestFit="1" customWidth="1"/>
    <col min="6424" max="6656" width="10.5703125" style="525"/>
    <col min="6657" max="6664" width="0" style="525" hidden="1" customWidth="1"/>
    <col min="6665" max="6667" width="3.7109375" style="525" customWidth="1"/>
    <col min="6668" max="6668" width="12.7109375" style="525" customWidth="1"/>
    <col min="6669" max="6669" width="47.42578125" style="525" customWidth="1"/>
    <col min="6670" max="6673" width="0" style="525" hidden="1" customWidth="1"/>
    <col min="6674" max="6674" width="11.7109375" style="525" customWidth="1"/>
    <col min="6675" max="6675" width="6.42578125" style="525" bestFit="1" customWidth="1"/>
    <col min="6676" max="6676" width="11.7109375" style="525" customWidth="1"/>
    <col min="6677" max="6677" width="0" style="525" hidden="1" customWidth="1"/>
    <col min="6678" max="6678" width="3.7109375" style="525" customWidth="1"/>
    <col min="6679" max="6679" width="11.140625" style="525" bestFit="1" customWidth="1"/>
    <col min="6680" max="6912" width="10.5703125" style="525"/>
    <col min="6913" max="6920" width="0" style="525" hidden="1" customWidth="1"/>
    <col min="6921" max="6923" width="3.7109375" style="525" customWidth="1"/>
    <col min="6924" max="6924" width="12.7109375" style="525" customWidth="1"/>
    <col min="6925" max="6925" width="47.42578125" style="525" customWidth="1"/>
    <col min="6926" max="6929" width="0" style="525" hidden="1" customWidth="1"/>
    <col min="6930" max="6930" width="11.7109375" style="525" customWidth="1"/>
    <col min="6931" max="6931" width="6.42578125" style="525" bestFit="1" customWidth="1"/>
    <col min="6932" max="6932" width="11.7109375" style="525" customWidth="1"/>
    <col min="6933" max="6933" width="0" style="525" hidden="1" customWidth="1"/>
    <col min="6934" max="6934" width="3.7109375" style="525" customWidth="1"/>
    <col min="6935" max="6935" width="11.140625" style="525" bestFit="1" customWidth="1"/>
    <col min="6936" max="7168" width="10.5703125" style="525"/>
    <col min="7169" max="7176" width="0" style="525" hidden="1" customWidth="1"/>
    <col min="7177" max="7179" width="3.7109375" style="525" customWidth="1"/>
    <col min="7180" max="7180" width="12.7109375" style="525" customWidth="1"/>
    <col min="7181" max="7181" width="47.42578125" style="525" customWidth="1"/>
    <col min="7182" max="7185" width="0" style="525" hidden="1" customWidth="1"/>
    <col min="7186" max="7186" width="11.7109375" style="525" customWidth="1"/>
    <col min="7187" max="7187" width="6.42578125" style="525" bestFit="1" customWidth="1"/>
    <col min="7188" max="7188" width="11.7109375" style="525" customWidth="1"/>
    <col min="7189" max="7189" width="0" style="525" hidden="1" customWidth="1"/>
    <col min="7190" max="7190" width="3.7109375" style="525" customWidth="1"/>
    <col min="7191" max="7191" width="11.140625" style="525" bestFit="1" customWidth="1"/>
    <col min="7192" max="7424" width="10.5703125" style="525"/>
    <col min="7425" max="7432" width="0" style="525" hidden="1" customWidth="1"/>
    <col min="7433" max="7435" width="3.7109375" style="525" customWidth="1"/>
    <col min="7436" max="7436" width="12.7109375" style="525" customWidth="1"/>
    <col min="7437" max="7437" width="47.42578125" style="525" customWidth="1"/>
    <col min="7438" max="7441" width="0" style="525" hidden="1" customWidth="1"/>
    <col min="7442" max="7442" width="11.7109375" style="525" customWidth="1"/>
    <col min="7443" max="7443" width="6.42578125" style="525" bestFit="1" customWidth="1"/>
    <col min="7444" max="7444" width="11.7109375" style="525" customWidth="1"/>
    <col min="7445" max="7445" width="0" style="525" hidden="1" customWidth="1"/>
    <col min="7446" max="7446" width="3.7109375" style="525" customWidth="1"/>
    <col min="7447" max="7447" width="11.140625" style="525" bestFit="1" customWidth="1"/>
    <col min="7448" max="7680" width="10.5703125" style="525"/>
    <col min="7681" max="7688" width="0" style="525" hidden="1" customWidth="1"/>
    <col min="7689" max="7691" width="3.7109375" style="525" customWidth="1"/>
    <col min="7692" max="7692" width="12.7109375" style="525" customWidth="1"/>
    <col min="7693" max="7693" width="47.42578125" style="525" customWidth="1"/>
    <col min="7694" max="7697" width="0" style="525" hidden="1" customWidth="1"/>
    <col min="7698" max="7698" width="11.7109375" style="525" customWidth="1"/>
    <col min="7699" max="7699" width="6.42578125" style="525" bestFit="1" customWidth="1"/>
    <col min="7700" max="7700" width="11.7109375" style="525" customWidth="1"/>
    <col min="7701" max="7701" width="0" style="525" hidden="1" customWidth="1"/>
    <col min="7702" max="7702" width="3.7109375" style="525" customWidth="1"/>
    <col min="7703" max="7703" width="11.140625" style="525" bestFit="1" customWidth="1"/>
    <col min="7704" max="7936" width="10.5703125" style="525"/>
    <col min="7937" max="7944" width="0" style="525" hidden="1" customWidth="1"/>
    <col min="7945" max="7947" width="3.7109375" style="525" customWidth="1"/>
    <col min="7948" max="7948" width="12.7109375" style="525" customWidth="1"/>
    <col min="7949" max="7949" width="47.42578125" style="525" customWidth="1"/>
    <col min="7950" max="7953" width="0" style="525" hidden="1" customWidth="1"/>
    <col min="7954" max="7954" width="11.7109375" style="525" customWidth="1"/>
    <col min="7955" max="7955" width="6.42578125" style="525" bestFit="1" customWidth="1"/>
    <col min="7956" max="7956" width="11.7109375" style="525" customWidth="1"/>
    <col min="7957" max="7957" width="0" style="525" hidden="1" customWidth="1"/>
    <col min="7958" max="7958" width="3.7109375" style="525" customWidth="1"/>
    <col min="7959" max="7959" width="11.140625" style="525" bestFit="1" customWidth="1"/>
    <col min="7960" max="8192" width="10.5703125" style="525"/>
    <col min="8193" max="8200" width="0" style="525" hidden="1" customWidth="1"/>
    <col min="8201" max="8203" width="3.7109375" style="525" customWidth="1"/>
    <col min="8204" max="8204" width="12.7109375" style="525" customWidth="1"/>
    <col min="8205" max="8205" width="47.42578125" style="525" customWidth="1"/>
    <col min="8206" max="8209" width="0" style="525" hidden="1" customWidth="1"/>
    <col min="8210" max="8210" width="11.7109375" style="525" customWidth="1"/>
    <col min="8211" max="8211" width="6.42578125" style="525" bestFit="1" customWidth="1"/>
    <col min="8212" max="8212" width="11.7109375" style="525" customWidth="1"/>
    <col min="8213" max="8213" width="0" style="525" hidden="1" customWidth="1"/>
    <col min="8214" max="8214" width="3.7109375" style="525" customWidth="1"/>
    <col min="8215" max="8215" width="11.140625" style="525" bestFit="1" customWidth="1"/>
    <col min="8216" max="8448" width="10.5703125" style="525"/>
    <col min="8449" max="8456" width="0" style="525" hidden="1" customWidth="1"/>
    <col min="8457" max="8459" width="3.7109375" style="525" customWidth="1"/>
    <col min="8460" max="8460" width="12.7109375" style="525" customWidth="1"/>
    <col min="8461" max="8461" width="47.42578125" style="525" customWidth="1"/>
    <col min="8462" max="8465" width="0" style="525" hidden="1" customWidth="1"/>
    <col min="8466" max="8466" width="11.7109375" style="525" customWidth="1"/>
    <col min="8467" max="8467" width="6.42578125" style="525" bestFit="1" customWidth="1"/>
    <col min="8468" max="8468" width="11.7109375" style="525" customWidth="1"/>
    <col min="8469" max="8469" width="0" style="525" hidden="1" customWidth="1"/>
    <col min="8470" max="8470" width="3.7109375" style="525" customWidth="1"/>
    <col min="8471" max="8471" width="11.140625" style="525" bestFit="1" customWidth="1"/>
    <col min="8472" max="8704" width="10.5703125" style="525"/>
    <col min="8705" max="8712" width="0" style="525" hidden="1" customWidth="1"/>
    <col min="8713" max="8715" width="3.7109375" style="525" customWidth="1"/>
    <col min="8716" max="8716" width="12.7109375" style="525" customWidth="1"/>
    <col min="8717" max="8717" width="47.42578125" style="525" customWidth="1"/>
    <col min="8718" max="8721" width="0" style="525" hidden="1" customWidth="1"/>
    <col min="8722" max="8722" width="11.7109375" style="525" customWidth="1"/>
    <col min="8723" max="8723" width="6.42578125" style="525" bestFit="1" customWidth="1"/>
    <col min="8724" max="8724" width="11.7109375" style="525" customWidth="1"/>
    <col min="8725" max="8725" width="0" style="525" hidden="1" customWidth="1"/>
    <col min="8726" max="8726" width="3.7109375" style="525" customWidth="1"/>
    <col min="8727" max="8727" width="11.140625" style="525" bestFit="1" customWidth="1"/>
    <col min="8728" max="8960" width="10.5703125" style="525"/>
    <col min="8961" max="8968" width="0" style="525" hidden="1" customWidth="1"/>
    <col min="8969" max="8971" width="3.7109375" style="525" customWidth="1"/>
    <col min="8972" max="8972" width="12.7109375" style="525" customWidth="1"/>
    <col min="8973" max="8973" width="47.42578125" style="525" customWidth="1"/>
    <col min="8974" max="8977" width="0" style="525" hidden="1" customWidth="1"/>
    <col min="8978" max="8978" width="11.7109375" style="525" customWidth="1"/>
    <col min="8979" max="8979" width="6.42578125" style="525" bestFit="1" customWidth="1"/>
    <col min="8980" max="8980" width="11.7109375" style="525" customWidth="1"/>
    <col min="8981" max="8981" width="0" style="525" hidden="1" customWidth="1"/>
    <col min="8982" max="8982" width="3.7109375" style="525" customWidth="1"/>
    <col min="8983" max="8983" width="11.140625" style="525" bestFit="1" customWidth="1"/>
    <col min="8984" max="9216" width="10.5703125" style="525"/>
    <col min="9217" max="9224" width="0" style="525" hidden="1" customWidth="1"/>
    <col min="9225" max="9227" width="3.7109375" style="525" customWidth="1"/>
    <col min="9228" max="9228" width="12.7109375" style="525" customWidth="1"/>
    <col min="9229" max="9229" width="47.42578125" style="525" customWidth="1"/>
    <col min="9230" max="9233" width="0" style="525" hidden="1" customWidth="1"/>
    <col min="9234" max="9234" width="11.7109375" style="525" customWidth="1"/>
    <col min="9235" max="9235" width="6.42578125" style="525" bestFit="1" customWidth="1"/>
    <col min="9236" max="9236" width="11.7109375" style="525" customWidth="1"/>
    <col min="9237" max="9237" width="0" style="525" hidden="1" customWidth="1"/>
    <col min="9238" max="9238" width="3.7109375" style="525" customWidth="1"/>
    <col min="9239" max="9239" width="11.140625" style="525" bestFit="1" customWidth="1"/>
    <col min="9240" max="9472" width="10.5703125" style="525"/>
    <col min="9473" max="9480" width="0" style="525" hidden="1" customWidth="1"/>
    <col min="9481" max="9483" width="3.7109375" style="525" customWidth="1"/>
    <col min="9484" max="9484" width="12.7109375" style="525" customWidth="1"/>
    <col min="9485" max="9485" width="47.42578125" style="525" customWidth="1"/>
    <col min="9486" max="9489" width="0" style="525" hidden="1" customWidth="1"/>
    <col min="9490" max="9490" width="11.7109375" style="525" customWidth="1"/>
    <col min="9491" max="9491" width="6.42578125" style="525" bestFit="1" customWidth="1"/>
    <col min="9492" max="9492" width="11.7109375" style="525" customWidth="1"/>
    <col min="9493" max="9493" width="0" style="525" hidden="1" customWidth="1"/>
    <col min="9494" max="9494" width="3.7109375" style="525" customWidth="1"/>
    <col min="9495" max="9495" width="11.140625" style="525" bestFit="1" customWidth="1"/>
    <col min="9496" max="9728" width="10.5703125" style="525"/>
    <col min="9729" max="9736" width="0" style="525" hidden="1" customWidth="1"/>
    <col min="9737" max="9739" width="3.7109375" style="525" customWidth="1"/>
    <col min="9740" max="9740" width="12.7109375" style="525" customWidth="1"/>
    <col min="9741" max="9741" width="47.42578125" style="525" customWidth="1"/>
    <col min="9742" max="9745" width="0" style="525" hidden="1" customWidth="1"/>
    <col min="9746" max="9746" width="11.7109375" style="525" customWidth="1"/>
    <col min="9747" max="9747" width="6.42578125" style="525" bestFit="1" customWidth="1"/>
    <col min="9748" max="9748" width="11.7109375" style="525" customWidth="1"/>
    <col min="9749" max="9749" width="0" style="525" hidden="1" customWidth="1"/>
    <col min="9750" max="9750" width="3.7109375" style="525" customWidth="1"/>
    <col min="9751" max="9751" width="11.140625" style="525" bestFit="1" customWidth="1"/>
    <col min="9752" max="9984" width="10.5703125" style="525"/>
    <col min="9985" max="9992" width="0" style="525" hidden="1" customWidth="1"/>
    <col min="9993" max="9995" width="3.7109375" style="525" customWidth="1"/>
    <col min="9996" max="9996" width="12.7109375" style="525" customWidth="1"/>
    <col min="9997" max="9997" width="47.42578125" style="525" customWidth="1"/>
    <col min="9998" max="10001" width="0" style="525" hidden="1" customWidth="1"/>
    <col min="10002" max="10002" width="11.7109375" style="525" customWidth="1"/>
    <col min="10003" max="10003" width="6.42578125" style="525" bestFit="1" customWidth="1"/>
    <col min="10004" max="10004" width="11.7109375" style="525" customWidth="1"/>
    <col min="10005" max="10005" width="0" style="525" hidden="1" customWidth="1"/>
    <col min="10006" max="10006" width="3.7109375" style="525" customWidth="1"/>
    <col min="10007" max="10007" width="11.140625" style="525" bestFit="1" customWidth="1"/>
    <col min="10008" max="10240" width="10.5703125" style="525"/>
    <col min="10241" max="10248" width="0" style="525" hidden="1" customWidth="1"/>
    <col min="10249" max="10251" width="3.7109375" style="525" customWidth="1"/>
    <col min="10252" max="10252" width="12.7109375" style="525" customWidth="1"/>
    <col min="10253" max="10253" width="47.42578125" style="525" customWidth="1"/>
    <col min="10254" max="10257" width="0" style="525" hidden="1" customWidth="1"/>
    <col min="10258" max="10258" width="11.7109375" style="525" customWidth="1"/>
    <col min="10259" max="10259" width="6.42578125" style="525" bestFit="1" customWidth="1"/>
    <col min="10260" max="10260" width="11.7109375" style="525" customWidth="1"/>
    <col min="10261" max="10261" width="0" style="525" hidden="1" customWidth="1"/>
    <col min="10262" max="10262" width="3.7109375" style="525" customWidth="1"/>
    <col min="10263" max="10263" width="11.140625" style="525" bestFit="1" customWidth="1"/>
    <col min="10264" max="10496" width="10.5703125" style="525"/>
    <col min="10497" max="10504" width="0" style="525" hidden="1" customWidth="1"/>
    <col min="10505" max="10507" width="3.7109375" style="525" customWidth="1"/>
    <col min="10508" max="10508" width="12.7109375" style="525" customWidth="1"/>
    <col min="10509" max="10509" width="47.42578125" style="525" customWidth="1"/>
    <col min="10510" max="10513" width="0" style="525" hidden="1" customWidth="1"/>
    <col min="10514" max="10514" width="11.7109375" style="525" customWidth="1"/>
    <col min="10515" max="10515" width="6.42578125" style="525" bestFit="1" customWidth="1"/>
    <col min="10516" max="10516" width="11.7109375" style="525" customWidth="1"/>
    <col min="10517" max="10517" width="0" style="525" hidden="1" customWidth="1"/>
    <col min="10518" max="10518" width="3.7109375" style="525" customWidth="1"/>
    <col min="10519" max="10519" width="11.140625" style="525" bestFit="1" customWidth="1"/>
    <col min="10520" max="10752" width="10.5703125" style="525"/>
    <col min="10753" max="10760" width="0" style="525" hidden="1" customWidth="1"/>
    <col min="10761" max="10763" width="3.7109375" style="525" customWidth="1"/>
    <col min="10764" max="10764" width="12.7109375" style="525" customWidth="1"/>
    <col min="10765" max="10765" width="47.42578125" style="525" customWidth="1"/>
    <col min="10766" max="10769" width="0" style="525" hidden="1" customWidth="1"/>
    <col min="10770" max="10770" width="11.7109375" style="525" customWidth="1"/>
    <col min="10771" max="10771" width="6.42578125" style="525" bestFit="1" customWidth="1"/>
    <col min="10772" max="10772" width="11.7109375" style="525" customWidth="1"/>
    <col min="10773" max="10773" width="0" style="525" hidden="1" customWidth="1"/>
    <col min="10774" max="10774" width="3.7109375" style="525" customWidth="1"/>
    <col min="10775" max="10775" width="11.140625" style="525" bestFit="1" customWidth="1"/>
    <col min="10776" max="11008" width="10.5703125" style="525"/>
    <col min="11009" max="11016" width="0" style="525" hidden="1" customWidth="1"/>
    <col min="11017" max="11019" width="3.7109375" style="525" customWidth="1"/>
    <col min="11020" max="11020" width="12.7109375" style="525" customWidth="1"/>
    <col min="11021" max="11021" width="47.42578125" style="525" customWidth="1"/>
    <col min="11022" max="11025" width="0" style="525" hidden="1" customWidth="1"/>
    <col min="11026" max="11026" width="11.7109375" style="525" customWidth="1"/>
    <col min="11027" max="11027" width="6.42578125" style="525" bestFit="1" customWidth="1"/>
    <col min="11028" max="11028" width="11.7109375" style="525" customWidth="1"/>
    <col min="11029" max="11029" width="0" style="525" hidden="1" customWidth="1"/>
    <col min="11030" max="11030" width="3.7109375" style="525" customWidth="1"/>
    <col min="11031" max="11031" width="11.140625" style="525" bestFit="1" customWidth="1"/>
    <col min="11032" max="11264" width="10.5703125" style="525"/>
    <col min="11265" max="11272" width="0" style="525" hidden="1" customWidth="1"/>
    <col min="11273" max="11275" width="3.7109375" style="525" customWidth="1"/>
    <col min="11276" max="11276" width="12.7109375" style="525" customWidth="1"/>
    <col min="11277" max="11277" width="47.42578125" style="525" customWidth="1"/>
    <col min="11278" max="11281" width="0" style="525" hidden="1" customWidth="1"/>
    <col min="11282" max="11282" width="11.7109375" style="525" customWidth="1"/>
    <col min="11283" max="11283" width="6.42578125" style="525" bestFit="1" customWidth="1"/>
    <col min="11284" max="11284" width="11.7109375" style="525" customWidth="1"/>
    <col min="11285" max="11285" width="0" style="525" hidden="1" customWidth="1"/>
    <col min="11286" max="11286" width="3.7109375" style="525" customWidth="1"/>
    <col min="11287" max="11287" width="11.140625" style="525" bestFit="1" customWidth="1"/>
    <col min="11288" max="11520" width="10.5703125" style="525"/>
    <col min="11521" max="11528" width="0" style="525" hidden="1" customWidth="1"/>
    <col min="11529" max="11531" width="3.7109375" style="525" customWidth="1"/>
    <col min="11532" max="11532" width="12.7109375" style="525" customWidth="1"/>
    <col min="11533" max="11533" width="47.42578125" style="525" customWidth="1"/>
    <col min="11534" max="11537" width="0" style="525" hidden="1" customWidth="1"/>
    <col min="11538" max="11538" width="11.7109375" style="525" customWidth="1"/>
    <col min="11539" max="11539" width="6.42578125" style="525" bestFit="1" customWidth="1"/>
    <col min="11540" max="11540" width="11.7109375" style="525" customWidth="1"/>
    <col min="11541" max="11541" width="0" style="525" hidden="1" customWidth="1"/>
    <col min="11542" max="11542" width="3.7109375" style="525" customWidth="1"/>
    <col min="11543" max="11543" width="11.140625" style="525" bestFit="1" customWidth="1"/>
    <col min="11544" max="11776" width="10.5703125" style="525"/>
    <col min="11777" max="11784" width="0" style="525" hidden="1" customWidth="1"/>
    <col min="11785" max="11787" width="3.7109375" style="525" customWidth="1"/>
    <col min="11788" max="11788" width="12.7109375" style="525" customWidth="1"/>
    <col min="11789" max="11789" width="47.42578125" style="525" customWidth="1"/>
    <col min="11790" max="11793" width="0" style="525" hidden="1" customWidth="1"/>
    <col min="11794" max="11794" width="11.7109375" style="525" customWidth="1"/>
    <col min="11795" max="11795" width="6.42578125" style="525" bestFit="1" customWidth="1"/>
    <col min="11796" max="11796" width="11.7109375" style="525" customWidth="1"/>
    <col min="11797" max="11797" width="0" style="525" hidden="1" customWidth="1"/>
    <col min="11798" max="11798" width="3.7109375" style="525" customWidth="1"/>
    <col min="11799" max="11799" width="11.140625" style="525" bestFit="1" customWidth="1"/>
    <col min="11800" max="12032" width="10.5703125" style="525"/>
    <col min="12033" max="12040" width="0" style="525" hidden="1" customWidth="1"/>
    <col min="12041" max="12043" width="3.7109375" style="525" customWidth="1"/>
    <col min="12044" max="12044" width="12.7109375" style="525" customWidth="1"/>
    <col min="12045" max="12045" width="47.42578125" style="525" customWidth="1"/>
    <col min="12046" max="12049" width="0" style="525" hidden="1" customWidth="1"/>
    <col min="12050" max="12050" width="11.7109375" style="525" customWidth="1"/>
    <col min="12051" max="12051" width="6.42578125" style="525" bestFit="1" customWidth="1"/>
    <col min="12052" max="12052" width="11.7109375" style="525" customWidth="1"/>
    <col min="12053" max="12053" width="0" style="525" hidden="1" customWidth="1"/>
    <col min="12054" max="12054" width="3.7109375" style="525" customWidth="1"/>
    <col min="12055" max="12055" width="11.140625" style="525" bestFit="1" customWidth="1"/>
    <col min="12056" max="12288" width="10.5703125" style="525"/>
    <col min="12289" max="12296" width="0" style="525" hidden="1" customWidth="1"/>
    <col min="12297" max="12299" width="3.7109375" style="525" customWidth="1"/>
    <col min="12300" max="12300" width="12.7109375" style="525" customWidth="1"/>
    <col min="12301" max="12301" width="47.42578125" style="525" customWidth="1"/>
    <col min="12302" max="12305" width="0" style="525" hidden="1" customWidth="1"/>
    <col min="12306" max="12306" width="11.7109375" style="525" customWidth="1"/>
    <col min="12307" max="12307" width="6.42578125" style="525" bestFit="1" customWidth="1"/>
    <col min="12308" max="12308" width="11.7109375" style="525" customWidth="1"/>
    <col min="12309" max="12309" width="0" style="525" hidden="1" customWidth="1"/>
    <col min="12310" max="12310" width="3.7109375" style="525" customWidth="1"/>
    <col min="12311" max="12311" width="11.140625" style="525" bestFit="1" customWidth="1"/>
    <col min="12312" max="12544" width="10.5703125" style="525"/>
    <col min="12545" max="12552" width="0" style="525" hidden="1" customWidth="1"/>
    <col min="12553" max="12555" width="3.7109375" style="525" customWidth="1"/>
    <col min="12556" max="12556" width="12.7109375" style="525" customWidth="1"/>
    <col min="12557" max="12557" width="47.42578125" style="525" customWidth="1"/>
    <col min="12558" max="12561" width="0" style="525" hidden="1" customWidth="1"/>
    <col min="12562" max="12562" width="11.7109375" style="525" customWidth="1"/>
    <col min="12563" max="12563" width="6.42578125" style="525" bestFit="1" customWidth="1"/>
    <col min="12564" max="12564" width="11.7109375" style="525" customWidth="1"/>
    <col min="12565" max="12565" width="0" style="525" hidden="1" customWidth="1"/>
    <col min="12566" max="12566" width="3.7109375" style="525" customWidth="1"/>
    <col min="12567" max="12567" width="11.140625" style="525" bestFit="1" customWidth="1"/>
    <col min="12568" max="12800" width="10.5703125" style="525"/>
    <col min="12801" max="12808" width="0" style="525" hidden="1" customWidth="1"/>
    <col min="12809" max="12811" width="3.7109375" style="525" customWidth="1"/>
    <col min="12812" max="12812" width="12.7109375" style="525" customWidth="1"/>
    <col min="12813" max="12813" width="47.42578125" style="525" customWidth="1"/>
    <col min="12814" max="12817" width="0" style="525" hidden="1" customWidth="1"/>
    <col min="12818" max="12818" width="11.7109375" style="525" customWidth="1"/>
    <col min="12819" max="12819" width="6.42578125" style="525" bestFit="1" customWidth="1"/>
    <col min="12820" max="12820" width="11.7109375" style="525" customWidth="1"/>
    <col min="12821" max="12821" width="0" style="525" hidden="1" customWidth="1"/>
    <col min="12822" max="12822" width="3.7109375" style="525" customWidth="1"/>
    <col min="12823" max="12823" width="11.140625" style="525" bestFit="1" customWidth="1"/>
    <col min="12824" max="13056" width="10.5703125" style="525"/>
    <col min="13057" max="13064" width="0" style="525" hidden="1" customWidth="1"/>
    <col min="13065" max="13067" width="3.7109375" style="525" customWidth="1"/>
    <col min="13068" max="13068" width="12.7109375" style="525" customWidth="1"/>
    <col min="13069" max="13069" width="47.42578125" style="525" customWidth="1"/>
    <col min="13070" max="13073" width="0" style="525" hidden="1" customWidth="1"/>
    <col min="13074" max="13074" width="11.7109375" style="525" customWidth="1"/>
    <col min="13075" max="13075" width="6.42578125" style="525" bestFit="1" customWidth="1"/>
    <col min="13076" max="13076" width="11.7109375" style="525" customWidth="1"/>
    <col min="13077" max="13077" width="0" style="525" hidden="1" customWidth="1"/>
    <col min="13078" max="13078" width="3.7109375" style="525" customWidth="1"/>
    <col min="13079" max="13079" width="11.140625" style="525" bestFit="1" customWidth="1"/>
    <col min="13080" max="13312" width="10.5703125" style="525"/>
    <col min="13313" max="13320" width="0" style="525" hidden="1" customWidth="1"/>
    <col min="13321" max="13323" width="3.7109375" style="525" customWidth="1"/>
    <col min="13324" max="13324" width="12.7109375" style="525" customWidth="1"/>
    <col min="13325" max="13325" width="47.42578125" style="525" customWidth="1"/>
    <col min="13326" max="13329" width="0" style="525" hidden="1" customWidth="1"/>
    <col min="13330" max="13330" width="11.7109375" style="525" customWidth="1"/>
    <col min="13331" max="13331" width="6.42578125" style="525" bestFit="1" customWidth="1"/>
    <col min="13332" max="13332" width="11.7109375" style="525" customWidth="1"/>
    <col min="13333" max="13333" width="0" style="525" hidden="1" customWidth="1"/>
    <col min="13334" max="13334" width="3.7109375" style="525" customWidth="1"/>
    <col min="13335" max="13335" width="11.140625" style="525" bestFit="1" customWidth="1"/>
    <col min="13336" max="13568" width="10.5703125" style="525"/>
    <col min="13569" max="13576" width="0" style="525" hidden="1" customWidth="1"/>
    <col min="13577" max="13579" width="3.7109375" style="525" customWidth="1"/>
    <col min="13580" max="13580" width="12.7109375" style="525" customWidth="1"/>
    <col min="13581" max="13581" width="47.42578125" style="525" customWidth="1"/>
    <col min="13582" max="13585" width="0" style="525" hidden="1" customWidth="1"/>
    <col min="13586" max="13586" width="11.7109375" style="525" customWidth="1"/>
    <col min="13587" max="13587" width="6.42578125" style="525" bestFit="1" customWidth="1"/>
    <col min="13588" max="13588" width="11.7109375" style="525" customWidth="1"/>
    <col min="13589" max="13589" width="0" style="525" hidden="1" customWidth="1"/>
    <col min="13590" max="13590" width="3.7109375" style="525" customWidth="1"/>
    <col min="13591" max="13591" width="11.140625" style="525" bestFit="1" customWidth="1"/>
    <col min="13592" max="13824" width="10.5703125" style="525"/>
    <col min="13825" max="13832" width="0" style="525" hidden="1" customWidth="1"/>
    <col min="13833" max="13835" width="3.7109375" style="525" customWidth="1"/>
    <col min="13836" max="13836" width="12.7109375" style="525" customWidth="1"/>
    <col min="13837" max="13837" width="47.42578125" style="525" customWidth="1"/>
    <col min="13838" max="13841" width="0" style="525" hidden="1" customWidth="1"/>
    <col min="13842" max="13842" width="11.7109375" style="525" customWidth="1"/>
    <col min="13843" max="13843" width="6.42578125" style="525" bestFit="1" customWidth="1"/>
    <col min="13844" max="13844" width="11.7109375" style="525" customWidth="1"/>
    <col min="13845" max="13845" width="0" style="525" hidden="1" customWidth="1"/>
    <col min="13846" max="13846" width="3.7109375" style="525" customWidth="1"/>
    <col min="13847" max="13847" width="11.140625" style="525" bestFit="1" customWidth="1"/>
    <col min="13848" max="14080" width="10.5703125" style="525"/>
    <col min="14081" max="14088" width="0" style="525" hidden="1" customWidth="1"/>
    <col min="14089" max="14091" width="3.7109375" style="525" customWidth="1"/>
    <col min="14092" max="14092" width="12.7109375" style="525" customWidth="1"/>
    <col min="14093" max="14093" width="47.42578125" style="525" customWidth="1"/>
    <col min="14094" max="14097" width="0" style="525" hidden="1" customWidth="1"/>
    <col min="14098" max="14098" width="11.7109375" style="525" customWidth="1"/>
    <col min="14099" max="14099" width="6.42578125" style="525" bestFit="1" customWidth="1"/>
    <col min="14100" max="14100" width="11.7109375" style="525" customWidth="1"/>
    <col min="14101" max="14101" width="0" style="525" hidden="1" customWidth="1"/>
    <col min="14102" max="14102" width="3.7109375" style="525" customWidth="1"/>
    <col min="14103" max="14103" width="11.140625" style="525" bestFit="1" customWidth="1"/>
    <col min="14104" max="14336" width="10.5703125" style="525"/>
    <col min="14337" max="14344" width="0" style="525" hidden="1" customWidth="1"/>
    <col min="14345" max="14347" width="3.7109375" style="525" customWidth="1"/>
    <col min="14348" max="14348" width="12.7109375" style="525" customWidth="1"/>
    <col min="14349" max="14349" width="47.42578125" style="525" customWidth="1"/>
    <col min="14350" max="14353" width="0" style="525" hidden="1" customWidth="1"/>
    <col min="14354" max="14354" width="11.7109375" style="525" customWidth="1"/>
    <col min="14355" max="14355" width="6.42578125" style="525" bestFit="1" customWidth="1"/>
    <col min="14356" max="14356" width="11.7109375" style="525" customWidth="1"/>
    <col min="14357" max="14357" width="0" style="525" hidden="1" customWidth="1"/>
    <col min="14358" max="14358" width="3.7109375" style="525" customWidth="1"/>
    <col min="14359" max="14359" width="11.140625" style="525" bestFit="1" customWidth="1"/>
    <col min="14360" max="14592" width="10.5703125" style="525"/>
    <col min="14593" max="14600" width="0" style="525" hidden="1" customWidth="1"/>
    <col min="14601" max="14603" width="3.7109375" style="525" customWidth="1"/>
    <col min="14604" max="14604" width="12.7109375" style="525" customWidth="1"/>
    <col min="14605" max="14605" width="47.42578125" style="525" customWidth="1"/>
    <col min="14606" max="14609" width="0" style="525" hidden="1" customWidth="1"/>
    <col min="14610" max="14610" width="11.7109375" style="525" customWidth="1"/>
    <col min="14611" max="14611" width="6.42578125" style="525" bestFit="1" customWidth="1"/>
    <col min="14612" max="14612" width="11.7109375" style="525" customWidth="1"/>
    <col min="14613" max="14613" width="0" style="525" hidden="1" customWidth="1"/>
    <col min="14614" max="14614" width="3.7109375" style="525" customWidth="1"/>
    <col min="14615" max="14615" width="11.140625" style="525" bestFit="1" customWidth="1"/>
    <col min="14616" max="14848" width="10.5703125" style="525"/>
    <col min="14849" max="14856" width="0" style="525" hidden="1" customWidth="1"/>
    <col min="14857" max="14859" width="3.7109375" style="525" customWidth="1"/>
    <col min="14860" max="14860" width="12.7109375" style="525" customWidth="1"/>
    <col min="14861" max="14861" width="47.42578125" style="525" customWidth="1"/>
    <col min="14862" max="14865" width="0" style="525" hidden="1" customWidth="1"/>
    <col min="14866" max="14866" width="11.7109375" style="525" customWidth="1"/>
    <col min="14867" max="14867" width="6.42578125" style="525" bestFit="1" customWidth="1"/>
    <col min="14868" max="14868" width="11.7109375" style="525" customWidth="1"/>
    <col min="14869" max="14869" width="0" style="525" hidden="1" customWidth="1"/>
    <col min="14870" max="14870" width="3.7109375" style="525" customWidth="1"/>
    <col min="14871" max="14871" width="11.140625" style="525" bestFit="1" customWidth="1"/>
    <col min="14872" max="15104" width="10.5703125" style="525"/>
    <col min="15105" max="15112" width="0" style="525" hidden="1" customWidth="1"/>
    <col min="15113" max="15115" width="3.7109375" style="525" customWidth="1"/>
    <col min="15116" max="15116" width="12.7109375" style="525" customWidth="1"/>
    <col min="15117" max="15117" width="47.42578125" style="525" customWidth="1"/>
    <col min="15118" max="15121" width="0" style="525" hidden="1" customWidth="1"/>
    <col min="15122" max="15122" width="11.7109375" style="525" customWidth="1"/>
    <col min="15123" max="15123" width="6.42578125" style="525" bestFit="1" customWidth="1"/>
    <col min="15124" max="15124" width="11.7109375" style="525" customWidth="1"/>
    <col min="15125" max="15125" width="0" style="525" hidden="1" customWidth="1"/>
    <col min="15126" max="15126" width="3.7109375" style="525" customWidth="1"/>
    <col min="15127" max="15127" width="11.140625" style="525" bestFit="1" customWidth="1"/>
    <col min="15128" max="15360" width="10.5703125" style="525"/>
    <col min="15361" max="15368" width="0" style="525" hidden="1" customWidth="1"/>
    <col min="15369" max="15371" width="3.7109375" style="525" customWidth="1"/>
    <col min="15372" max="15372" width="12.7109375" style="525" customWidth="1"/>
    <col min="15373" max="15373" width="47.42578125" style="525" customWidth="1"/>
    <col min="15374" max="15377" width="0" style="525" hidden="1" customWidth="1"/>
    <col min="15378" max="15378" width="11.7109375" style="525" customWidth="1"/>
    <col min="15379" max="15379" width="6.42578125" style="525" bestFit="1" customWidth="1"/>
    <col min="15380" max="15380" width="11.7109375" style="525" customWidth="1"/>
    <col min="15381" max="15381" width="0" style="525" hidden="1" customWidth="1"/>
    <col min="15382" max="15382" width="3.7109375" style="525" customWidth="1"/>
    <col min="15383" max="15383" width="11.140625" style="525" bestFit="1" customWidth="1"/>
    <col min="15384" max="15616" width="10.5703125" style="525"/>
    <col min="15617" max="15624" width="0" style="525" hidden="1" customWidth="1"/>
    <col min="15625" max="15627" width="3.7109375" style="525" customWidth="1"/>
    <col min="15628" max="15628" width="12.7109375" style="525" customWidth="1"/>
    <col min="15629" max="15629" width="47.42578125" style="525" customWidth="1"/>
    <col min="15630" max="15633" width="0" style="525" hidden="1" customWidth="1"/>
    <col min="15634" max="15634" width="11.7109375" style="525" customWidth="1"/>
    <col min="15635" max="15635" width="6.42578125" style="525" bestFit="1" customWidth="1"/>
    <col min="15636" max="15636" width="11.7109375" style="525" customWidth="1"/>
    <col min="15637" max="15637" width="0" style="525" hidden="1" customWidth="1"/>
    <col min="15638" max="15638" width="3.7109375" style="525" customWidth="1"/>
    <col min="15639" max="15639" width="11.140625" style="525" bestFit="1" customWidth="1"/>
    <col min="15640" max="15872" width="10.5703125" style="525"/>
    <col min="15873" max="15880" width="0" style="525" hidden="1" customWidth="1"/>
    <col min="15881" max="15883" width="3.7109375" style="525" customWidth="1"/>
    <col min="15884" max="15884" width="12.7109375" style="525" customWidth="1"/>
    <col min="15885" max="15885" width="47.42578125" style="525" customWidth="1"/>
    <col min="15886" max="15889" width="0" style="525" hidden="1" customWidth="1"/>
    <col min="15890" max="15890" width="11.7109375" style="525" customWidth="1"/>
    <col min="15891" max="15891" width="6.42578125" style="525" bestFit="1" customWidth="1"/>
    <col min="15892" max="15892" width="11.7109375" style="525" customWidth="1"/>
    <col min="15893" max="15893" width="0" style="525" hidden="1" customWidth="1"/>
    <col min="15894" max="15894" width="3.7109375" style="525" customWidth="1"/>
    <col min="15895" max="15895" width="11.140625" style="525" bestFit="1" customWidth="1"/>
    <col min="15896" max="16128" width="10.5703125" style="525"/>
    <col min="16129" max="16136" width="0" style="525" hidden="1" customWidth="1"/>
    <col min="16137" max="16139" width="3.7109375" style="525" customWidth="1"/>
    <col min="16140" max="16140" width="12.7109375" style="525" customWidth="1"/>
    <col min="16141" max="16141" width="47.42578125" style="525" customWidth="1"/>
    <col min="16142" max="16145" width="0" style="525" hidden="1" customWidth="1"/>
    <col min="16146" max="16146" width="11.7109375" style="525" customWidth="1"/>
    <col min="16147" max="16147" width="6.42578125" style="525" bestFit="1" customWidth="1"/>
    <col min="16148" max="16148" width="11.7109375" style="525" customWidth="1"/>
    <col min="16149" max="16149" width="0" style="525" hidden="1" customWidth="1"/>
    <col min="16150" max="16150" width="3.7109375" style="525" customWidth="1"/>
    <col min="16151" max="16151" width="11.140625" style="525" bestFit="1" customWidth="1"/>
    <col min="16152" max="16384" width="10.5703125" style="525"/>
  </cols>
  <sheetData>
    <row r="1" spans="1:35" ht="14.25" hidden="1" customHeight="1"/>
    <row r="2" spans="1:35" ht="14.25" hidden="1" customHeight="1"/>
    <row r="3" spans="1:35" ht="14.25" hidden="1" customHeight="1"/>
    <row r="4" spans="1:35" ht="3" customHeight="1">
      <c r="J4" s="531"/>
      <c r="K4" s="531"/>
      <c r="L4" s="526"/>
      <c r="M4" s="526"/>
      <c r="N4" s="526"/>
      <c r="O4" s="534"/>
      <c r="P4" s="534"/>
      <c r="Q4" s="534"/>
      <c r="R4" s="534"/>
      <c r="S4" s="534"/>
      <c r="T4" s="534"/>
      <c r="U4" s="526"/>
    </row>
    <row r="5" spans="1:35" ht="22.5" customHeight="1">
      <c r="J5" s="531"/>
      <c r="K5" s="531"/>
      <c r="L5" s="1230" t="s">
        <v>657</v>
      </c>
      <c r="M5" s="1230"/>
      <c r="N5" s="1230"/>
      <c r="O5" s="1230"/>
      <c r="P5" s="1230"/>
      <c r="Q5" s="1230"/>
      <c r="R5" s="1230"/>
      <c r="S5" s="1230"/>
      <c r="T5" s="1230"/>
      <c r="U5" s="581"/>
    </row>
    <row r="6" spans="1:35" ht="3" customHeight="1">
      <c r="J6" s="531"/>
      <c r="K6" s="531"/>
      <c r="L6" s="526"/>
      <c r="M6" s="526"/>
      <c r="N6" s="526"/>
      <c r="O6" s="530"/>
      <c r="P6" s="530"/>
      <c r="Q6" s="530"/>
      <c r="R6" s="530"/>
      <c r="S6" s="530"/>
      <c r="T6" s="530"/>
      <c r="U6" s="526"/>
    </row>
    <row r="7" spans="1:35" s="572" customFormat="1" ht="22.5">
      <c r="A7" s="592"/>
      <c r="B7" s="592"/>
      <c r="C7" s="592"/>
      <c r="D7" s="592"/>
      <c r="E7" s="592"/>
      <c r="F7" s="592"/>
      <c r="G7" s="592"/>
      <c r="H7" s="592"/>
      <c r="L7" s="501"/>
      <c r="M7" s="619" t="s">
        <v>502</v>
      </c>
      <c r="N7" s="668"/>
      <c r="O7" s="1248" t="str">
        <f>IF(NameOrPr_ch="",IF(NameOrPr="","",NameOrPr),NameOrPr_ch)</f>
        <v>Управление по тарифам и ценовой политике Орловской области</v>
      </c>
      <c r="P7" s="1249"/>
      <c r="Q7" s="1249"/>
      <c r="R7" s="1249"/>
      <c r="S7" s="1249"/>
      <c r="T7" s="1250"/>
      <c r="U7" s="669"/>
      <c r="X7" s="592"/>
      <c r="Y7" s="592"/>
      <c r="Z7" s="592"/>
      <c r="AA7" s="592"/>
      <c r="AB7" s="592"/>
      <c r="AC7" s="592"/>
      <c r="AD7" s="592"/>
      <c r="AE7" s="592"/>
      <c r="AF7" s="592"/>
      <c r="AG7" s="592"/>
      <c r="AH7" s="592"/>
      <c r="AI7" s="592"/>
    </row>
    <row r="8" spans="1:35" s="572" customFormat="1" ht="18.75">
      <c r="A8" s="592"/>
      <c r="B8" s="592"/>
      <c r="C8" s="592"/>
      <c r="D8" s="592"/>
      <c r="E8" s="592"/>
      <c r="F8" s="592"/>
      <c r="G8" s="592"/>
      <c r="H8" s="592"/>
      <c r="L8" s="501"/>
      <c r="M8" s="619" t="s">
        <v>596</v>
      </c>
      <c r="N8" s="668"/>
      <c r="O8" s="1248" t="str">
        <f>IF(datePr_ch="",IF(datePr="","",datePr),datePr_ch)</f>
        <v>23.11.2022</v>
      </c>
      <c r="P8" s="1249"/>
      <c r="Q8" s="1249"/>
      <c r="R8" s="1249"/>
      <c r="S8" s="1249"/>
      <c r="T8" s="1250"/>
      <c r="U8" s="669"/>
      <c r="X8" s="592"/>
      <c r="Y8" s="592"/>
      <c r="Z8" s="592"/>
      <c r="AA8" s="592"/>
      <c r="AB8" s="592"/>
      <c r="AC8" s="592"/>
      <c r="AD8" s="592"/>
      <c r="AE8" s="592"/>
      <c r="AF8" s="592"/>
      <c r="AG8" s="592"/>
      <c r="AH8" s="592"/>
      <c r="AI8" s="592"/>
    </row>
    <row r="9" spans="1:35" s="572" customFormat="1" ht="18.75">
      <c r="A9" s="592"/>
      <c r="B9" s="592"/>
      <c r="C9" s="592"/>
      <c r="D9" s="592"/>
      <c r="E9" s="592"/>
      <c r="F9" s="592"/>
      <c r="G9" s="592"/>
      <c r="H9" s="592"/>
      <c r="L9" s="554"/>
      <c r="M9" s="619" t="s">
        <v>595</v>
      </c>
      <c r="N9" s="668"/>
      <c r="O9" s="1248" t="str">
        <f>IF(numberPr_ch="",IF(numberPr="","",numberPr),numberPr_ch)</f>
        <v>№ 485-т</v>
      </c>
      <c r="P9" s="1249"/>
      <c r="Q9" s="1249"/>
      <c r="R9" s="1249"/>
      <c r="S9" s="1249"/>
      <c r="T9" s="1250"/>
      <c r="U9" s="669"/>
      <c r="X9" s="592"/>
      <c r="Y9" s="592"/>
      <c r="Z9" s="592"/>
      <c r="AA9" s="592"/>
      <c r="AB9" s="592"/>
      <c r="AC9" s="592"/>
      <c r="AD9" s="592"/>
      <c r="AE9" s="592"/>
      <c r="AF9" s="592"/>
      <c r="AG9" s="592"/>
      <c r="AH9" s="592"/>
      <c r="AI9" s="592"/>
    </row>
    <row r="10" spans="1:35" s="572" customFormat="1" ht="18.75">
      <c r="A10" s="592"/>
      <c r="B10" s="592"/>
      <c r="C10" s="592"/>
      <c r="D10" s="592"/>
      <c r="E10" s="592"/>
      <c r="F10" s="592"/>
      <c r="G10" s="592"/>
      <c r="H10" s="592"/>
      <c r="L10" s="554"/>
      <c r="M10" s="619" t="s">
        <v>501</v>
      </c>
      <c r="N10" s="668"/>
      <c r="O10" s="1248" t="str">
        <f>IF(IstPub_ch="",IF(IstPub="","",IstPub),IstPub_ch)</f>
        <v>https://orel-region.ru/</v>
      </c>
      <c r="P10" s="1249"/>
      <c r="Q10" s="1249"/>
      <c r="R10" s="1249"/>
      <c r="S10" s="1249"/>
      <c r="T10" s="1250"/>
      <c r="U10" s="669"/>
      <c r="X10" s="592"/>
      <c r="Y10" s="592"/>
      <c r="Z10" s="592"/>
      <c r="AA10" s="592"/>
      <c r="AB10" s="592"/>
      <c r="AC10" s="592"/>
      <c r="AD10" s="592"/>
      <c r="AE10" s="592"/>
      <c r="AF10" s="592"/>
      <c r="AG10" s="592"/>
      <c r="AH10" s="592"/>
      <c r="AI10" s="592"/>
    </row>
    <row r="11" spans="1:35" s="572" customFormat="1" ht="11.25" hidden="1" customHeight="1">
      <c r="A11" s="592"/>
      <c r="B11" s="592"/>
      <c r="C11" s="592"/>
      <c r="D11" s="592"/>
      <c r="E11" s="592"/>
      <c r="F11" s="592"/>
      <c r="G11" s="592"/>
      <c r="H11" s="592"/>
      <c r="L11" s="1231"/>
      <c r="M11" s="1231"/>
      <c r="N11" s="568"/>
      <c r="O11" s="1251"/>
      <c r="P11" s="1251"/>
      <c r="Q11" s="1251"/>
      <c r="R11" s="1251"/>
      <c r="S11" s="1251"/>
      <c r="T11" s="1251"/>
      <c r="U11" s="590" t="s">
        <v>373</v>
      </c>
      <c r="X11" s="592"/>
      <c r="Y11" s="592"/>
      <c r="Z11" s="592"/>
      <c r="AA11" s="592"/>
      <c r="AB11" s="592"/>
      <c r="AC11" s="592"/>
      <c r="AD11" s="592"/>
      <c r="AE11" s="592"/>
      <c r="AF11" s="592"/>
      <c r="AG11" s="592"/>
      <c r="AH11" s="592"/>
      <c r="AI11" s="592"/>
    </row>
    <row r="12" spans="1:35">
      <c r="J12" s="531"/>
      <c r="K12" s="531"/>
      <c r="L12" s="526"/>
      <c r="M12" s="526"/>
      <c r="N12" s="526"/>
      <c r="O12" s="1252"/>
      <c r="P12" s="1252"/>
      <c r="Q12" s="1252"/>
      <c r="R12" s="1252"/>
      <c r="S12" s="1252"/>
      <c r="T12" s="1252"/>
      <c r="U12" s="1252"/>
    </row>
    <row r="13" spans="1:35" ht="14.25" customHeight="1">
      <c r="J13" s="531"/>
      <c r="K13" s="531"/>
      <c r="L13" s="1159" t="s">
        <v>454</v>
      </c>
      <c r="M13" s="1159"/>
      <c r="N13" s="1159"/>
      <c r="O13" s="1159"/>
      <c r="P13" s="1159"/>
      <c r="Q13" s="1159"/>
      <c r="R13" s="1159"/>
      <c r="S13" s="1159"/>
      <c r="T13" s="1159"/>
      <c r="U13" s="1159"/>
      <c r="V13" s="1159"/>
      <c r="W13" s="1159" t="s">
        <v>455</v>
      </c>
    </row>
    <row r="14" spans="1:35" ht="14.25" customHeight="1">
      <c r="J14" s="531"/>
      <c r="K14" s="531"/>
      <c r="L14" s="1214" t="s">
        <v>92</v>
      </c>
      <c r="M14" s="1214" t="s">
        <v>639</v>
      </c>
      <c r="N14" s="523"/>
      <c r="O14" s="1215" t="s">
        <v>641</v>
      </c>
      <c r="P14" s="1216"/>
      <c r="Q14" s="1216"/>
      <c r="R14" s="1216"/>
      <c r="S14" s="1216"/>
      <c r="T14" s="1217"/>
      <c r="U14" s="1225" t="s">
        <v>341</v>
      </c>
      <c r="V14" s="1211" t="s">
        <v>275</v>
      </c>
      <c r="W14" s="1159"/>
    </row>
    <row r="15" spans="1:35" ht="14.25" customHeight="1">
      <c r="J15" s="531"/>
      <c r="K15" s="531"/>
      <c r="L15" s="1214"/>
      <c r="M15" s="1214"/>
      <c r="N15" s="523"/>
      <c r="O15" s="1220" t="s">
        <v>621</v>
      </c>
      <c r="P15" s="1218"/>
      <c r="Q15" s="1219"/>
      <c r="R15" s="1223" t="s">
        <v>654</v>
      </c>
      <c r="S15" s="1223"/>
      <c r="T15" s="1224"/>
      <c r="U15" s="1226"/>
      <c r="V15" s="1212"/>
      <c r="W15" s="1159"/>
    </row>
    <row r="16" spans="1:35" ht="30" customHeight="1">
      <c r="J16" s="531"/>
      <c r="K16" s="531"/>
      <c r="L16" s="1214"/>
      <c r="M16" s="1214"/>
      <c r="N16" s="522"/>
      <c r="O16" s="1221"/>
      <c r="P16" s="537"/>
      <c r="Q16" s="537"/>
      <c r="R16" s="538" t="s">
        <v>274</v>
      </c>
      <c r="S16" s="1209" t="s">
        <v>273</v>
      </c>
      <c r="T16" s="1210"/>
      <c r="U16" s="1227"/>
      <c r="V16" s="1213"/>
      <c r="W16" s="1159"/>
    </row>
    <row r="17" spans="1:36">
      <c r="J17" s="531"/>
      <c r="K17" s="571">
        <v>1</v>
      </c>
      <c r="L17" s="649" t="s">
        <v>93</v>
      </c>
      <c r="M17" s="649" t="s">
        <v>49</v>
      </c>
      <c r="N17" s="670" t="s">
        <v>49</v>
      </c>
      <c r="O17" s="650">
        <f ca="1">OFFSET(O17,0,-1)+1</f>
        <v>3</v>
      </c>
      <c r="P17" s="651">
        <f ca="1">OFFSET(P17,0,-1)</f>
        <v>3</v>
      </c>
      <c r="Q17" s="651">
        <f ca="1">OFFSET(Q17,0,-1)</f>
        <v>3</v>
      </c>
      <c r="R17" s="650">
        <f ca="1">OFFSET(R17,0,-1)+1</f>
        <v>4</v>
      </c>
      <c r="S17" s="1232">
        <f ca="1">OFFSET(S17,0,-1)+1</f>
        <v>5</v>
      </c>
      <c r="T17" s="1232"/>
      <c r="U17" s="650">
        <f ca="1">OFFSET(U17,0,-2)+1</f>
        <v>6</v>
      </c>
      <c r="V17" s="651">
        <f ca="1">OFFSET(V17,0,-1)</f>
        <v>6</v>
      </c>
      <c r="W17" s="650">
        <f ca="1">OFFSET(W17,0,-1)+1</f>
        <v>7</v>
      </c>
    </row>
    <row r="18" spans="1:36" ht="22.5">
      <c r="A18" s="1233">
        <v>1</v>
      </c>
      <c r="B18" s="921"/>
      <c r="C18" s="921"/>
      <c r="D18" s="921"/>
      <c r="E18" s="922"/>
      <c r="F18" s="923"/>
      <c r="G18" s="921"/>
      <c r="H18" s="921"/>
      <c r="I18" s="924"/>
      <c r="J18" s="919"/>
      <c r="K18" s="928">
        <v>1</v>
      </c>
      <c r="L18" s="595">
        <f>mergeValue(A18)</f>
        <v>1</v>
      </c>
      <c r="M18" s="643" t="s">
        <v>20</v>
      </c>
      <c r="N18" s="582"/>
      <c r="O18" s="1245"/>
      <c r="P18" s="1245"/>
      <c r="Q18" s="1245"/>
      <c r="R18" s="1245"/>
      <c r="S18" s="1245"/>
      <c r="T18" s="1245"/>
      <c r="U18" s="1245"/>
      <c r="V18" s="1245"/>
      <c r="W18" s="632" t="s">
        <v>658</v>
      </c>
    </row>
    <row r="19" spans="1:36" ht="22.5">
      <c r="A19" s="1233"/>
      <c r="B19" s="1233">
        <v>1</v>
      </c>
      <c r="C19" s="921"/>
      <c r="D19" s="921"/>
      <c r="E19" s="923"/>
      <c r="F19" s="923"/>
      <c r="G19" s="921"/>
      <c r="H19" s="921"/>
      <c r="I19" s="918"/>
      <c r="J19" s="917"/>
      <c r="K19" s="928">
        <v>1</v>
      </c>
      <c r="L19" s="595" t="str">
        <f>mergeValue(A19) &amp;"."&amp; mergeValue(B19)</f>
        <v>1.1</v>
      </c>
      <c r="M19" s="548" t="s">
        <v>16</v>
      </c>
      <c r="N19" s="582"/>
      <c r="O19" s="1245"/>
      <c r="P19" s="1245"/>
      <c r="Q19" s="1245"/>
      <c r="R19" s="1245"/>
      <c r="S19" s="1245"/>
      <c r="T19" s="1245"/>
      <c r="U19" s="1245"/>
      <c r="V19" s="1245"/>
      <c r="W19" s="632" t="s">
        <v>477</v>
      </c>
    </row>
    <row r="20" spans="1:36" ht="22.5">
      <c r="A20" s="1233"/>
      <c r="B20" s="1233"/>
      <c r="C20" s="1233">
        <v>1</v>
      </c>
      <c r="D20" s="921"/>
      <c r="E20" s="923"/>
      <c r="F20" s="923"/>
      <c r="G20" s="921"/>
      <c r="H20" s="921"/>
      <c r="I20" s="925"/>
      <c r="J20" s="917"/>
      <c r="K20" s="928">
        <v>1</v>
      </c>
      <c r="L20" s="595" t="str">
        <f>mergeValue(A20) &amp;"."&amp; mergeValue(B20)&amp;"."&amp; mergeValue(C20)</f>
        <v>1.1.1</v>
      </c>
      <c r="M20" s="549" t="s">
        <v>7</v>
      </c>
      <c r="N20" s="582"/>
      <c r="O20" s="1245"/>
      <c r="P20" s="1245"/>
      <c r="Q20" s="1245"/>
      <c r="R20" s="1245"/>
      <c r="S20" s="1245"/>
      <c r="T20" s="1245"/>
      <c r="U20" s="1245"/>
      <c r="V20" s="1245"/>
      <c r="W20" s="632" t="s">
        <v>633</v>
      </c>
    </row>
    <row r="21" spans="1:36" ht="22.5">
      <c r="A21" s="1233"/>
      <c r="B21" s="1233"/>
      <c r="C21" s="1233"/>
      <c r="D21" s="1233">
        <v>1</v>
      </c>
      <c r="E21" s="923"/>
      <c r="F21" s="923"/>
      <c r="G21" s="921"/>
      <c r="H21" s="921"/>
      <c r="I21" s="1233">
        <v>1</v>
      </c>
      <c r="J21" s="917"/>
      <c r="K21" s="928">
        <v>1</v>
      </c>
      <c r="L21" s="595" t="str">
        <f>mergeValue(A21) &amp;"."&amp; mergeValue(B21)&amp;"."&amp; mergeValue(C21)&amp;"."&amp; mergeValue(D21)</f>
        <v>1.1.1.1</v>
      </c>
      <c r="M21" s="550" t="s">
        <v>22</v>
      </c>
      <c r="N21" s="582"/>
      <c r="O21" s="1245"/>
      <c r="P21" s="1245"/>
      <c r="Q21" s="1245"/>
      <c r="R21" s="1245"/>
      <c r="S21" s="1245"/>
      <c r="T21" s="1245"/>
      <c r="U21" s="1245"/>
      <c r="V21" s="1245"/>
      <c r="W21" s="632" t="s">
        <v>634</v>
      </c>
    </row>
    <row r="22" spans="1:36" ht="11.25" hidden="1" customHeight="1">
      <c r="A22" s="1233"/>
      <c r="B22" s="1233"/>
      <c r="C22" s="1233"/>
      <c r="D22" s="1233"/>
      <c r="E22" s="1233">
        <v>1</v>
      </c>
      <c r="F22" s="923"/>
      <c r="G22" s="921"/>
      <c r="H22" s="921"/>
      <c r="I22" s="1233"/>
      <c r="J22" s="923"/>
      <c r="K22" s="928">
        <v>1</v>
      </c>
      <c r="L22" s="595"/>
      <c r="M22" s="556"/>
      <c r="N22" s="583"/>
      <c r="O22" s="633"/>
      <c r="P22" s="633"/>
      <c r="Q22" s="633"/>
      <c r="R22" s="633"/>
      <c r="S22" s="633"/>
      <c r="T22" s="633"/>
      <c r="U22" s="595"/>
      <c r="V22" s="509"/>
      <c r="W22" s="561"/>
    </row>
    <row r="23" spans="1:36" ht="90">
      <c r="A23" s="1233"/>
      <c r="B23" s="1233"/>
      <c r="C23" s="1233"/>
      <c r="D23" s="1233"/>
      <c r="E23" s="1233"/>
      <c r="F23" s="1233">
        <v>1</v>
      </c>
      <c r="G23" s="921"/>
      <c r="H23" s="921"/>
      <c r="I23" s="1233"/>
      <c r="J23" s="1253"/>
      <c r="K23" s="928">
        <v>1</v>
      </c>
      <c r="L23" s="595" t="str">
        <f>mergeValue(A23) &amp;"."&amp; mergeValue(B23)&amp;"."&amp; mergeValue(C23)&amp;"."&amp; mergeValue(D23)&amp;"."&amp;  mergeValue(F23)</f>
        <v>1.1.1.1.1</v>
      </c>
      <c r="M23" s="556" t="s">
        <v>10</v>
      </c>
      <c r="N23" s="583"/>
      <c r="O23" s="1235"/>
      <c r="P23" s="1235"/>
      <c r="Q23" s="1235"/>
      <c r="R23" s="1235"/>
      <c r="S23" s="1235"/>
      <c r="T23" s="1235"/>
      <c r="U23" s="1235"/>
      <c r="V23" s="1235"/>
      <c r="W23" s="632" t="s">
        <v>635</v>
      </c>
      <c r="Y23" s="591" t="str">
        <f>strCheckUnique(Z23:Z26)</f>
        <v/>
      </c>
      <c r="AA23" s="591"/>
    </row>
    <row r="24" spans="1:36" ht="189" customHeight="1">
      <c r="A24" s="1233"/>
      <c r="B24" s="1233"/>
      <c r="C24" s="1233"/>
      <c r="D24" s="1233"/>
      <c r="E24" s="1233"/>
      <c r="F24" s="1233"/>
      <c r="G24" s="921">
        <v>1</v>
      </c>
      <c r="H24" s="921"/>
      <c r="I24" s="1233"/>
      <c r="J24" s="1253"/>
      <c r="K24" s="920"/>
      <c r="L24" s="595" t="str">
        <f>mergeValue(A24) &amp;"."&amp; mergeValue(B24)&amp;"."&amp; mergeValue(C24)&amp;"."&amp; mergeValue(D24)&amp;"."&amp;  mergeValue(F24)&amp;"."&amp;  mergeValue(G24)</f>
        <v>1.1.1.1.1.1</v>
      </c>
      <c r="M24" s="1071"/>
      <c r="N24" s="588"/>
      <c r="O24" s="564"/>
      <c r="P24" s="564"/>
      <c r="Q24" s="564"/>
      <c r="R24" s="1243"/>
      <c r="S24" s="1229" t="s">
        <v>84</v>
      </c>
      <c r="T24" s="1243"/>
      <c r="U24" s="1229" t="s">
        <v>85</v>
      </c>
      <c r="V24" s="539"/>
      <c r="W24" s="1204" t="s">
        <v>659</v>
      </c>
      <c r="X24" s="587" t="str">
        <f>strCheckDate(O25:V25)</f>
        <v/>
      </c>
      <c r="Y24" s="591"/>
      <c r="Z24" s="591" t="str">
        <f>IF(M24="","",M24 )</f>
        <v/>
      </c>
      <c r="AA24" s="591"/>
      <c r="AB24" s="591"/>
      <c r="AC24" s="591"/>
    </row>
    <row r="25" spans="1:36" ht="11.25" hidden="1" customHeight="1">
      <c r="A25" s="1233"/>
      <c r="B25" s="1233"/>
      <c r="C25" s="1233"/>
      <c r="D25" s="1233"/>
      <c r="E25" s="1233"/>
      <c r="F25" s="1233"/>
      <c r="G25" s="921"/>
      <c r="H25" s="921"/>
      <c r="I25" s="1233"/>
      <c r="J25" s="1253"/>
      <c r="K25" s="928">
        <v>1</v>
      </c>
      <c r="L25" s="602"/>
      <c r="M25" s="648"/>
      <c r="N25" s="588"/>
      <c r="O25" s="564"/>
      <c r="P25" s="564"/>
      <c r="Q25" s="586" t="str">
        <f>R24 &amp; "-" &amp; T24</f>
        <v>-</v>
      </c>
      <c r="R25" s="1243"/>
      <c r="S25" s="1229"/>
      <c r="T25" s="1243"/>
      <c r="U25" s="1229"/>
      <c r="V25" s="539"/>
      <c r="W25" s="1205"/>
      <c r="Y25" s="591"/>
      <c r="Z25" s="591"/>
      <c r="AA25" s="591"/>
      <c r="AB25" s="591"/>
      <c r="AC25" s="591"/>
    </row>
    <row r="26" spans="1:36" s="524" customFormat="1" ht="15" customHeight="1">
      <c r="A26" s="1233"/>
      <c r="B26" s="1233"/>
      <c r="C26" s="1233"/>
      <c r="D26" s="1233"/>
      <c r="E26" s="1233"/>
      <c r="F26" s="1233"/>
      <c r="G26" s="921"/>
      <c r="H26" s="921"/>
      <c r="I26" s="1233"/>
      <c r="J26" s="1253"/>
      <c r="K26" s="928">
        <v>1</v>
      </c>
      <c r="L26" s="540"/>
      <c r="M26" s="558" t="s">
        <v>25</v>
      </c>
      <c r="N26" s="553"/>
      <c r="O26" s="547"/>
      <c r="P26" s="547"/>
      <c r="Q26" s="547"/>
      <c r="R26" s="575"/>
      <c r="S26" s="566"/>
      <c r="T26" s="565"/>
      <c r="U26" s="553"/>
      <c r="V26" s="562"/>
      <c r="W26" s="1206"/>
      <c r="X26" s="589"/>
      <c r="Y26" s="589"/>
      <c r="Z26" s="589"/>
      <c r="AA26" s="589"/>
      <c r="AB26" s="589"/>
      <c r="AC26" s="589"/>
      <c r="AD26" s="589"/>
      <c r="AE26" s="589"/>
      <c r="AF26" s="589"/>
      <c r="AG26" s="589"/>
      <c r="AH26" s="589"/>
      <c r="AI26" s="589"/>
    </row>
    <row r="27" spans="1:36" s="524" customFormat="1" ht="15" customHeight="1">
      <c r="A27" s="1233"/>
      <c r="B27" s="1233"/>
      <c r="C27" s="1233"/>
      <c r="D27" s="1233"/>
      <c r="E27" s="1233"/>
      <c r="F27" s="923"/>
      <c r="G27" s="923"/>
      <c r="H27" s="921"/>
      <c r="I27" s="1233"/>
      <c r="J27" s="923"/>
      <c r="K27" s="927"/>
      <c r="L27" s="540"/>
      <c r="M27" s="553" t="s">
        <v>11</v>
      </c>
      <c r="N27" s="558"/>
      <c r="O27" s="558"/>
      <c r="P27" s="558"/>
      <c r="Q27" s="558"/>
      <c r="R27" s="558"/>
      <c r="S27" s="558"/>
      <c r="T27" s="558"/>
      <c r="U27" s="558"/>
      <c r="V27" s="558"/>
      <c r="W27" s="562"/>
      <c r="X27" s="589"/>
      <c r="Y27" s="589"/>
      <c r="Z27" s="589"/>
      <c r="AA27" s="589"/>
      <c r="AB27" s="589"/>
      <c r="AC27" s="589"/>
      <c r="AD27" s="589"/>
      <c r="AE27" s="589"/>
      <c r="AF27" s="589"/>
      <c r="AG27" s="589"/>
      <c r="AH27" s="589"/>
      <c r="AI27" s="589"/>
      <c r="AJ27" s="589"/>
    </row>
    <row r="28" spans="1:36" s="524" customFormat="1" ht="15" hidden="1" customHeight="1">
      <c r="A28" s="1233"/>
      <c r="B28" s="1233"/>
      <c r="C28" s="1233"/>
      <c r="D28" s="1233"/>
      <c r="E28" s="923"/>
      <c r="F28" s="923"/>
      <c r="G28" s="923"/>
      <c r="H28" s="921"/>
      <c r="I28" s="1233"/>
      <c r="J28" s="923"/>
      <c r="K28" s="927"/>
      <c r="L28" s="540"/>
      <c r="M28" s="553"/>
      <c r="N28" s="558"/>
      <c r="O28" s="558"/>
      <c r="P28" s="558"/>
      <c r="Q28" s="558"/>
      <c r="R28" s="558"/>
      <c r="S28" s="558"/>
      <c r="T28" s="558"/>
      <c r="U28" s="558"/>
      <c r="V28" s="558"/>
      <c r="W28" s="562"/>
      <c r="X28" s="589"/>
      <c r="Y28" s="589"/>
      <c r="Z28" s="589"/>
      <c r="AA28" s="589"/>
      <c r="AB28" s="589"/>
      <c r="AC28" s="589"/>
      <c r="AD28" s="589"/>
      <c r="AE28" s="589"/>
      <c r="AF28" s="589"/>
      <c r="AG28" s="589"/>
      <c r="AH28" s="589"/>
      <c r="AI28" s="589"/>
      <c r="AJ28" s="589"/>
    </row>
    <row r="29" spans="1:36" s="524" customFormat="1" ht="15" customHeight="1">
      <c r="A29" s="1233"/>
      <c r="B29" s="1233"/>
      <c r="C29" s="1233"/>
      <c r="D29" s="926"/>
      <c r="E29" s="926"/>
      <c r="F29" s="923"/>
      <c r="G29" s="921"/>
      <c r="H29" s="921"/>
      <c r="I29" s="919"/>
      <c r="J29" s="916"/>
      <c r="K29" s="928">
        <v>1</v>
      </c>
      <c r="L29" s="540"/>
      <c r="M29" s="552" t="s">
        <v>17</v>
      </c>
      <c r="N29" s="551"/>
      <c r="O29" s="547"/>
      <c r="P29" s="547"/>
      <c r="Q29" s="547"/>
      <c r="R29" s="575"/>
      <c r="S29" s="566"/>
      <c r="T29" s="565"/>
      <c r="U29" s="551"/>
      <c r="V29" s="566"/>
      <c r="W29" s="562"/>
      <c r="X29" s="589"/>
      <c r="Y29" s="589"/>
      <c r="Z29" s="589"/>
      <c r="AA29" s="589"/>
      <c r="AB29" s="589"/>
      <c r="AC29" s="589"/>
      <c r="AD29" s="589"/>
      <c r="AE29" s="589"/>
      <c r="AF29" s="589"/>
      <c r="AG29" s="589"/>
      <c r="AH29" s="589"/>
      <c r="AI29" s="589"/>
    </row>
    <row r="30" spans="1:36" s="524" customFormat="1" ht="15" customHeight="1">
      <c r="A30" s="1233"/>
      <c r="B30" s="1233"/>
      <c r="C30" s="926"/>
      <c r="D30" s="926"/>
      <c r="E30" s="926"/>
      <c r="F30" s="926"/>
      <c r="G30" s="921"/>
      <c r="H30" s="921"/>
      <c r="I30" s="929"/>
      <c r="J30" s="916"/>
      <c r="K30" s="928">
        <v>1</v>
      </c>
      <c r="L30" s="540"/>
      <c r="M30" s="551" t="s">
        <v>18</v>
      </c>
      <c r="N30" s="551"/>
      <c r="O30" s="547"/>
      <c r="P30" s="547"/>
      <c r="Q30" s="547"/>
      <c r="R30" s="575"/>
      <c r="S30" s="566"/>
      <c r="T30" s="565"/>
      <c r="U30" s="551"/>
      <c r="V30" s="566"/>
      <c r="W30" s="562"/>
      <c r="X30" s="589"/>
      <c r="Y30" s="589"/>
      <c r="Z30" s="589"/>
      <c r="AA30" s="589"/>
      <c r="AB30" s="589"/>
      <c r="AC30" s="589"/>
      <c r="AD30" s="589"/>
      <c r="AE30" s="589"/>
      <c r="AF30" s="589"/>
      <c r="AG30" s="589"/>
      <c r="AH30" s="589"/>
      <c r="AI30" s="589"/>
    </row>
    <row r="31" spans="1:36" s="524" customFormat="1" ht="15" customHeight="1">
      <c r="A31" s="1233"/>
      <c r="B31" s="926"/>
      <c r="C31" s="926"/>
      <c r="D31" s="926"/>
      <c r="E31" s="926"/>
      <c r="F31" s="926"/>
      <c r="G31" s="921"/>
      <c r="H31" s="921"/>
      <c r="I31" s="919"/>
      <c r="J31" s="916"/>
      <c r="K31" s="928">
        <v>1</v>
      </c>
      <c r="L31" s="540"/>
      <c r="M31" s="560" t="s">
        <v>19</v>
      </c>
      <c r="N31" s="551"/>
      <c r="O31" s="547"/>
      <c r="P31" s="547"/>
      <c r="Q31" s="547"/>
      <c r="R31" s="575"/>
      <c r="S31" s="566"/>
      <c r="T31" s="565"/>
      <c r="U31" s="551"/>
      <c r="V31" s="566"/>
      <c r="W31" s="562"/>
      <c r="X31" s="589"/>
      <c r="Y31" s="589"/>
      <c r="Z31" s="589"/>
      <c r="AA31" s="589"/>
      <c r="AB31" s="589"/>
      <c r="AC31" s="589"/>
      <c r="AD31" s="589"/>
      <c r="AE31" s="589"/>
      <c r="AF31" s="589"/>
      <c r="AG31" s="589"/>
      <c r="AH31" s="589"/>
      <c r="AI31" s="589"/>
    </row>
    <row r="32" spans="1:36" s="524" customFormat="1" ht="15" customHeight="1">
      <c r="A32" s="915"/>
      <c r="B32" s="915"/>
      <c r="C32" s="915"/>
      <c r="D32" s="915"/>
      <c r="E32" s="915"/>
      <c r="F32" s="915"/>
      <c r="G32" s="915"/>
      <c r="H32" s="915"/>
      <c r="I32" s="915"/>
      <c r="J32" s="915"/>
      <c r="K32" s="915"/>
      <c r="L32" s="494"/>
      <c r="M32" s="567" t="s">
        <v>309</v>
      </c>
      <c r="N32" s="551"/>
      <c r="O32" s="547"/>
      <c r="P32" s="547"/>
      <c r="Q32" s="547"/>
      <c r="R32" s="575"/>
      <c r="S32" s="566"/>
      <c r="T32" s="565"/>
      <c r="U32" s="551"/>
      <c r="V32" s="566"/>
      <c r="W32" s="562"/>
      <c r="X32" s="589"/>
      <c r="Y32" s="589"/>
      <c r="Z32" s="589"/>
      <c r="AA32" s="589"/>
      <c r="AB32" s="589"/>
      <c r="AC32" s="589"/>
      <c r="AD32" s="589"/>
      <c r="AE32" s="589"/>
      <c r="AF32" s="589"/>
      <c r="AG32" s="589"/>
      <c r="AH32" s="589"/>
      <c r="AI32" s="589"/>
    </row>
    <row r="33" spans="12:23" ht="3" customHeight="1">
      <c r="L33" s="487"/>
      <c r="M33" s="487"/>
      <c r="N33" s="487"/>
      <c r="O33" s="487"/>
      <c r="P33" s="487"/>
      <c r="Q33" s="487"/>
      <c r="R33" s="487"/>
      <c r="S33" s="487"/>
      <c r="T33" s="487"/>
      <c r="U33" s="487"/>
    </row>
    <row r="34" spans="12:23" ht="106.5" customHeight="1">
      <c r="L34" s="1">
        <v>1</v>
      </c>
      <c r="M34" s="1197" t="s">
        <v>660</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4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4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4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400-000003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4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4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xr:uid="{00000000-0002-0000-14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400-000007000000}"/>
    <dataValidation type="list" allowBlank="1" showInputMessage="1" showErrorMessage="1" errorTitle="Ошибка" error="Выберите значение из списка" prompt="Выберите значение из списка" sqref="O23:V23" xr:uid="{00000000-0002-0000-14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69</v>
      </c>
    </row>
    <row r="2" spans="1:20" ht="22.5">
      <c r="F2" s="1198" t="s">
        <v>491</v>
      </c>
      <c r="G2" s="1199"/>
      <c r="H2" s="1200"/>
      <c r="I2" s="642"/>
    </row>
    <row r="3" spans="1:20" ht="3" customHeight="1"/>
    <row r="4" spans="1:20" s="572" customFormat="1" ht="11.25">
      <c r="A4" s="592"/>
      <c r="B4" s="592"/>
      <c r="C4" s="592"/>
      <c r="D4" s="592"/>
      <c r="F4" s="1159" t="s">
        <v>454</v>
      </c>
      <c r="G4" s="1159"/>
      <c r="H4" s="1159"/>
      <c r="I4" s="1201"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1"/>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29.11.2022</v>
      </c>
      <c r="I7" s="583" t="s">
        <v>493</v>
      </c>
      <c r="J7" s="617"/>
      <c r="K7" s="592"/>
      <c r="L7" s="592"/>
      <c r="M7" s="592"/>
      <c r="N7" s="592"/>
      <c r="O7" s="592"/>
      <c r="P7" s="592"/>
      <c r="Q7" s="592"/>
      <c r="R7" s="592"/>
      <c r="S7" s="592"/>
      <c r="T7" s="592"/>
    </row>
    <row r="8" spans="1:20" s="572" customFormat="1" ht="45">
      <c r="A8" s="1202">
        <v>1</v>
      </c>
      <c r="B8" s="592"/>
      <c r="C8" s="592"/>
      <c r="D8" s="592"/>
      <c r="F8" s="618" t="str">
        <f>"2." &amp;mergeValue(A8)</f>
        <v>2.1</v>
      </c>
      <c r="G8" s="634" t="s">
        <v>494</v>
      </c>
      <c r="H8" s="606"/>
      <c r="I8" s="583" t="s">
        <v>590</v>
      </c>
      <c r="J8" s="617"/>
      <c r="K8" s="592"/>
      <c r="L8" s="592"/>
      <c r="M8" s="592"/>
      <c r="N8" s="592"/>
      <c r="O8" s="592"/>
      <c r="P8" s="592"/>
      <c r="Q8" s="592"/>
      <c r="R8" s="592"/>
      <c r="S8" s="592"/>
      <c r="T8" s="592"/>
    </row>
    <row r="9" spans="1:20" s="572" customFormat="1" ht="22.5">
      <c r="A9" s="1202"/>
      <c r="B9" s="592"/>
      <c r="C9" s="592"/>
      <c r="D9" s="592"/>
      <c r="F9" s="618" t="str">
        <f>"3." &amp;mergeValue(A9)</f>
        <v>3.1</v>
      </c>
      <c r="G9" s="634" t="s">
        <v>495</v>
      </c>
      <c r="H9" s="606"/>
      <c r="I9" s="583" t="s">
        <v>588</v>
      </c>
      <c r="J9" s="617"/>
      <c r="K9" s="592"/>
      <c r="L9" s="592"/>
      <c r="M9" s="592"/>
      <c r="N9" s="592"/>
      <c r="O9" s="592"/>
      <c r="P9" s="592"/>
      <c r="Q9" s="592"/>
      <c r="R9" s="592"/>
      <c r="S9" s="592"/>
      <c r="T9" s="592"/>
    </row>
    <row r="10" spans="1:20" s="572" customFormat="1" ht="22.5">
      <c r="A10" s="1202"/>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2"/>
      <c r="B11" s="1202">
        <v>1</v>
      </c>
      <c r="C11" s="625"/>
      <c r="D11" s="625"/>
      <c r="F11" s="618" t="str">
        <f>"4."&amp;mergeValue(A11) &amp;"."&amp;mergeValue(B11)</f>
        <v>4.1.1</v>
      </c>
      <c r="G11" s="613" t="s">
        <v>592</v>
      </c>
      <c r="H11" s="606" t="str">
        <f>IF(region_name="","",region_name)</f>
        <v>Орловская область</v>
      </c>
      <c r="I11" s="583" t="s">
        <v>499</v>
      </c>
      <c r="J11" s="617"/>
      <c r="K11" s="592"/>
      <c r="L11" s="592"/>
      <c r="M11" s="592"/>
      <c r="N11" s="592"/>
      <c r="O11" s="592"/>
      <c r="P11" s="592"/>
      <c r="Q11" s="592"/>
      <c r="R11" s="592"/>
      <c r="S11" s="592"/>
      <c r="T11" s="592"/>
    </row>
    <row r="12" spans="1:20" s="572" customFormat="1" ht="22.5">
      <c r="A12" s="1202"/>
      <c r="B12" s="1202"/>
      <c r="C12" s="1202">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2"/>
      <c r="B13" s="1202"/>
      <c r="C13" s="1202"/>
      <c r="D13" s="625">
        <v>1</v>
      </c>
      <c r="F13" s="618" t="str">
        <f>"4."&amp;mergeValue(A13) &amp;"."&amp;mergeValue(B13)&amp;"."&amp;mergeValue(C13)&amp;"."&amp;mergeValue(D13)</f>
        <v>4.1.1.1.1</v>
      </c>
      <c r="G13" s="635" t="s">
        <v>498</v>
      </c>
      <c r="H13" s="606"/>
      <c r="I13" s="1203" t="s">
        <v>591</v>
      </c>
      <c r="J13" s="617"/>
      <c r="K13" s="592"/>
      <c r="L13" s="592"/>
      <c r="M13" s="592"/>
      <c r="N13" s="592"/>
      <c r="O13" s="592"/>
      <c r="P13" s="592"/>
      <c r="Q13" s="592"/>
      <c r="R13" s="592"/>
      <c r="S13" s="592"/>
      <c r="T13" s="592"/>
    </row>
    <row r="14" spans="1:20" s="572" customFormat="1" ht="18.75">
      <c r="A14" s="1202"/>
      <c r="B14" s="1202"/>
      <c r="C14" s="1202"/>
      <c r="D14" s="625"/>
      <c r="F14" s="621"/>
      <c r="G14" s="552" t="s">
        <v>4</v>
      </c>
      <c r="H14" s="626"/>
      <c r="I14" s="1203"/>
      <c r="J14" s="617"/>
      <c r="K14" s="592"/>
      <c r="L14" s="592"/>
      <c r="M14" s="592"/>
      <c r="N14" s="592"/>
      <c r="O14" s="592"/>
      <c r="P14" s="592"/>
      <c r="Q14" s="592"/>
      <c r="R14" s="592"/>
      <c r="S14" s="592"/>
      <c r="T14" s="592"/>
    </row>
    <row r="15" spans="1:20" s="572" customFormat="1" ht="18.75">
      <c r="A15" s="1202"/>
      <c r="B15" s="1202"/>
      <c r="C15" s="625"/>
      <c r="D15" s="625"/>
      <c r="F15" s="636"/>
      <c r="G15" s="579" t="s">
        <v>403</v>
      </c>
      <c r="H15" s="637"/>
      <c r="I15" s="638"/>
      <c r="J15" s="617"/>
      <c r="K15" s="592"/>
      <c r="L15" s="592"/>
      <c r="M15" s="592"/>
      <c r="N15" s="592"/>
      <c r="O15" s="592"/>
      <c r="P15" s="592"/>
      <c r="Q15" s="592"/>
      <c r="R15" s="592"/>
      <c r="S15" s="592"/>
      <c r="T15" s="592"/>
    </row>
    <row r="16" spans="1:20" s="572" customFormat="1" ht="18.75">
      <c r="A16" s="1202"/>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7" t="s">
        <v>593</v>
      </c>
      <c r="H19" s="1197"/>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500-000000000000}">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8" hidden="1" customWidth="1"/>
    <col min="7" max="8" width="9.140625" style="485" hidden="1" customWidth="1"/>
    <col min="9" max="9" width="3.7109375" style="485" customWidth="1"/>
    <col min="10" max="11" width="3.7109375" style="484" customWidth="1"/>
    <col min="12" max="12" width="12.7109375" style="478" customWidth="1"/>
    <col min="13" max="13" width="44.7109375" style="478" customWidth="1"/>
    <col min="14" max="14" width="2.140625"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26" width="10.5703125" style="502"/>
    <col min="27" max="27" width="10.140625" style="502" customWidth="1"/>
    <col min="28"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2" width="10.5703125" style="478"/>
    <col min="283" max="283" width="10.140625" style="478" customWidth="1"/>
    <col min="284"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8" width="10.5703125" style="478"/>
    <col min="539" max="539" width="10.140625" style="478" customWidth="1"/>
    <col min="540"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4" width="10.5703125" style="478"/>
    <col min="795" max="795" width="10.140625" style="478" customWidth="1"/>
    <col min="796"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50" width="10.5703125" style="478"/>
    <col min="1051" max="1051" width="10.140625" style="478" customWidth="1"/>
    <col min="1052"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6" width="10.5703125" style="478"/>
    <col min="1307" max="1307" width="10.140625" style="478" customWidth="1"/>
    <col min="1308"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2" width="10.5703125" style="478"/>
    <col min="1563" max="1563" width="10.140625" style="478" customWidth="1"/>
    <col min="1564"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8" width="10.5703125" style="478"/>
    <col min="1819" max="1819" width="10.140625" style="478" customWidth="1"/>
    <col min="1820"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4" width="10.5703125" style="478"/>
    <col min="2075" max="2075" width="10.140625" style="478" customWidth="1"/>
    <col min="2076"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30" width="10.5703125" style="478"/>
    <col min="2331" max="2331" width="10.140625" style="478" customWidth="1"/>
    <col min="2332"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6" width="10.5703125" style="478"/>
    <col min="2587" max="2587" width="10.140625" style="478" customWidth="1"/>
    <col min="2588"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2" width="10.5703125" style="478"/>
    <col min="2843" max="2843" width="10.140625" style="478" customWidth="1"/>
    <col min="2844"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8" width="10.5703125" style="478"/>
    <col min="3099" max="3099" width="10.140625" style="478" customWidth="1"/>
    <col min="3100"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4" width="10.5703125" style="478"/>
    <col min="3355" max="3355" width="10.140625" style="478" customWidth="1"/>
    <col min="3356"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10" width="10.5703125" style="478"/>
    <col min="3611" max="3611" width="10.140625" style="478" customWidth="1"/>
    <col min="3612"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6" width="10.5703125" style="478"/>
    <col min="3867" max="3867" width="10.140625" style="478" customWidth="1"/>
    <col min="3868"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2" width="10.5703125" style="478"/>
    <col min="4123" max="4123" width="10.140625" style="478" customWidth="1"/>
    <col min="4124"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8" width="10.5703125" style="478"/>
    <col min="4379" max="4379" width="10.140625" style="478" customWidth="1"/>
    <col min="4380"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4" width="10.5703125" style="478"/>
    <col min="4635" max="4635" width="10.140625" style="478" customWidth="1"/>
    <col min="4636"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90" width="10.5703125" style="478"/>
    <col min="4891" max="4891" width="10.140625" style="478" customWidth="1"/>
    <col min="4892"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6" width="10.5703125" style="478"/>
    <col min="5147" max="5147" width="10.140625" style="478" customWidth="1"/>
    <col min="5148"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2" width="10.5703125" style="478"/>
    <col min="5403" max="5403" width="10.140625" style="478" customWidth="1"/>
    <col min="5404"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8" width="10.5703125" style="478"/>
    <col min="5659" max="5659" width="10.140625" style="478" customWidth="1"/>
    <col min="5660"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4" width="10.5703125" style="478"/>
    <col min="5915" max="5915" width="10.140625" style="478" customWidth="1"/>
    <col min="5916"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70" width="10.5703125" style="478"/>
    <col min="6171" max="6171" width="10.140625" style="478" customWidth="1"/>
    <col min="6172"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6" width="10.5703125" style="478"/>
    <col min="6427" max="6427" width="10.140625" style="478" customWidth="1"/>
    <col min="6428"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2" width="10.5703125" style="478"/>
    <col min="6683" max="6683" width="10.140625" style="478" customWidth="1"/>
    <col min="6684"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8" width="10.5703125" style="478"/>
    <col min="6939" max="6939" width="10.140625" style="478" customWidth="1"/>
    <col min="6940"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4" width="10.5703125" style="478"/>
    <col min="7195" max="7195" width="10.140625" style="478" customWidth="1"/>
    <col min="7196"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50" width="10.5703125" style="478"/>
    <col min="7451" max="7451" width="10.140625" style="478" customWidth="1"/>
    <col min="7452"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6" width="10.5703125" style="478"/>
    <col min="7707" max="7707" width="10.140625" style="478" customWidth="1"/>
    <col min="7708"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2" width="10.5703125" style="478"/>
    <col min="7963" max="7963" width="10.140625" style="478" customWidth="1"/>
    <col min="7964"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8" width="10.5703125" style="478"/>
    <col min="8219" max="8219" width="10.140625" style="478" customWidth="1"/>
    <col min="8220"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4" width="10.5703125" style="478"/>
    <col min="8475" max="8475" width="10.140625" style="478" customWidth="1"/>
    <col min="8476"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30" width="10.5703125" style="478"/>
    <col min="8731" max="8731" width="10.140625" style="478" customWidth="1"/>
    <col min="8732"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6" width="10.5703125" style="478"/>
    <col min="8987" max="8987" width="10.140625" style="478" customWidth="1"/>
    <col min="8988"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2" width="10.5703125" style="478"/>
    <col min="9243" max="9243" width="10.140625" style="478" customWidth="1"/>
    <col min="9244"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8" width="10.5703125" style="478"/>
    <col min="9499" max="9499" width="10.140625" style="478" customWidth="1"/>
    <col min="9500"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4" width="10.5703125" style="478"/>
    <col min="9755" max="9755" width="10.140625" style="478" customWidth="1"/>
    <col min="9756"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10" width="10.5703125" style="478"/>
    <col min="10011" max="10011" width="10.140625" style="478" customWidth="1"/>
    <col min="10012"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6" width="10.5703125" style="478"/>
    <col min="10267" max="10267" width="10.140625" style="478" customWidth="1"/>
    <col min="10268"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2" width="10.5703125" style="478"/>
    <col min="10523" max="10523" width="10.140625" style="478" customWidth="1"/>
    <col min="10524"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8" width="10.5703125" style="478"/>
    <col min="10779" max="10779" width="10.140625" style="478" customWidth="1"/>
    <col min="10780"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4" width="10.5703125" style="478"/>
    <col min="11035" max="11035" width="10.140625" style="478" customWidth="1"/>
    <col min="11036"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90" width="10.5703125" style="478"/>
    <col min="11291" max="11291" width="10.140625" style="478" customWidth="1"/>
    <col min="11292"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6" width="10.5703125" style="478"/>
    <col min="11547" max="11547" width="10.140625" style="478" customWidth="1"/>
    <col min="11548"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2" width="10.5703125" style="478"/>
    <col min="11803" max="11803" width="10.140625" style="478" customWidth="1"/>
    <col min="11804"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8" width="10.5703125" style="478"/>
    <col min="12059" max="12059" width="10.140625" style="478" customWidth="1"/>
    <col min="12060"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4" width="10.5703125" style="478"/>
    <col min="12315" max="12315" width="10.140625" style="478" customWidth="1"/>
    <col min="12316"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70" width="10.5703125" style="478"/>
    <col min="12571" max="12571" width="10.140625" style="478" customWidth="1"/>
    <col min="12572"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6" width="10.5703125" style="478"/>
    <col min="12827" max="12827" width="10.140625" style="478" customWidth="1"/>
    <col min="12828"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2" width="10.5703125" style="478"/>
    <col min="13083" max="13083" width="10.140625" style="478" customWidth="1"/>
    <col min="13084"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8" width="10.5703125" style="478"/>
    <col min="13339" max="13339" width="10.140625" style="478" customWidth="1"/>
    <col min="13340"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4" width="10.5703125" style="478"/>
    <col min="13595" max="13595" width="10.140625" style="478" customWidth="1"/>
    <col min="13596"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50" width="10.5703125" style="478"/>
    <col min="13851" max="13851" width="10.140625" style="478" customWidth="1"/>
    <col min="13852"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6" width="10.5703125" style="478"/>
    <col min="14107" max="14107" width="10.140625" style="478" customWidth="1"/>
    <col min="14108"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2" width="10.5703125" style="478"/>
    <col min="14363" max="14363" width="10.140625" style="478" customWidth="1"/>
    <col min="14364"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8" width="10.5703125" style="478"/>
    <col min="14619" max="14619" width="10.140625" style="478" customWidth="1"/>
    <col min="14620"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4" width="10.5703125" style="478"/>
    <col min="14875" max="14875" width="10.140625" style="478" customWidth="1"/>
    <col min="14876"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30" width="10.5703125" style="478"/>
    <col min="15131" max="15131" width="10.140625" style="478" customWidth="1"/>
    <col min="15132"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6" width="10.5703125" style="478"/>
    <col min="15387" max="15387" width="10.140625" style="478" customWidth="1"/>
    <col min="15388"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2" width="10.5703125" style="478"/>
    <col min="15643" max="15643" width="10.140625" style="478" customWidth="1"/>
    <col min="15644"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8" width="10.5703125" style="478"/>
    <col min="15899" max="15899" width="10.140625" style="478" customWidth="1"/>
    <col min="15900"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4" width="10.5703125" style="478"/>
    <col min="16155" max="16155" width="10.140625" style="478" customWidth="1"/>
    <col min="16156" max="16384" width="10.5703125" style="478"/>
  </cols>
  <sheetData>
    <row r="1" spans="7:34" hidden="1"/>
    <row r="2" spans="7:34" hidden="1"/>
    <row r="3" spans="7:34" hidden="1"/>
    <row r="4" spans="7:34" ht="3" customHeight="1">
      <c r="J4" s="483"/>
      <c r="K4" s="483"/>
      <c r="L4" s="479"/>
      <c r="M4" s="479"/>
      <c r="N4" s="479"/>
      <c r="O4" s="486"/>
      <c r="P4" s="486"/>
      <c r="Q4" s="486"/>
      <c r="R4" s="486"/>
      <c r="S4" s="486"/>
      <c r="T4" s="486"/>
      <c r="U4" s="479"/>
    </row>
    <row r="5" spans="7:34" ht="22.5" customHeight="1">
      <c r="J5" s="483"/>
      <c r="K5" s="483"/>
      <c r="L5" s="1230" t="s">
        <v>657</v>
      </c>
      <c r="M5" s="1230"/>
      <c r="N5" s="1230"/>
      <c r="O5" s="1230"/>
      <c r="P5" s="1230"/>
      <c r="Q5" s="1230"/>
      <c r="R5" s="1230"/>
      <c r="S5" s="1230"/>
      <c r="T5" s="1230"/>
      <c r="U5" s="499"/>
    </row>
    <row r="6" spans="7:34" ht="3" customHeight="1">
      <c r="J6" s="483"/>
      <c r="K6" s="483"/>
      <c r="L6" s="479"/>
      <c r="M6" s="479"/>
      <c r="N6" s="479"/>
      <c r="O6" s="482"/>
      <c r="P6" s="482"/>
      <c r="Q6" s="482"/>
      <c r="R6" s="482"/>
      <c r="S6" s="482"/>
      <c r="T6" s="482"/>
      <c r="U6" s="479"/>
    </row>
    <row r="7" spans="7:34" s="525" customFormat="1" ht="22.5">
      <c r="G7" s="533"/>
      <c r="H7" s="533"/>
      <c r="I7" s="533"/>
      <c r="J7" s="531"/>
      <c r="K7" s="531"/>
      <c r="L7" s="526"/>
      <c r="M7" s="619" t="s">
        <v>502</v>
      </c>
      <c r="N7" s="668"/>
      <c r="O7" s="1248" t="str">
        <f>IF(NameOrPr_ch="",IF(NameOrPr="","",NameOrPr),NameOrPr_ch)</f>
        <v>Управление по тарифам и ценовой политике Орловской области</v>
      </c>
      <c r="P7" s="1249"/>
      <c r="Q7" s="1249"/>
      <c r="R7" s="1249"/>
      <c r="S7" s="1249"/>
      <c r="T7" s="1250"/>
      <c r="U7" s="671"/>
      <c r="X7" s="587"/>
      <c r="Y7" s="587"/>
      <c r="Z7" s="587"/>
      <c r="AA7" s="587"/>
      <c r="AB7" s="587"/>
      <c r="AC7" s="587"/>
      <c r="AD7" s="587"/>
      <c r="AE7" s="587"/>
      <c r="AF7" s="587"/>
      <c r="AG7" s="587"/>
      <c r="AH7" s="587"/>
    </row>
    <row r="8" spans="7:34" s="493" customFormat="1" ht="18.75">
      <c r="G8" s="492"/>
      <c r="H8" s="492"/>
      <c r="L8" s="501"/>
      <c r="M8" s="619" t="s">
        <v>596</v>
      </c>
      <c r="N8" s="668"/>
      <c r="O8" s="1248" t="str">
        <f>IF(datePr_ch="",IF(datePr="","",datePr),datePr_ch)</f>
        <v>23.11.2022</v>
      </c>
      <c r="P8" s="1249"/>
      <c r="Q8" s="1249"/>
      <c r="R8" s="1249"/>
      <c r="S8" s="1249"/>
      <c r="T8" s="1250"/>
      <c r="U8" s="669"/>
      <c r="X8" s="507"/>
      <c r="Y8" s="507"/>
      <c r="Z8" s="507"/>
      <c r="AA8" s="507"/>
      <c r="AB8" s="507"/>
      <c r="AC8" s="507"/>
      <c r="AD8" s="507"/>
      <c r="AE8" s="507"/>
      <c r="AF8" s="507"/>
      <c r="AG8" s="507"/>
      <c r="AH8" s="507"/>
    </row>
    <row r="9" spans="7:34" s="493" customFormat="1" ht="18.75">
      <c r="G9" s="492"/>
      <c r="H9" s="492"/>
      <c r="L9" s="554"/>
      <c r="M9" s="619" t="s">
        <v>595</v>
      </c>
      <c r="N9" s="668"/>
      <c r="O9" s="1248" t="str">
        <f>IF(numberPr_ch="",IF(numberPr="","",numberPr),numberPr_ch)</f>
        <v>№ 485-т</v>
      </c>
      <c r="P9" s="1249"/>
      <c r="Q9" s="1249"/>
      <c r="R9" s="1249"/>
      <c r="S9" s="1249"/>
      <c r="T9" s="1250"/>
      <c r="U9" s="669"/>
      <c r="X9" s="507"/>
      <c r="Y9" s="507"/>
      <c r="Z9" s="507"/>
      <c r="AA9" s="507"/>
      <c r="AB9" s="507"/>
      <c r="AC9" s="507"/>
      <c r="AD9" s="507"/>
      <c r="AE9" s="507"/>
      <c r="AF9" s="507"/>
      <c r="AG9" s="507"/>
      <c r="AH9" s="507"/>
    </row>
    <row r="10" spans="7:34" s="493" customFormat="1" ht="18.75">
      <c r="G10" s="492"/>
      <c r="H10" s="492"/>
      <c r="L10" s="554"/>
      <c r="M10" s="619" t="s">
        <v>501</v>
      </c>
      <c r="N10" s="668"/>
      <c r="O10" s="1248" t="str">
        <f>IF(IstPub_ch="",IF(IstPub="","",IstPub),IstPub_ch)</f>
        <v>https://orel-region.ru/</v>
      </c>
      <c r="P10" s="1249"/>
      <c r="Q10" s="1249"/>
      <c r="R10" s="1249"/>
      <c r="S10" s="1249"/>
      <c r="T10" s="1250"/>
      <c r="U10" s="669"/>
      <c r="X10" s="507"/>
      <c r="Y10" s="507"/>
      <c r="Z10" s="507"/>
      <c r="AA10" s="507"/>
      <c r="AB10" s="507"/>
      <c r="AC10" s="507"/>
      <c r="AD10" s="507"/>
      <c r="AE10" s="507"/>
      <c r="AF10" s="507"/>
      <c r="AG10" s="507"/>
      <c r="AH10" s="507"/>
    </row>
    <row r="11" spans="7:34" s="493" customFormat="1" ht="11.25" hidden="1">
      <c r="G11" s="492"/>
      <c r="H11" s="492"/>
      <c r="L11" s="1231"/>
      <c r="M11" s="1231"/>
      <c r="N11" s="490"/>
      <c r="O11" s="1254"/>
      <c r="P11" s="1254"/>
      <c r="Q11" s="1254"/>
      <c r="R11" s="1254"/>
      <c r="S11" s="1254"/>
      <c r="T11" s="1254"/>
      <c r="U11" s="505" t="s">
        <v>373</v>
      </c>
      <c r="X11" s="507"/>
      <c r="Y11" s="507"/>
      <c r="Z11" s="507"/>
      <c r="AA11" s="507"/>
      <c r="AB11" s="507"/>
      <c r="AC11" s="507"/>
      <c r="AD11" s="507"/>
      <c r="AE11" s="507"/>
      <c r="AF11" s="507"/>
      <c r="AG11" s="507"/>
      <c r="AH11" s="507"/>
    </row>
    <row r="12" spans="7:34">
      <c r="J12" s="483"/>
      <c r="K12" s="483"/>
      <c r="L12" s="479"/>
      <c r="M12" s="479"/>
      <c r="N12" s="479"/>
      <c r="O12" s="1252"/>
      <c r="P12" s="1252"/>
      <c r="Q12" s="1252"/>
      <c r="R12" s="1252"/>
      <c r="S12" s="1252"/>
      <c r="T12" s="1252"/>
      <c r="U12" s="1252"/>
    </row>
    <row r="13" spans="7:34">
      <c r="J13" s="483"/>
      <c r="K13" s="483"/>
      <c r="L13" s="1159" t="s">
        <v>454</v>
      </c>
      <c r="M13" s="1159"/>
      <c r="N13" s="1159"/>
      <c r="O13" s="1159"/>
      <c r="P13" s="1159"/>
      <c r="Q13" s="1159"/>
      <c r="R13" s="1159"/>
      <c r="S13" s="1159"/>
      <c r="T13" s="1159"/>
      <c r="U13" s="1159"/>
      <c r="V13" s="1159"/>
      <c r="W13" s="1159" t="s">
        <v>455</v>
      </c>
    </row>
    <row r="14" spans="7:34" ht="14.25" customHeight="1">
      <c r="J14" s="483"/>
      <c r="K14" s="483"/>
      <c r="L14" s="1214" t="s">
        <v>92</v>
      </c>
      <c r="M14" s="1214" t="s">
        <v>639</v>
      </c>
      <c r="N14" s="523"/>
      <c r="O14" s="1215" t="s">
        <v>641</v>
      </c>
      <c r="P14" s="1216"/>
      <c r="Q14" s="1216"/>
      <c r="R14" s="1216"/>
      <c r="S14" s="1216"/>
      <c r="T14" s="1217"/>
      <c r="U14" s="1225" t="s">
        <v>341</v>
      </c>
      <c r="V14" s="1211" t="s">
        <v>275</v>
      </c>
      <c r="W14" s="1159"/>
    </row>
    <row r="15" spans="7:34" s="525" customFormat="1" ht="14.25" customHeight="1">
      <c r="G15" s="533"/>
      <c r="H15" s="533"/>
      <c r="I15" s="533"/>
      <c r="J15" s="531"/>
      <c r="K15" s="531"/>
      <c r="L15" s="1214"/>
      <c r="M15" s="1214"/>
      <c r="N15" s="523"/>
      <c r="O15" s="1220" t="s">
        <v>605</v>
      </c>
      <c r="P15" s="1218" t="s">
        <v>271</v>
      </c>
      <c r="Q15" s="1219"/>
      <c r="R15" s="1223" t="s">
        <v>654</v>
      </c>
      <c r="S15" s="1223"/>
      <c r="T15" s="1224"/>
      <c r="U15" s="1226"/>
      <c r="V15" s="1212"/>
      <c r="W15" s="1159"/>
      <c r="X15" s="587"/>
      <c r="Y15" s="587"/>
      <c r="Z15" s="587"/>
      <c r="AA15" s="587"/>
      <c r="AB15" s="587"/>
      <c r="AC15" s="587"/>
      <c r="AD15" s="587"/>
      <c r="AE15" s="587"/>
      <c r="AF15" s="587"/>
      <c r="AG15" s="587"/>
      <c r="AH15" s="587"/>
    </row>
    <row r="16" spans="7:34" ht="33.75">
      <c r="J16" s="483"/>
      <c r="K16" s="483"/>
      <c r="L16" s="1214"/>
      <c r="M16" s="1214"/>
      <c r="N16" s="522"/>
      <c r="O16" s="1221"/>
      <c r="P16" s="537" t="s">
        <v>765</v>
      </c>
      <c r="Q16" s="537" t="s">
        <v>766</v>
      </c>
      <c r="R16" s="538" t="s">
        <v>274</v>
      </c>
      <c r="S16" s="1209" t="s">
        <v>273</v>
      </c>
      <c r="T16" s="1210"/>
      <c r="U16" s="1227"/>
      <c r="V16" s="1213"/>
      <c r="W16" s="1159"/>
    </row>
    <row r="17" spans="1:34">
      <c r="J17" s="483"/>
      <c r="K17" s="491">
        <v>1</v>
      </c>
      <c r="L17" s="480" t="s">
        <v>93</v>
      </c>
      <c r="M17" s="480" t="s">
        <v>49</v>
      </c>
      <c r="N17" s="498" t="s">
        <v>49</v>
      </c>
      <c r="O17" s="489">
        <f ca="1">OFFSET(O17,0,-1)+1</f>
        <v>3</v>
      </c>
      <c r="P17" s="489">
        <f ca="1">OFFSET(P17,0,-1)+1</f>
        <v>4</v>
      </c>
      <c r="Q17" s="489">
        <f ca="1">OFFSET(Q17,0,-1)+1</f>
        <v>5</v>
      </c>
      <c r="R17" s="489">
        <f ca="1">OFFSET(R17,0,-1)+1</f>
        <v>6</v>
      </c>
      <c r="S17" s="1232">
        <f ca="1">OFFSET(S17,0,-1)+1</f>
        <v>7</v>
      </c>
      <c r="T17" s="1232"/>
      <c r="U17" s="489">
        <f ca="1">OFFSET(U17,0,-2)+1</f>
        <v>8</v>
      </c>
      <c r="V17" s="497">
        <f ca="1">OFFSET(V17,0,-1)</f>
        <v>8</v>
      </c>
      <c r="W17" s="489">
        <f ca="1">OFFSET(W17,0,-1)+1</f>
        <v>9</v>
      </c>
    </row>
    <row r="18" spans="1:34" ht="22.5">
      <c r="A18" s="1233">
        <v>1</v>
      </c>
      <c r="B18" s="942"/>
      <c r="C18" s="942"/>
      <c r="D18" s="942"/>
      <c r="E18" s="943"/>
      <c r="F18" s="944"/>
      <c r="G18" s="944"/>
      <c r="H18" s="944"/>
      <c r="I18" s="945"/>
      <c r="J18" s="940"/>
      <c r="K18" s="947"/>
      <c r="L18" s="595">
        <f>mergeValue(A18)</f>
        <v>1</v>
      </c>
      <c r="M18" s="643" t="s">
        <v>20</v>
      </c>
      <c r="N18" s="582"/>
      <c r="O18" s="1245"/>
      <c r="P18" s="1245"/>
      <c r="Q18" s="1245"/>
      <c r="R18" s="1245"/>
      <c r="S18" s="1245"/>
      <c r="T18" s="1245"/>
      <c r="U18" s="1245"/>
      <c r="V18" s="1245"/>
      <c r="W18" s="632" t="s">
        <v>658</v>
      </c>
    </row>
    <row r="19" spans="1:34" ht="22.5">
      <c r="A19" s="1233"/>
      <c r="B19" s="1233">
        <v>1</v>
      </c>
      <c r="C19" s="942"/>
      <c r="D19" s="942"/>
      <c r="E19" s="944"/>
      <c r="F19" s="944"/>
      <c r="G19" s="944"/>
      <c r="H19" s="944"/>
      <c r="I19" s="939"/>
      <c r="J19" s="938"/>
      <c r="K19" s="941"/>
      <c r="L19" s="595" t="str">
        <f>mergeValue(A19) &amp;"."&amp; mergeValue(B19)</f>
        <v>1.1</v>
      </c>
      <c r="M19" s="548" t="s">
        <v>16</v>
      </c>
      <c r="N19" s="582"/>
      <c r="O19" s="1245"/>
      <c r="P19" s="1245"/>
      <c r="Q19" s="1245"/>
      <c r="R19" s="1245"/>
      <c r="S19" s="1245"/>
      <c r="T19" s="1245"/>
      <c r="U19" s="1245"/>
      <c r="V19" s="1245"/>
      <c r="W19" s="632" t="s">
        <v>477</v>
      </c>
    </row>
    <row r="20" spans="1:34" ht="22.5">
      <c r="A20" s="1233"/>
      <c r="B20" s="1233"/>
      <c r="C20" s="1233">
        <v>1</v>
      </c>
      <c r="D20" s="942"/>
      <c r="E20" s="944"/>
      <c r="F20" s="944"/>
      <c r="G20" s="944"/>
      <c r="H20" s="944"/>
      <c r="I20" s="946"/>
      <c r="J20" s="938"/>
      <c r="K20" s="941"/>
      <c r="L20" s="595" t="str">
        <f>mergeValue(A20) &amp;"."&amp; mergeValue(B20)&amp;"."&amp; mergeValue(C20)</f>
        <v>1.1.1</v>
      </c>
      <c r="M20" s="549" t="s">
        <v>7</v>
      </c>
      <c r="N20" s="582"/>
      <c r="O20" s="1245"/>
      <c r="P20" s="1245"/>
      <c r="Q20" s="1245"/>
      <c r="R20" s="1245"/>
      <c r="S20" s="1245"/>
      <c r="T20" s="1245"/>
      <c r="U20" s="1245"/>
      <c r="V20" s="1245"/>
      <c r="W20" s="632" t="s">
        <v>633</v>
      </c>
    </row>
    <row r="21" spans="1:34" ht="22.5">
      <c r="A21" s="1233"/>
      <c r="B21" s="1233"/>
      <c r="C21" s="1233"/>
      <c r="D21" s="1233">
        <v>1</v>
      </c>
      <c r="E21" s="944"/>
      <c r="F21" s="944"/>
      <c r="G21" s="944"/>
      <c r="H21" s="944"/>
      <c r="I21" s="946"/>
      <c r="J21" s="938"/>
      <c r="K21" s="941"/>
      <c r="L21" s="595" t="str">
        <f>mergeValue(A21) &amp;"."&amp; mergeValue(B21)&amp;"."&amp; mergeValue(C21)&amp;"."&amp; mergeValue(D21)</f>
        <v>1.1.1.1</v>
      </c>
      <c r="M21" s="550" t="s">
        <v>22</v>
      </c>
      <c r="N21" s="582"/>
      <c r="O21" s="1245"/>
      <c r="P21" s="1245"/>
      <c r="Q21" s="1245"/>
      <c r="R21" s="1245"/>
      <c r="S21" s="1245"/>
      <c r="T21" s="1245"/>
      <c r="U21" s="1245"/>
      <c r="V21" s="1245"/>
      <c r="W21" s="632" t="s">
        <v>634</v>
      </c>
    </row>
    <row r="22" spans="1:34" ht="11.25" hidden="1" customHeight="1">
      <c r="A22" s="1233"/>
      <c r="B22" s="1233"/>
      <c r="C22" s="1233"/>
      <c r="D22" s="1233"/>
      <c r="E22" s="1233">
        <v>1</v>
      </c>
      <c r="F22" s="944"/>
      <c r="G22" s="944"/>
      <c r="H22" s="942">
        <v>1</v>
      </c>
      <c r="I22" s="1233">
        <v>1</v>
      </c>
      <c r="J22" s="944"/>
      <c r="K22" s="949"/>
      <c r="L22" s="595"/>
      <c r="M22" s="556"/>
      <c r="N22" s="583"/>
      <c r="O22" s="633"/>
      <c r="P22" s="633"/>
      <c r="Q22" s="633"/>
      <c r="R22" s="633"/>
      <c r="S22" s="633"/>
      <c r="T22" s="633"/>
      <c r="U22" s="633"/>
      <c r="V22" s="510"/>
      <c r="W22" s="561"/>
    </row>
    <row r="23" spans="1:34" ht="90">
      <c r="A23" s="1233"/>
      <c r="B23" s="1233"/>
      <c r="C23" s="1233"/>
      <c r="D23" s="1233"/>
      <c r="E23" s="1233"/>
      <c r="F23" s="1233">
        <v>1</v>
      </c>
      <c r="G23" s="942"/>
      <c r="H23" s="942"/>
      <c r="I23" s="1233"/>
      <c r="J23" s="1233">
        <v>1</v>
      </c>
      <c r="K23" s="950"/>
      <c r="L23" s="595" t="str">
        <f>mergeValue(A23) &amp;"."&amp; mergeValue(B23)&amp;"."&amp; mergeValue(C23)&amp;"."&amp; mergeValue(D23)&amp;"."&amp;  mergeValue(F23)</f>
        <v>1.1.1.1.1</v>
      </c>
      <c r="M23" s="557" t="s">
        <v>10</v>
      </c>
      <c r="N23" s="583"/>
      <c r="O23" s="1235"/>
      <c r="P23" s="1235"/>
      <c r="Q23" s="1235"/>
      <c r="R23" s="1235"/>
      <c r="S23" s="1235"/>
      <c r="T23" s="1235"/>
      <c r="U23" s="1235"/>
      <c r="V23" s="1235"/>
      <c r="W23" s="632" t="s">
        <v>635</v>
      </c>
      <c r="Y23" s="506" t="str">
        <f>strCheckUnique(Z23:Z26)</f>
        <v/>
      </c>
      <c r="AA23" s="506"/>
    </row>
    <row r="24" spans="1:34" ht="189" customHeight="1">
      <c r="A24" s="1233"/>
      <c r="B24" s="1233"/>
      <c r="C24" s="1233"/>
      <c r="D24" s="1233"/>
      <c r="E24" s="1233"/>
      <c r="F24" s="1233"/>
      <c r="G24" s="942">
        <v>1</v>
      </c>
      <c r="H24" s="942"/>
      <c r="I24" s="1233"/>
      <c r="J24" s="1233"/>
      <c r="K24" s="950">
        <v>1</v>
      </c>
      <c r="L24" s="595" t="str">
        <f>mergeValue(A24) &amp;"."&amp; mergeValue(B24)&amp;"."&amp; mergeValue(C24)&amp;"."&amp; mergeValue(D24)&amp;"."&amp; mergeValue(F24)&amp;"."&amp; mergeValue(G24)</f>
        <v>1.1.1.1.1.1</v>
      </c>
      <c r="M24" s="1071"/>
      <c r="N24" s="588"/>
      <c r="O24" s="564"/>
      <c r="P24" s="564"/>
      <c r="Q24" s="1096"/>
      <c r="R24" s="1243"/>
      <c r="S24" s="1229" t="s">
        <v>84</v>
      </c>
      <c r="T24" s="1243"/>
      <c r="U24" s="1229" t="s">
        <v>85</v>
      </c>
      <c r="V24" s="580"/>
      <c r="W24" s="1204" t="s">
        <v>659</v>
      </c>
      <c r="X24" s="502" t="str">
        <f>strCheckDate(O25:V25)</f>
        <v/>
      </c>
      <c r="Y24" s="506"/>
      <c r="Z24" s="506" t="str">
        <f>IF(M24="","",M24 )</f>
        <v/>
      </c>
      <c r="AA24" s="506"/>
      <c r="AB24" s="506"/>
      <c r="AC24" s="506"/>
    </row>
    <row r="25" spans="1:34" ht="11.25" hidden="1">
      <c r="A25" s="1233"/>
      <c r="B25" s="1233"/>
      <c r="C25" s="1233"/>
      <c r="D25" s="1233"/>
      <c r="E25" s="1233"/>
      <c r="F25" s="1233"/>
      <c r="G25" s="942"/>
      <c r="H25" s="942"/>
      <c r="I25" s="1233"/>
      <c r="J25" s="1233"/>
      <c r="K25" s="950"/>
      <c r="L25" s="602"/>
      <c r="M25" s="648"/>
      <c r="N25" s="588"/>
      <c r="O25" s="564"/>
      <c r="P25" s="564"/>
      <c r="Q25" s="586" t="str">
        <f>R24 &amp; "-" &amp; T24</f>
        <v>-</v>
      </c>
      <c r="R25" s="1228"/>
      <c r="S25" s="1229"/>
      <c r="T25" s="1228"/>
      <c r="U25" s="1229"/>
      <c r="V25" s="580"/>
      <c r="W25" s="1205"/>
    </row>
    <row r="26" spans="1:34" s="477" customFormat="1" ht="15" customHeight="1">
      <c r="A26" s="1233"/>
      <c r="B26" s="1233"/>
      <c r="C26" s="1233"/>
      <c r="D26" s="1233"/>
      <c r="E26" s="1233"/>
      <c r="F26" s="1233"/>
      <c r="G26" s="944"/>
      <c r="H26" s="942"/>
      <c r="I26" s="1233"/>
      <c r="J26" s="1233"/>
      <c r="K26" s="949"/>
      <c r="L26" s="540"/>
      <c r="M26" s="558" t="s">
        <v>25</v>
      </c>
      <c r="N26" s="553"/>
      <c r="O26" s="547"/>
      <c r="P26" s="547"/>
      <c r="Q26" s="547"/>
      <c r="R26" s="575"/>
      <c r="S26" s="566"/>
      <c r="T26" s="565"/>
      <c r="U26" s="553"/>
      <c r="V26" s="562"/>
      <c r="W26" s="1206"/>
      <c r="X26" s="503"/>
      <c r="Y26" s="503"/>
      <c r="Z26" s="503"/>
      <c r="AA26" s="503"/>
      <c r="AB26" s="503"/>
      <c r="AC26" s="503"/>
      <c r="AD26" s="503"/>
      <c r="AE26" s="503"/>
      <c r="AF26" s="503"/>
      <c r="AG26" s="503"/>
      <c r="AH26" s="503"/>
    </row>
    <row r="27" spans="1:34" s="477" customFormat="1" ht="15" customHeight="1">
      <c r="A27" s="1233"/>
      <c r="B27" s="1233"/>
      <c r="C27" s="1233"/>
      <c r="D27" s="1233"/>
      <c r="E27" s="1233"/>
      <c r="F27" s="944"/>
      <c r="G27" s="944"/>
      <c r="H27" s="942"/>
      <c r="I27" s="1233"/>
      <c r="J27" s="944"/>
      <c r="K27" s="949"/>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4" s="477" customFormat="1" ht="0.2" customHeight="1">
      <c r="A28" s="1233"/>
      <c r="B28" s="1233"/>
      <c r="C28" s="1233"/>
      <c r="D28" s="1233"/>
      <c r="E28" s="948"/>
      <c r="F28" s="944"/>
      <c r="G28" s="944"/>
      <c r="H28" s="944"/>
      <c r="I28" s="940"/>
      <c r="J28" s="937"/>
      <c r="K28" s="947"/>
      <c r="L28" s="540"/>
      <c r="M28" s="553"/>
      <c r="N28" s="551"/>
      <c r="O28" s="547"/>
      <c r="P28" s="547"/>
      <c r="Q28" s="547"/>
      <c r="R28" s="575"/>
      <c r="S28" s="566"/>
      <c r="T28" s="565"/>
      <c r="U28" s="551"/>
      <c r="V28" s="566"/>
      <c r="W28" s="562"/>
      <c r="X28" s="503"/>
      <c r="Y28" s="503"/>
      <c r="Z28" s="503"/>
      <c r="AA28" s="503"/>
      <c r="AB28" s="503"/>
      <c r="AC28" s="503"/>
      <c r="AD28" s="503"/>
      <c r="AE28" s="503"/>
      <c r="AF28" s="503"/>
      <c r="AG28" s="503"/>
      <c r="AH28" s="503"/>
    </row>
    <row r="29" spans="1:34" s="477" customFormat="1" ht="15" customHeight="1">
      <c r="A29" s="1233"/>
      <c r="B29" s="1233"/>
      <c r="C29" s="1233"/>
      <c r="D29" s="948"/>
      <c r="E29" s="948"/>
      <c r="F29" s="944"/>
      <c r="G29" s="944"/>
      <c r="H29" s="944"/>
      <c r="I29" s="940"/>
      <c r="J29" s="937"/>
      <c r="K29" s="947"/>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4" s="477" customFormat="1" ht="15" customHeight="1">
      <c r="A30" s="1233"/>
      <c r="B30" s="1233"/>
      <c r="C30" s="948"/>
      <c r="D30" s="948"/>
      <c r="E30" s="948"/>
      <c r="F30" s="948"/>
      <c r="G30" s="953"/>
      <c r="H30" s="940"/>
      <c r="I30" s="951"/>
      <c r="J30" s="937"/>
      <c r="K30" s="952"/>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4" s="477" customFormat="1" ht="15" customHeight="1">
      <c r="A31" s="1233"/>
      <c r="B31" s="948"/>
      <c r="C31" s="948"/>
      <c r="D31" s="948"/>
      <c r="E31" s="948"/>
      <c r="F31" s="948"/>
      <c r="G31" s="953"/>
      <c r="H31" s="940"/>
      <c r="I31" s="940"/>
      <c r="J31" s="937"/>
      <c r="K31" s="947"/>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4" s="477" customFormat="1" ht="15" customHeight="1">
      <c r="A32" s="936"/>
      <c r="B32" s="936"/>
      <c r="C32" s="936"/>
      <c r="D32" s="936"/>
      <c r="E32" s="936"/>
      <c r="F32" s="936"/>
      <c r="G32" s="936"/>
      <c r="H32" s="936"/>
      <c r="I32" s="936"/>
      <c r="J32" s="936"/>
      <c r="K32" s="936"/>
      <c r="L32" s="494"/>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23.75" customHeight="1">
      <c r="L34" s="1">
        <v>1</v>
      </c>
      <c r="M34" s="1197" t="s">
        <v>660</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6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6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600-000002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600-000004000000}"/>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6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600-000006000000}"/>
    <dataValidation type="list" allowBlank="1" showInputMessage="1" showErrorMessage="1" errorTitle="Ошибка" error="Выберите значение из списка" prompt="Выберите значение из списка" sqref="O23:V23" xr:uid="{00000000-0002-0000-16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183</v>
      </c>
    </row>
    <row r="2" spans="1:20" ht="22.5">
      <c r="F2" s="1198" t="s">
        <v>491</v>
      </c>
      <c r="G2" s="1199"/>
      <c r="H2" s="1200"/>
      <c r="I2" s="642"/>
    </row>
    <row r="3" spans="1:20" ht="3" customHeight="1"/>
    <row r="4" spans="1:20" s="572" customFormat="1" ht="11.25">
      <c r="A4" s="592"/>
      <c r="B4" s="592"/>
      <c r="C4" s="592"/>
      <c r="D4" s="592"/>
      <c r="F4" s="1159" t="s">
        <v>454</v>
      </c>
      <c r="G4" s="1159"/>
      <c r="H4" s="1159"/>
      <c r="I4" s="1201"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1"/>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29.11.2022</v>
      </c>
      <c r="I7" s="583" t="s">
        <v>493</v>
      </c>
      <c r="J7" s="617"/>
      <c r="K7" s="592"/>
      <c r="L7" s="592"/>
      <c r="M7" s="592"/>
      <c r="N7" s="592"/>
      <c r="O7" s="592"/>
      <c r="P7" s="592"/>
      <c r="Q7" s="592"/>
      <c r="R7" s="592"/>
      <c r="S7" s="592"/>
      <c r="T7" s="592"/>
    </row>
    <row r="8" spans="1:20" s="572" customFormat="1" ht="45">
      <c r="A8" s="1202">
        <v>1</v>
      </c>
      <c r="B8" s="592"/>
      <c r="C8" s="592"/>
      <c r="D8" s="592"/>
      <c r="F8" s="618" t="str">
        <f>"2." &amp;mergeValue(A8)</f>
        <v>2.1</v>
      </c>
      <c r="G8" s="634" t="s">
        <v>494</v>
      </c>
      <c r="H8" s="606"/>
      <c r="I8" s="583" t="s">
        <v>590</v>
      </c>
      <c r="J8" s="617"/>
      <c r="K8" s="592"/>
      <c r="L8" s="592"/>
      <c r="M8" s="592"/>
      <c r="N8" s="592"/>
      <c r="O8" s="592"/>
      <c r="P8" s="592"/>
      <c r="Q8" s="592"/>
      <c r="R8" s="592"/>
      <c r="S8" s="592"/>
      <c r="T8" s="592"/>
    </row>
    <row r="9" spans="1:20" s="572" customFormat="1" ht="22.5">
      <c r="A9" s="1202"/>
      <c r="B9" s="592"/>
      <c r="C9" s="592"/>
      <c r="D9" s="592"/>
      <c r="F9" s="618" t="str">
        <f>"3." &amp;mergeValue(A9)</f>
        <v>3.1</v>
      </c>
      <c r="G9" s="634" t="s">
        <v>495</v>
      </c>
      <c r="H9" s="606"/>
      <c r="I9" s="583" t="s">
        <v>588</v>
      </c>
      <c r="J9" s="617"/>
      <c r="K9" s="592"/>
      <c r="L9" s="592"/>
      <c r="M9" s="592"/>
      <c r="N9" s="592"/>
      <c r="O9" s="592"/>
      <c r="P9" s="592"/>
      <c r="Q9" s="592"/>
      <c r="R9" s="592"/>
      <c r="S9" s="592"/>
      <c r="T9" s="592"/>
    </row>
    <row r="10" spans="1:20" s="572" customFormat="1" ht="22.5">
      <c r="A10" s="1202"/>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2"/>
      <c r="B11" s="1202">
        <v>1</v>
      </c>
      <c r="C11" s="625"/>
      <c r="D11" s="625"/>
      <c r="F11" s="618" t="str">
        <f>"4."&amp;mergeValue(A11) &amp;"."&amp;mergeValue(B11)</f>
        <v>4.1.1</v>
      </c>
      <c r="G11" s="613" t="s">
        <v>592</v>
      </c>
      <c r="H11" s="606" t="str">
        <f>IF(region_name="","",region_name)</f>
        <v>Орловская область</v>
      </c>
      <c r="I11" s="583" t="s">
        <v>499</v>
      </c>
      <c r="J11" s="617"/>
      <c r="K11" s="592"/>
      <c r="L11" s="592"/>
      <c r="M11" s="592"/>
      <c r="N11" s="592"/>
      <c r="O11" s="592"/>
      <c r="P11" s="592"/>
      <c r="Q11" s="592"/>
      <c r="R11" s="592"/>
      <c r="S11" s="592"/>
      <c r="T11" s="592"/>
    </row>
    <row r="12" spans="1:20" s="572" customFormat="1" ht="22.5">
      <c r="A12" s="1202"/>
      <c r="B12" s="1202"/>
      <c r="C12" s="1202">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2"/>
      <c r="B13" s="1202"/>
      <c r="C13" s="1202"/>
      <c r="D13" s="625">
        <v>1</v>
      </c>
      <c r="F13" s="618" t="str">
        <f>"4."&amp;mergeValue(A13) &amp;"."&amp;mergeValue(B13)&amp;"."&amp;mergeValue(C13)&amp;"."&amp;mergeValue(D13)</f>
        <v>4.1.1.1.1</v>
      </c>
      <c r="G13" s="635" t="s">
        <v>498</v>
      </c>
      <c r="H13" s="606"/>
      <c r="I13" s="1203" t="s">
        <v>591</v>
      </c>
      <c r="J13" s="617"/>
      <c r="K13" s="592"/>
      <c r="L13" s="592"/>
      <c r="M13" s="592"/>
      <c r="N13" s="592"/>
      <c r="O13" s="592"/>
      <c r="P13" s="592"/>
      <c r="Q13" s="592"/>
      <c r="R13" s="592"/>
      <c r="S13" s="592"/>
      <c r="T13" s="592"/>
    </row>
    <row r="14" spans="1:20" s="572" customFormat="1" ht="18.75">
      <c r="A14" s="1202"/>
      <c r="B14" s="1202"/>
      <c r="C14" s="1202"/>
      <c r="D14" s="625"/>
      <c r="F14" s="621"/>
      <c r="G14" s="552" t="s">
        <v>4</v>
      </c>
      <c r="H14" s="626"/>
      <c r="I14" s="1203"/>
      <c r="J14" s="617"/>
      <c r="K14" s="592"/>
      <c r="L14" s="592"/>
      <c r="M14" s="592"/>
      <c r="N14" s="592"/>
      <c r="O14" s="592"/>
      <c r="P14" s="592"/>
      <c r="Q14" s="592"/>
      <c r="R14" s="592"/>
      <c r="S14" s="592"/>
      <c r="T14" s="592"/>
    </row>
    <row r="15" spans="1:20" s="572" customFormat="1" ht="18.75">
      <c r="A15" s="1202"/>
      <c r="B15" s="1202"/>
      <c r="C15" s="625"/>
      <c r="D15" s="625"/>
      <c r="F15" s="636"/>
      <c r="G15" s="579" t="s">
        <v>403</v>
      </c>
      <c r="H15" s="637"/>
      <c r="I15" s="638"/>
      <c r="J15" s="617"/>
      <c r="K15" s="592"/>
      <c r="L15" s="592"/>
      <c r="M15" s="592"/>
      <c r="N15" s="592"/>
      <c r="O15" s="592"/>
      <c r="P15" s="592"/>
      <c r="Q15" s="592"/>
      <c r="R15" s="592"/>
      <c r="S15" s="592"/>
      <c r="T15" s="592"/>
    </row>
    <row r="16" spans="1:20" s="572" customFormat="1" ht="18.75">
      <c r="A16" s="1202"/>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7" t="s">
        <v>593</v>
      </c>
      <c r="H19" s="1197"/>
      <c r="I19" s="596"/>
      <c r="J19" s="616"/>
      <c r="K19" s="616"/>
      <c r="L19" s="616"/>
      <c r="M19" s="616"/>
      <c r="N19" s="616"/>
      <c r="O19" s="616"/>
      <c r="P19" s="616"/>
      <c r="Q19" s="616"/>
      <c r="R19" s="616"/>
      <c r="S19" s="616"/>
      <c r="T19" s="61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700-000000000000}">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4.7109375" style="478" customWidth="1"/>
    <col min="14" max="14" width="2"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4" hidden="1"/>
    <row r="2" spans="1:34" hidden="1"/>
    <row r="3" spans="1:34" hidden="1"/>
    <row r="4" spans="1:34" ht="3" customHeight="1">
      <c r="J4" s="483"/>
      <c r="K4" s="483"/>
      <c r="L4" s="479"/>
      <c r="M4" s="479"/>
      <c r="N4" s="479"/>
      <c r="O4" s="486"/>
      <c r="P4" s="486"/>
      <c r="Q4" s="486"/>
      <c r="R4" s="486"/>
      <c r="S4" s="486"/>
      <c r="T4" s="486"/>
      <c r="U4" s="479"/>
    </row>
    <row r="5" spans="1:34" ht="22.5" customHeight="1">
      <c r="J5" s="483"/>
      <c r="K5" s="483"/>
      <c r="L5" s="1230" t="s">
        <v>657</v>
      </c>
      <c r="M5" s="1230"/>
      <c r="N5" s="1230"/>
      <c r="O5" s="1230"/>
      <c r="P5" s="1230"/>
      <c r="Q5" s="1230"/>
      <c r="R5" s="1230"/>
      <c r="S5" s="1230"/>
      <c r="T5" s="1230"/>
      <c r="U5" s="499"/>
    </row>
    <row r="6" spans="1:34" ht="3" customHeight="1">
      <c r="J6" s="483"/>
      <c r="K6" s="483"/>
      <c r="L6" s="479"/>
      <c r="M6" s="479"/>
      <c r="N6" s="479"/>
      <c r="O6" s="482"/>
      <c r="P6" s="482"/>
      <c r="Q6" s="482"/>
      <c r="R6" s="482"/>
      <c r="S6" s="482"/>
      <c r="T6" s="482"/>
      <c r="U6" s="479"/>
    </row>
    <row r="7" spans="1:34" s="493" customFormat="1" ht="22.5">
      <c r="A7" s="507"/>
      <c r="B7" s="507"/>
      <c r="C7" s="507"/>
      <c r="D7" s="507"/>
      <c r="E7" s="507"/>
      <c r="F7" s="507"/>
      <c r="G7" s="507"/>
      <c r="H7" s="507"/>
      <c r="L7" s="501"/>
      <c r="M7" s="619" t="s">
        <v>502</v>
      </c>
      <c r="N7" s="668"/>
      <c r="O7" s="1248" t="str">
        <f>IF(NameOrPr_ch="",IF(NameOrPr="","",NameOrPr),NameOrPr_ch)</f>
        <v>Управление по тарифам и ценовой политике Орловской области</v>
      </c>
      <c r="P7" s="1249"/>
      <c r="Q7" s="1249"/>
      <c r="R7" s="1249"/>
      <c r="S7" s="1249"/>
      <c r="T7" s="1250"/>
      <c r="U7" s="669"/>
      <c r="X7" s="507"/>
      <c r="Y7" s="507"/>
      <c r="Z7" s="507"/>
      <c r="AA7" s="507"/>
      <c r="AB7" s="507"/>
      <c r="AC7" s="507"/>
      <c r="AD7" s="507"/>
      <c r="AE7" s="507"/>
      <c r="AF7" s="507"/>
      <c r="AG7" s="507"/>
      <c r="AH7" s="507"/>
    </row>
    <row r="8" spans="1:34" s="572" customFormat="1" ht="18.75">
      <c r="A8" s="592"/>
      <c r="B8" s="592"/>
      <c r="C8" s="592"/>
      <c r="D8" s="592"/>
      <c r="E8" s="592"/>
      <c r="F8" s="592"/>
      <c r="G8" s="592"/>
      <c r="H8" s="592"/>
      <c r="L8" s="501"/>
      <c r="M8" s="619" t="s">
        <v>596</v>
      </c>
      <c r="N8" s="668"/>
      <c r="O8" s="1248" t="str">
        <f>IF(datePr_ch="",IF(datePr="","",datePr),datePr_ch)</f>
        <v>23.11.2022</v>
      </c>
      <c r="P8" s="1249"/>
      <c r="Q8" s="1249"/>
      <c r="R8" s="1249"/>
      <c r="S8" s="1249"/>
      <c r="T8" s="1250"/>
      <c r="U8" s="669"/>
      <c r="X8" s="592"/>
      <c r="Y8" s="592"/>
      <c r="Z8" s="592"/>
      <c r="AA8" s="592"/>
      <c r="AB8" s="592"/>
      <c r="AC8" s="592"/>
      <c r="AD8" s="592"/>
      <c r="AE8" s="592"/>
      <c r="AF8" s="592"/>
      <c r="AG8" s="592"/>
      <c r="AH8" s="592"/>
    </row>
    <row r="9" spans="1:34" s="493" customFormat="1" ht="18.75">
      <c r="A9" s="507"/>
      <c r="B9" s="507"/>
      <c r="C9" s="507"/>
      <c r="D9" s="507"/>
      <c r="E9" s="507"/>
      <c r="F9" s="507"/>
      <c r="G9" s="507"/>
      <c r="H9" s="507"/>
      <c r="L9" s="554"/>
      <c r="M9" s="619" t="s">
        <v>595</v>
      </c>
      <c r="N9" s="668"/>
      <c r="O9" s="1248" t="str">
        <f>IF(numberPr_ch="",IF(numberPr="","",numberPr),numberPr_ch)</f>
        <v>№ 485-т</v>
      </c>
      <c r="P9" s="1249"/>
      <c r="Q9" s="1249"/>
      <c r="R9" s="1249"/>
      <c r="S9" s="1249"/>
      <c r="T9" s="1250"/>
      <c r="U9" s="669"/>
      <c r="X9" s="507"/>
      <c r="Y9" s="507"/>
      <c r="Z9" s="507"/>
      <c r="AA9" s="507"/>
      <c r="AB9" s="507"/>
      <c r="AC9" s="507"/>
      <c r="AD9" s="507"/>
      <c r="AE9" s="507"/>
      <c r="AF9" s="507"/>
      <c r="AG9" s="507"/>
      <c r="AH9" s="507"/>
    </row>
    <row r="10" spans="1:34" s="493" customFormat="1" ht="18.75">
      <c r="A10" s="507"/>
      <c r="B10" s="507"/>
      <c r="C10" s="507"/>
      <c r="D10" s="507"/>
      <c r="E10" s="507"/>
      <c r="F10" s="507"/>
      <c r="G10" s="507"/>
      <c r="H10" s="507"/>
      <c r="L10" s="554"/>
      <c r="M10" s="619" t="s">
        <v>501</v>
      </c>
      <c r="N10" s="668"/>
      <c r="O10" s="1248" t="str">
        <f>IF(IstPub_ch="",IF(IstPub="","",IstPub),IstPub_ch)</f>
        <v>https://orel-region.ru/</v>
      </c>
      <c r="P10" s="1249"/>
      <c r="Q10" s="1249"/>
      <c r="R10" s="1249"/>
      <c r="S10" s="1249"/>
      <c r="T10" s="1250"/>
      <c r="U10" s="669"/>
      <c r="X10" s="507"/>
      <c r="Y10" s="507"/>
      <c r="Z10" s="507"/>
      <c r="AA10" s="507"/>
      <c r="AB10" s="507"/>
      <c r="AC10" s="507"/>
      <c r="AD10" s="507"/>
      <c r="AE10" s="507"/>
      <c r="AF10" s="507"/>
      <c r="AG10" s="507"/>
      <c r="AH10" s="507"/>
    </row>
    <row r="11" spans="1:34" s="493" customFormat="1" ht="11.25" hidden="1">
      <c r="A11" s="507"/>
      <c r="B11" s="507"/>
      <c r="C11" s="507"/>
      <c r="D11" s="507"/>
      <c r="E11" s="507"/>
      <c r="F11" s="507"/>
      <c r="G11" s="507"/>
      <c r="H11" s="507"/>
      <c r="L11" s="554"/>
      <c r="M11" s="554"/>
      <c r="N11" s="568"/>
      <c r="O11" s="584"/>
      <c r="P11" s="584"/>
      <c r="Q11" s="584"/>
      <c r="R11" s="584"/>
      <c r="S11" s="584"/>
      <c r="T11" s="584"/>
      <c r="U11" s="505" t="s">
        <v>373</v>
      </c>
      <c r="X11" s="507"/>
      <c r="Y11" s="507"/>
      <c r="Z11" s="507"/>
      <c r="AA11" s="507"/>
      <c r="AB11" s="507"/>
      <c r="AC11" s="507"/>
      <c r="AD11" s="507"/>
      <c r="AE11" s="507"/>
      <c r="AF11" s="507"/>
      <c r="AG11" s="507"/>
      <c r="AH11" s="507"/>
    </row>
    <row r="12" spans="1:34" ht="15" customHeight="1">
      <c r="J12" s="483"/>
      <c r="K12" s="483"/>
      <c r="L12" s="479"/>
      <c r="M12" s="479"/>
      <c r="N12" s="479"/>
      <c r="O12" s="1252"/>
      <c r="P12" s="1252"/>
      <c r="Q12" s="1252"/>
      <c r="R12" s="1252"/>
      <c r="S12" s="1252"/>
      <c r="T12" s="1252"/>
      <c r="U12" s="1252"/>
    </row>
    <row r="13" spans="1:34">
      <c r="J13" s="483"/>
      <c r="K13" s="483"/>
      <c r="L13" s="1159" t="s">
        <v>454</v>
      </c>
      <c r="M13" s="1159"/>
      <c r="N13" s="1159"/>
      <c r="O13" s="1159"/>
      <c r="P13" s="1159"/>
      <c r="Q13" s="1159"/>
      <c r="R13" s="1159"/>
      <c r="S13" s="1159"/>
      <c r="T13" s="1159"/>
      <c r="U13" s="1159"/>
      <c r="V13" s="1159"/>
      <c r="W13" s="1159" t="s">
        <v>455</v>
      </c>
    </row>
    <row r="14" spans="1:34" ht="14.25" customHeight="1">
      <c r="J14" s="483"/>
      <c r="K14" s="483"/>
      <c r="L14" s="1214" t="s">
        <v>92</v>
      </c>
      <c r="M14" s="1214" t="s">
        <v>639</v>
      </c>
      <c r="N14" s="523"/>
      <c r="O14" s="1215" t="s">
        <v>641</v>
      </c>
      <c r="P14" s="1216"/>
      <c r="Q14" s="1216"/>
      <c r="R14" s="1216"/>
      <c r="S14" s="1216"/>
      <c r="T14" s="1217"/>
      <c r="U14" s="1225" t="s">
        <v>341</v>
      </c>
      <c r="V14" s="1211" t="s">
        <v>275</v>
      </c>
      <c r="W14" s="1159"/>
    </row>
    <row r="15" spans="1:34" s="525" customFormat="1" ht="14.25" customHeight="1">
      <c r="A15" s="587"/>
      <c r="B15" s="587"/>
      <c r="C15" s="587"/>
      <c r="D15" s="587"/>
      <c r="E15" s="587"/>
      <c r="F15" s="587"/>
      <c r="G15" s="593"/>
      <c r="H15" s="593"/>
      <c r="I15" s="533"/>
      <c r="J15" s="531"/>
      <c r="K15" s="531"/>
      <c r="L15" s="1214"/>
      <c r="M15" s="1214"/>
      <c r="N15" s="523"/>
      <c r="O15" s="1220" t="s">
        <v>772</v>
      </c>
      <c r="P15" s="1218" t="s">
        <v>271</v>
      </c>
      <c r="Q15" s="1219"/>
      <c r="R15" s="1223" t="s">
        <v>654</v>
      </c>
      <c r="S15" s="1223"/>
      <c r="T15" s="1224"/>
      <c r="U15" s="1226"/>
      <c r="V15" s="1212"/>
      <c r="W15" s="1159"/>
      <c r="X15" s="587"/>
      <c r="Y15" s="587"/>
      <c r="Z15" s="587"/>
      <c r="AA15" s="587"/>
      <c r="AB15" s="587"/>
      <c r="AC15" s="587"/>
      <c r="AD15" s="587"/>
      <c r="AE15" s="587"/>
      <c r="AF15" s="587"/>
      <c r="AG15" s="587"/>
      <c r="AH15" s="587"/>
    </row>
    <row r="16" spans="1:34" ht="33.75">
      <c r="J16" s="483"/>
      <c r="K16" s="483"/>
      <c r="L16" s="1214"/>
      <c r="M16" s="1214"/>
      <c r="N16" s="522"/>
      <c r="O16" s="1221"/>
      <c r="P16" s="537" t="s">
        <v>765</v>
      </c>
      <c r="Q16" s="537" t="s">
        <v>766</v>
      </c>
      <c r="R16" s="538" t="s">
        <v>274</v>
      </c>
      <c r="S16" s="1209" t="s">
        <v>273</v>
      </c>
      <c r="T16" s="1210"/>
      <c r="U16" s="1227"/>
      <c r="V16" s="1213"/>
      <c r="W16" s="1159"/>
    </row>
    <row r="17" spans="1:35">
      <c r="J17" s="483"/>
      <c r="K17" s="491">
        <v>1</v>
      </c>
      <c r="L17" s="527" t="s">
        <v>93</v>
      </c>
      <c r="M17" s="527" t="s">
        <v>49</v>
      </c>
      <c r="N17" s="498" t="s">
        <v>49</v>
      </c>
      <c r="O17" s="489">
        <f ca="1">OFFSET(O17,0,-1)+1</f>
        <v>3</v>
      </c>
      <c r="P17" s="489">
        <f ca="1">OFFSET(P17,0,-1)+1</f>
        <v>4</v>
      </c>
      <c r="Q17" s="489">
        <f ca="1">OFFSET(Q17,0,-1)+1</f>
        <v>5</v>
      </c>
      <c r="R17" s="489">
        <f ca="1">OFFSET(R17,0,-1)+1</f>
        <v>6</v>
      </c>
      <c r="S17" s="1232">
        <f ca="1">OFFSET(S17,0,-1)+1</f>
        <v>7</v>
      </c>
      <c r="T17" s="1232"/>
      <c r="U17" s="489">
        <f ca="1">OFFSET(U17,0,-2)+1</f>
        <v>8</v>
      </c>
      <c r="V17" s="653">
        <f ca="1">OFFSET(V17,0,-1)</f>
        <v>8</v>
      </c>
      <c r="W17" s="489">
        <f ca="1">OFFSET(W17,0,-1)+1</f>
        <v>9</v>
      </c>
    </row>
    <row r="18" spans="1:35" ht="22.5">
      <c r="A18" s="1233">
        <v>1</v>
      </c>
      <c r="B18" s="960"/>
      <c r="C18" s="960"/>
      <c r="D18" s="960"/>
      <c r="E18" s="961"/>
      <c r="F18" s="962"/>
      <c r="G18" s="962"/>
      <c r="H18" s="962"/>
      <c r="I18" s="963"/>
      <c r="J18" s="958"/>
      <c r="K18" s="965"/>
      <c r="L18" s="595">
        <f>mergeValue(A18)</f>
        <v>1</v>
      </c>
      <c r="M18" s="643" t="s">
        <v>20</v>
      </c>
      <c r="N18" s="582"/>
      <c r="O18" s="1245"/>
      <c r="P18" s="1245"/>
      <c r="Q18" s="1245"/>
      <c r="R18" s="1245"/>
      <c r="S18" s="1245"/>
      <c r="T18" s="1245"/>
      <c r="U18" s="1245"/>
      <c r="V18" s="1245"/>
      <c r="W18" s="632" t="s">
        <v>658</v>
      </c>
    </row>
    <row r="19" spans="1:35" ht="22.5">
      <c r="A19" s="1233"/>
      <c r="B19" s="1233">
        <v>1</v>
      </c>
      <c r="C19" s="960"/>
      <c r="D19" s="960"/>
      <c r="E19" s="962"/>
      <c r="F19" s="962"/>
      <c r="G19" s="962"/>
      <c r="H19" s="962"/>
      <c r="I19" s="957"/>
      <c r="J19" s="956"/>
      <c r="K19" s="959"/>
      <c r="L19" s="595" t="str">
        <f>mergeValue(A19) &amp;"."&amp; mergeValue(B19)</f>
        <v>1.1</v>
      </c>
      <c r="M19" s="548" t="s">
        <v>16</v>
      </c>
      <c r="N19" s="582"/>
      <c r="O19" s="1245"/>
      <c r="P19" s="1245"/>
      <c r="Q19" s="1245"/>
      <c r="R19" s="1245"/>
      <c r="S19" s="1245"/>
      <c r="T19" s="1245"/>
      <c r="U19" s="1245"/>
      <c r="V19" s="1245"/>
      <c r="W19" s="632" t="s">
        <v>477</v>
      </c>
    </row>
    <row r="20" spans="1:35" ht="22.5">
      <c r="A20" s="1233"/>
      <c r="B20" s="1233"/>
      <c r="C20" s="1233">
        <v>1</v>
      </c>
      <c r="D20" s="960"/>
      <c r="E20" s="962"/>
      <c r="F20" s="962"/>
      <c r="G20" s="962"/>
      <c r="H20" s="962"/>
      <c r="I20" s="964"/>
      <c r="J20" s="956"/>
      <c r="K20" s="959"/>
      <c r="L20" s="595" t="str">
        <f>mergeValue(A20) &amp;"."&amp; mergeValue(B20)&amp;"."&amp; mergeValue(C20)</f>
        <v>1.1.1</v>
      </c>
      <c r="M20" s="549" t="s">
        <v>7</v>
      </c>
      <c r="N20" s="582"/>
      <c r="O20" s="1245"/>
      <c r="P20" s="1245"/>
      <c r="Q20" s="1245"/>
      <c r="R20" s="1245"/>
      <c r="S20" s="1245"/>
      <c r="T20" s="1245"/>
      <c r="U20" s="1245"/>
      <c r="V20" s="1245"/>
      <c r="W20" s="632" t="s">
        <v>633</v>
      </c>
    </row>
    <row r="21" spans="1:35" ht="22.5">
      <c r="A21" s="1233"/>
      <c r="B21" s="1233"/>
      <c r="C21" s="1233"/>
      <c r="D21" s="1233">
        <v>1</v>
      </c>
      <c r="E21" s="962"/>
      <c r="F21" s="962"/>
      <c r="G21" s="962"/>
      <c r="H21" s="962"/>
      <c r="I21" s="964"/>
      <c r="J21" s="956"/>
      <c r="K21" s="959"/>
      <c r="L21" s="595" t="str">
        <f>mergeValue(A21) &amp;"."&amp; mergeValue(B21)&amp;"."&amp; mergeValue(C21)&amp;"."&amp; mergeValue(D21)</f>
        <v>1.1.1.1</v>
      </c>
      <c r="M21" s="550" t="s">
        <v>22</v>
      </c>
      <c r="N21" s="582"/>
      <c r="O21" s="1245"/>
      <c r="P21" s="1245"/>
      <c r="Q21" s="1245"/>
      <c r="R21" s="1245"/>
      <c r="S21" s="1245"/>
      <c r="T21" s="1245"/>
      <c r="U21" s="1245"/>
      <c r="V21" s="1245"/>
      <c r="W21" s="632" t="s">
        <v>634</v>
      </c>
    </row>
    <row r="22" spans="1:35" ht="11.25" hidden="1" customHeight="1">
      <c r="A22" s="1233"/>
      <c r="B22" s="1233"/>
      <c r="C22" s="1233"/>
      <c r="D22" s="1233"/>
      <c r="E22" s="1233">
        <v>1</v>
      </c>
      <c r="F22" s="962"/>
      <c r="G22" s="962"/>
      <c r="H22" s="960">
        <v>1</v>
      </c>
      <c r="I22" s="1233">
        <v>1</v>
      </c>
      <c r="J22" s="962"/>
      <c r="K22" s="967"/>
      <c r="L22" s="595"/>
      <c r="M22" s="556"/>
      <c r="N22" s="583"/>
      <c r="O22" s="633"/>
      <c r="P22" s="633"/>
      <c r="Q22" s="633"/>
      <c r="R22" s="633"/>
      <c r="S22" s="633"/>
      <c r="T22" s="633"/>
      <c r="U22" s="633"/>
      <c r="V22" s="510"/>
      <c r="W22" s="561"/>
    </row>
    <row r="23" spans="1:35" ht="90">
      <c r="A23" s="1233"/>
      <c r="B23" s="1233"/>
      <c r="C23" s="1233"/>
      <c r="D23" s="1233"/>
      <c r="E23" s="1233"/>
      <c r="F23" s="1233">
        <v>1</v>
      </c>
      <c r="G23" s="960"/>
      <c r="H23" s="960"/>
      <c r="I23" s="1233"/>
      <c r="J23" s="1233">
        <v>1</v>
      </c>
      <c r="K23" s="968"/>
      <c r="L23" s="595" t="str">
        <f>mergeValue(A23) &amp;"."&amp; mergeValue(B23)&amp;"."&amp; mergeValue(C23)&amp;"."&amp; mergeValue(D23)&amp;"."&amp;  mergeValue(F23)</f>
        <v>1.1.1.1.1</v>
      </c>
      <c r="M23" s="557" t="s">
        <v>10</v>
      </c>
      <c r="N23" s="583"/>
      <c r="O23" s="1235"/>
      <c r="P23" s="1235"/>
      <c r="Q23" s="1235"/>
      <c r="R23" s="1235"/>
      <c r="S23" s="1235"/>
      <c r="T23" s="1235"/>
      <c r="U23" s="1235"/>
      <c r="V23" s="1235"/>
      <c r="W23" s="632" t="s">
        <v>635</v>
      </c>
      <c r="Y23" s="506" t="str">
        <f>strCheckUnique(Z23:Z26)</f>
        <v/>
      </c>
      <c r="AA23" s="506"/>
    </row>
    <row r="24" spans="1:35" ht="189" customHeight="1">
      <c r="A24" s="1233"/>
      <c r="B24" s="1233"/>
      <c r="C24" s="1233"/>
      <c r="D24" s="1233"/>
      <c r="E24" s="1233"/>
      <c r="F24" s="1233"/>
      <c r="G24" s="960">
        <v>1</v>
      </c>
      <c r="H24" s="960"/>
      <c r="I24" s="1233"/>
      <c r="J24" s="1233"/>
      <c r="K24" s="968">
        <v>1</v>
      </c>
      <c r="L24" s="595" t="str">
        <f>mergeValue(A24) &amp;"."&amp; mergeValue(B24)&amp;"."&amp; mergeValue(C24)&amp;"."&amp; mergeValue(D24)&amp;"."&amp; mergeValue(F24)&amp;"."&amp; mergeValue(G24)</f>
        <v>1.1.1.1.1.1</v>
      </c>
      <c r="M24" s="1071"/>
      <c r="N24" s="588"/>
      <c r="O24" s="564"/>
      <c r="P24" s="564"/>
      <c r="Q24" s="1096"/>
      <c r="R24" s="1243"/>
      <c r="S24" s="1229" t="s">
        <v>84</v>
      </c>
      <c r="T24" s="1243"/>
      <c r="U24" s="1229" t="s">
        <v>85</v>
      </c>
      <c r="V24" s="580"/>
      <c r="W24" s="1204" t="s">
        <v>659</v>
      </c>
      <c r="X24" s="502" t="str">
        <f>strCheckDate(O25:V25)</f>
        <v/>
      </c>
      <c r="Y24" s="506"/>
      <c r="Z24" s="506" t="str">
        <f>IF(M24="","",M24 )</f>
        <v/>
      </c>
      <c r="AA24" s="506"/>
      <c r="AB24" s="506"/>
      <c r="AC24" s="506"/>
    </row>
    <row r="25" spans="1:35" ht="11.25" hidden="1">
      <c r="A25" s="1233"/>
      <c r="B25" s="1233"/>
      <c r="C25" s="1233"/>
      <c r="D25" s="1233"/>
      <c r="E25" s="1233"/>
      <c r="F25" s="1233"/>
      <c r="G25" s="960"/>
      <c r="H25" s="960"/>
      <c r="I25" s="1233"/>
      <c r="J25" s="1233"/>
      <c r="K25" s="968"/>
      <c r="L25" s="602"/>
      <c r="M25" s="648"/>
      <c r="N25" s="588"/>
      <c r="O25" s="564"/>
      <c r="P25" s="564"/>
      <c r="Q25" s="586" t="str">
        <f>R24 &amp; "-" &amp; T24</f>
        <v>-</v>
      </c>
      <c r="R25" s="1228"/>
      <c r="S25" s="1229"/>
      <c r="T25" s="1228"/>
      <c r="U25" s="1229"/>
      <c r="V25" s="580"/>
      <c r="W25" s="1205"/>
    </row>
    <row r="26" spans="1:35" s="477" customFormat="1" ht="15" customHeight="1">
      <c r="A26" s="1233"/>
      <c r="B26" s="1233"/>
      <c r="C26" s="1233"/>
      <c r="D26" s="1233"/>
      <c r="E26" s="1233"/>
      <c r="F26" s="1233"/>
      <c r="G26" s="962"/>
      <c r="H26" s="960"/>
      <c r="I26" s="1233"/>
      <c r="J26" s="1233"/>
      <c r="K26" s="967"/>
      <c r="L26" s="540"/>
      <c r="M26" s="558" t="s">
        <v>25</v>
      </c>
      <c r="N26" s="553"/>
      <c r="O26" s="547"/>
      <c r="P26" s="547"/>
      <c r="Q26" s="547"/>
      <c r="R26" s="575"/>
      <c r="S26" s="566"/>
      <c r="T26" s="565"/>
      <c r="U26" s="553"/>
      <c r="V26" s="562"/>
      <c r="W26" s="1206"/>
      <c r="X26" s="503"/>
      <c r="Y26" s="503"/>
      <c r="Z26" s="503"/>
      <c r="AA26" s="503"/>
      <c r="AB26" s="503"/>
      <c r="AC26" s="503"/>
      <c r="AD26" s="503"/>
      <c r="AE26" s="503"/>
      <c r="AF26" s="503"/>
      <c r="AG26" s="503"/>
      <c r="AH26" s="503"/>
    </row>
    <row r="27" spans="1:35" s="477" customFormat="1" ht="15" customHeight="1">
      <c r="A27" s="1233"/>
      <c r="B27" s="1233"/>
      <c r="C27" s="1233"/>
      <c r="D27" s="1233"/>
      <c r="E27" s="1233"/>
      <c r="F27" s="962"/>
      <c r="G27" s="962"/>
      <c r="H27" s="960"/>
      <c r="I27" s="1233"/>
      <c r="J27" s="962"/>
      <c r="K27" s="967"/>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5" s="477" customFormat="1" ht="15" hidden="1" customHeight="1">
      <c r="A28" s="1233"/>
      <c r="B28" s="1233"/>
      <c r="C28" s="1233"/>
      <c r="D28" s="1233"/>
      <c r="E28" s="966"/>
      <c r="F28" s="962"/>
      <c r="G28" s="962"/>
      <c r="H28" s="962"/>
      <c r="I28" s="958"/>
      <c r="J28" s="955"/>
      <c r="K28" s="965"/>
      <c r="L28" s="540"/>
      <c r="M28" s="553"/>
      <c r="N28" s="553"/>
      <c r="O28" s="553"/>
      <c r="P28" s="553"/>
      <c r="Q28" s="553"/>
      <c r="R28" s="553"/>
      <c r="S28" s="553"/>
      <c r="T28" s="553"/>
      <c r="U28" s="553"/>
      <c r="V28" s="566"/>
      <c r="W28" s="562"/>
      <c r="X28" s="503"/>
      <c r="Y28" s="503"/>
      <c r="Z28" s="503"/>
      <c r="AA28" s="503"/>
      <c r="AB28" s="503"/>
      <c r="AC28" s="503"/>
      <c r="AD28" s="503"/>
      <c r="AE28" s="503"/>
      <c r="AF28" s="503"/>
      <c r="AG28" s="503"/>
      <c r="AH28" s="503"/>
      <c r="AI28" s="503"/>
    </row>
    <row r="29" spans="1:35" s="477" customFormat="1" ht="15" customHeight="1">
      <c r="A29" s="1233"/>
      <c r="B29" s="1233"/>
      <c r="C29" s="1233"/>
      <c r="D29" s="966"/>
      <c r="E29" s="966"/>
      <c r="F29" s="962"/>
      <c r="G29" s="962"/>
      <c r="H29" s="962"/>
      <c r="I29" s="958"/>
      <c r="J29" s="955"/>
      <c r="K29" s="965"/>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5" s="477" customFormat="1" ht="15" customHeight="1">
      <c r="A30" s="1233"/>
      <c r="B30" s="1233"/>
      <c r="C30" s="966"/>
      <c r="D30" s="966"/>
      <c r="E30" s="966"/>
      <c r="F30" s="966"/>
      <c r="G30" s="971"/>
      <c r="H30" s="958"/>
      <c r="I30" s="969"/>
      <c r="J30" s="955"/>
      <c r="K30" s="970"/>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5" s="477" customFormat="1" ht="15" customHeight="1">
      <c r="A31" s="1233"/>
      <c r="B31" s="966"/>
      <c r="C31" s="966"/>
      <c r="D31" s="966"/>
      <c r="E31" s="966"/>
      <c r="F31" s="966"/>
      <c r="G31" s="971"/>
      <c r="H31" s="958"/>
      <c r="I31" s="958"/>
      <c r="J31" s="955"/>
      <c r="K31" s="965"/>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5" s="477" customFormat="1" ht="15" customHeight="1">
      <c r="A32" s="954"/>
      <c r="B32" s="954"/>
      <c r="C32" s="954"/>
      <c r="D32" s="954"/>
      <c r="E32" s="954"/>
      <c r="F32" s="954"/>
      <c r="G32" s="954"/>
      <c r="H32" s="954"/>
      <c r="I32" s="954"/>
      <c r="J32" s="954"/>
      <c r="K32" s="954"/>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41.75" customHeight="1">
      <c r="L34" s="1">
        <v>1</v>
      </c>
      <c r="M34" s="1197" t="s">
        <v>660</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8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800-000002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8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800-000005000000}"/>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800-000006000000}"/>
    <dataValidation type="list" allowBlank="1" showInputMessage="1" showErrorMessage="1" errorTitle="Ошибка" error="Выберите значение из списка" prompt="Выберите значение из списка" sqref="O23:V23" xr:uid="{00000000-0002-0000-18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198" t="s">
        <v>491</v>
      </c>
      <c r="G2" s="1199"/>
      <c r="H2" s="1200"/>
      <c r="I2" s="436"/>
    </row>
    <row r="3" spans="1:20" ht="3" customHeight="1"/>
    <row r="4" spans="1:20" s="190" customFormat="1" ht="11.25">
      <c r="A4" s="214"/>
      <c r="B4" s="214"/>
      <c r="C4" s="214"/>
      <c r="D4" s="214"/>
      <c r="F4" s="1159" t="s">
        <v>454</v>
      </c>
      <c r="G4" s="1159"/>
      <c r="H4" s="1159"/>
      <c r="I4" s="1201"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29.11.2022</v>
      </c>
      <c r="I7" s="196" t="s">
        <v>493</v>
      </c>
      <c r="J7" s="334"/>
      <c r="K7" s="214"/>
      <c r="L7" s="214"/>
      <c r="M7" s="214"/>
      <c r="N7" s="214"/>
      <c r="O7" s="214"/>
      <c r="P7" s="214"/>
      <c r="Q7" s="214"/>
      <c r="R7" s="214"/>
      <c r="S7" s="214"/>
      <c r="T7" s="214"/>
    </row>
    <row r="8" spans="1:20" s="190" customFormat="1" ht="45">
      <c r="A8" s="1202">
        <v>1</v>
      </c>
      <c r="B8" s="214"/>
      <c r="C8" s="214"/>
      <c r="D8" s="214"/>
      <c r="F8" s="335" t="str">
        <f>"2." &amp;mergeValue(A8)</f>
        <v>2.1</v>
      </c>
      <c r="G8" s="417" t="s">
        <v>494</v>
      </c>
      <c r="H8" s="317"/>
      <c r="I8" s="196" t="s">
        <v>590</v>
      </c>
      <c r="J8" s="334"/>
      <c r="K8" s="214"/>
      <c r="L8" s="214"/>
      <c r="M8" s="214"/>
      <c r="N8" s="214"/>
      <c r="O8" s="214"/>
      <c r="P8" s="214"/>
      <c r="Q8" s="214"/>
      <c r="R8" s="214"/>
      <c r="S8" s="214"/>
      <c r="T8" s="214"/>
    </row>
    <row r="9" spans="1:20" s="190" customFormat="1" ht="22.5">
      <c r="A9" s="1202"/>
      <c r="B9" s="214"/>
      <c r="C9" s="214"/>
      <c r="D9" s="214"/>
      <c r="F9" s="335" t="str">
        <f>"3." &amp;mergeValue(A9)</f>
        <v>3.1</v>
      </c>
      <c r="G9" s="417" t="s">
        <v>495</v>
      </c>
      <c r="H9" s="317"/>
      <c r="I9" s="196" t="s">
        <v>588</v>
      </c>
      <c r="J9" s="334"/>
      <c r="K9" s="214"/>
      <c r="L9" s="214"/>
      <c r="M9" s="214"/>
      <c r="N9" s="214"/>
      <c r="O9" s="214"/>
      <c r="P9" s="214"/>
      <c r="Q9" s="214"/>
      <c r="R9" s="214"/>
      <c r="S9" s="214"/>
      <c r="T9" s="214"/>
    </row>
    <row r="10" spans="1:20" s="190" customFormat="1" ht="22.5">
      <c r="A10" s="1202"/>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2"/>
      <c r="B11" s="1202">
        <v>1</v>
      </c>
      <c r="C11" s="344"/>
      <c r="D11" s="344"/>
      <c r="F11" s="335" t="str">
        <f>"4."&amp;mergeValue(A11) &amp;"."&amp;mergeValue(B11)</f>
        <v>4.1.1</v>
      </c>
      <c r="G11" s="324" t="s">
        <v>592</v>
      </c>
      <c r="H11" s="317" t="str">
        <f>IF(region_name="","",region_name)</f>
        <v>Орловская область</v>
      </c>
      <c r="I11" s="196" t="s">
        <v>499</v>
      </c>
      <c r="J11" s="334"/>
      <c r="K11" s="214"/>
      <c r="L11" s="214"/>
      <c r="M11" s="214"/>
      <c r="N11" s="214"/>
      <c r="O11" s="214"/>
      <c r="P11" s="214"/>
      <c r="Q11" s="214"/>
      <c r="R11" s="214"/>
      <c r="S11" s="214"/>
      <c r="T11" s="214"/>
    </row>
    <row r="12" spans="1:20" s="190" customFormat="1" ht="22.5">
      <c r="A12" s="1202"/>
      <c r="B12" s="1202"/>
      <c r="C12" s="1202">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2"/>
      <c r="B13" s="1202"/>
      <c r="C13" s="1202"/>
      <c r="D13" s="344">
        <v>1</v>
      </c>
      <c r="F13" s="335" t="str">
        <f>"4."&amp;mergeValue(A13) &amp;"."&amp;mergeValue(B13)&amp;"."&amp;mergeValue(C13)&amp;"."&amp;mergeValue(D13)</f>
        <v>4.1.1.1.1</v>
      </c>
      <c r="G13" s="420" t="s">
        <v>498</v>
      </c>
      <c r="H13" s="317"/>
      <c r="I13" s="1203" t="s">
        <v>591</v>
      </c>
      <c r="J13" s="334"/>
      <c r="K13" s="214"/>
      <c r="L13" s="214"/>
      <c r="M13" s="214"/>
      <c r="N13" s="214"/>
      <c r="O13" s="214"/>
      <c r="P13" s="214"/>
      <c r="Q13" s="214"/>
      <c r="R13" s="214"/>
      <c r="S13" s="214"/>
      <c r="T13" s="214"/>
    </row>
    <row r="14" spans="1:20" s="190" customFormat="1" ht="18.75">
      <c r="A14" s="1202"/>
      <c r="B14" s="1202"/>
      <c r="C14" s="1202"/>
      <c r="D14" s="344"/>
      <c r="F14" s="338"/>
      <c r="G14" s="150" t="s">
        <v>4</v>
      </c>
      <c r="H14" s="343"/>
      <c r="I14" s="1203"/>
      <c r="J14" s="334"/>
      <c r="K14" s="214"/>
      <c r="L14" s="214"/>
      <c r="M14" s="214"/>
      <c r="N14" s="214"/>
      <c r="O14" s="214"/>
      <c r="P14" s="214"/>
      <c r="Q14" s="214"/>
      <c r="R14" s="214"/>
      <c r="S14" s="214"/>
      <c r="T14" s="214"/>
    </row>
    <row r="15" spans="1:20" s="190" customFormat="1" ht="18.75">
      <c r="A15" s="1202"/>
      <c r="B15" s="1202"/>
      <c r="C15" s="344"/>
      <c r="D15" s="344"/>
      <c r="F15" s="421"/>
      <c r="G15" s="195" t="s">
        <v>403</v>
      </c>
      <c r="H15" s="422"/>
      <c r="I15" s="423"/>
      <c r="J15" s="334"/>
      <c r="K15" s="214"/>
      <c r="L15" s="214"/>
      <c r="M15" s="214"/>
      <c r="N15" s="214"/>
      <c r="O15" s="214"/>
      <c r="P15" s="214"/>
      <c r="Q15" s="214"/>
      <c r="R15" s="214"/>
      <c r="S15" s="214"/>
      <c r="T15" s="214"/>
    </row>
    <row r="16" spans="1:20" s="190" customFormat="1" ht="18.75">
      <c r="A16" s="1202"/>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7" t="s">
        <v>593</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900-000000000000}">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2" hidden="1" customWidth="1"/>
    <col min="7" max="8" width="11.140625" style="508"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21" width="23.7109375" style="478" hidden="1" customWidth="1"/>
    <col min="22" max="22" width="1.7109375" style="478" hidden="1" customWidth="1"/>
    <col min="23" max="23" width="11.7109375" style="478" customWidth="1"/>
    <col min="24" max="24" width="3.7109375" style="478" customWidth="1"/>
    <col min="25" max="25" width="11.7109375" style="478" customWidth="1"/>
    <col min="26" max="26" width="8.5703125" style="478" hidden="1" customWidth="1"/>
    <col min="27" max="27" width="4.7109375" style="478" customWidth="1"/>
    <col min="28" max="28" width="115.7109375" style="478" customWidth="1"/>
    <col min="29" max="33" width="10.5703125" style="502"/>
    <col min="34" max="249" width="10.5703125" style="478"/>
    <col min="250" max="257" width="0" style="478" hidden="1" customWidth="1"/>
    <col min="258" max="260" width="3.7109375" style="478" customWidth="1"/>
    <col min="261" max="261" width="12.7109375" style="478" customWidth="1"/>
    <col min="262" max="262" width="47.42578125" style="478" customWidth="1"/>
    <col min="263" max="271" width="0" style="478" hidden="1" customWidth="1"/>
    <col min="272" max="272" width="11.7109375" style="478" customWidth="1"/>
    <col min="273" max="273" width="6.42578125" style="478" bestFit="1" customWidth="1"/>
    <col min="274" max="274" width="11.7109375" style="478" customWidth="1"/>
    <col min="275" max="275" width="0" style="478" hidden="1" customWidth="1"/>
    <col min="276" max="276" width="3.7109375" style="478" customWidth="1"/>
    <col min="277" max="277" width="11.140625" style="478" bestFit="1" customWidth="1"/>
    <col min="278" max="505" width="10.5703125" style="478"/>
    <col min="506" max="513" width="0" style="478" hidden="1" customWidth="1"/>
    <col min="514" max="516" width="3.7109375" style="478" customWidth="1"/>
    <col min="517" max="517" width="12.7109375" style="478" customWidth="1"/>
    <col min="518" max="518" width="47.42578125" style="478" customWidth="1"/>
    <col min="519" max="527" width="0" style="478" hidden="1" customWidth="1"/>
    <col min="528" max="528" width="11.7109375" style="478" customWidth="1"/>
    <col min="529" max="529" width="6.42578125" style="478" bestFit="1" customWidth="1"/>
    <col min="530" max="530" width="11.7109375" style="478" customWidth="1"/>
    <col min="531" max="531" width="0" style="478" hidden="1" customWidth="1"/>
    <col min="532" max="532" width="3.7109375" style="478" customWidth="1"/>
    <col min="533" max="533" width="11.140625" style="478" bestFit="1" customWidth="1"/>
    <col min="534" max="761" width="10.5703125" style="478"/>
    <col min="762" max="769" width="0" style="478" hidden="1" customWidth="1"/>
    <col min="770" max="772" width="3.7109375" style="478" customWidth="1"/>
    <col min="773" max="773" width="12.7109375" style="478" customWidth="1"/>
    <col min="774" max="774" width="47.42578125" style="478" customWidth="1"/>
    <col min="775" max="783" width="0" style="478" hidden="1" customWidth="1"/>
    <col min="784" max="784" width="11.7109375" style="478" customWidth="1"/>
    <col min="785" max="785" width="6.42578125" style="478" bestFit="1" customWidth="1"/>
    <col min="786" max="786" width="11.7109375" style="478" customWidth="1"/>
    <col min="787" max="787" width="0" style="478" hidden="1" customWidth="1"/>
    <col min="788" max="788" width="3.7109375" style="478" customWidth="1"/>
    <col min="789" max="789" width="11.140625" style="478" bestFit="1" customWidth="1"/>
    <col min="790" max="1017" width="10.5703125" style="478"/>
    <col min="1018" max="1025" width="0" style="478" hidden="1" customWidth="1"/>
    <col min="1026" max="1028" width="3.7109375" style="478" customWidth="1"/>
    <col min="1029" max="1029" width="12.7109375" style="478" customWidth="1"/>
    <col min="1030" max="1030" width="47.42578125" style="478" customWidth="1"/>
    <col min="1031" max="1039" width="0" style="478" hidden="1" customWidth="1"/>
    <col min="1040" max="1040" width="11.7109375" style="478" customWidth="1"/>
    <col min="1041" max="1041" width="6.42578125" style="478" bestFit="1" customWidth="1"/>
    <col min="1042" max="1042" width="11.7109375" style="478" customWidth="1"/>
    <col min="1043" max="1043" width="0" style="478" hidden="1" customWidth="1"/>
    <col min="1044" max="1044" width="3.7109375" style="478" customWidth="1"/>
    <col min="1045" max="1045" width="11.140625" style="478" bestFit="1" customWidth="1"/>
    <col min="1046" max="1273" width="10.5703125" style="478"/>
    <col min="1274" max="1281" width="0" style="478" hidden="1" customWidth="1"/>
    <col min="1282" max="1284" width="3.7109375" style="478" customWidth="1"/>
    <col min="1285" max="1285" width="12.7109375" style="478" customWidth="1"/>
    <col min="1286" max="1286" width="47.42578125" style="478" customWidth="1"/>
    <col min="1287" max="1295" width="0" style="478" hidden="1" customWidth="1"/>
    <col min="1296" max="1296" width="11.7109375" style="478" customWidth="1"/>
    <col min="1297" max="1297" width="6.42578125" style="478" bestFit="1" customWidth="1"/>
    <col min="1298" max="1298" width="11.7109375" style="478" customWidth="1"/>
    <col min="1299" max="1299" width="0" style="478" hidden="1" customWidth="1"/>
    <col min="1300" max="1300" width="3.7109375" style="478" customWidth="1"/>
    <col min="1301" max="1301" width="11.140625" style="478" bestFit="1" customWidth="1"/>
    <col min="1302" max="1529" width="10.5703125" style="478"/>
    <col min="1530" max="1537" width="0" style="478" hidden="1" customWidth="1"/>
    <col min="1538" max="1540" width="3.7109375" style="478" customWidth="1"/>
    <col min="1541" max="1541" width="12.7109375" style="478" customWidth="1"/>
    <col min="1542" max="1542" width="47.42578125" style="478" customWidth="1"/>
    <col min="1543" max="1551" width="0" style="478" hidden="1" customWidth="1"/>
    <col min="1552" max="1552" width="11.7109375" style="478" customWidth="1"/>
    <col min="1553" max="1553" width="6.42578125" style="478" bestFit="1" customWidth="1"/>
    <col min="1554" max="1554" width="11.7109375" style="478" customWidth="1"/>
    <col min="1555" max="1555" width="0" style="478" hidden="1" customWidth="1"/>
    <col min="1556" max="1556" width="3.7109375" style="478" customWidth="1"/>
    <col min="1557" max="1557" width="11.140625" style="478" bestFit="1" customWidth="1"/>
    <col min="1558" max="1785" width="10.5703125" style="478"/>
    <col min="1786" max="1793" width="0" style="478" hidden="1" customWidth="1"/>
    <col min="1794" max="1796" width="3.7109375" style="478" customWidth="1"/>
    <col min="1797" max="1797" width="12.7109375" style="478" customWidth="1"/>
    <col min="1798" max="1798" width="47.42578125" style="478" customWidth="1"/>
    <col min="1799" max="1807" width="0" style="478" hidden="1" customWidth="1"/>
    <col min="1808" max="1808" width="11.7109375" style="478" customWidth="1"/>
    <col min="1809" max="1809" width="6.42578125" style="478" bestFit="1" customWidth="1"/>
    <col min="1810" max="1810" width="11.7109375" style="478" customWidth="1"/>
    <col min="1811" max="1811" width="0" style="478" hidden="1" customWidth="1"/>
    <col min="1812" max="1812" width="3.7109375" style="478" customWidth="1"/>
    <col min="1813" max="1813" width="11.140625" style="478" bestFit="1" customWidth="1"/>
    <col min="1814" max="2041" width="10.5703125" style="478"/>
    <col min="2042" max="2049" width="0" style="478" hidden="1" customWidth="1"/>
    <col min="2050" max="2052" width="3.7109375" style="478" customWidth="1"/>
    <col min="2053" max="2053" width="12.7109375" style="478" customWidth="1"/>
    <col min="2054" max="2054" width="47.42578125" style="478" customWidth="1"/>
    <col min="2055" max="2063" width="0" style="478" hidden="1" customWidth="1"/>
    <col min="2064" max="2064" width="11.7109375" style="478" customWidth="1"/>
    <col min="2065" max="2065" width="6.42578125" style="478" bestFit="1" customWidth="1"/>
    <col min="2066" max="2066" width="11.7109375" style="478" customWidth="1"/>
    <col min="2067" max="2067" width="0" style="478" hidden="1" customWidth="1"/>
    <col min="2068" max="2068" width="3.7109375" style="478" customWidth="1"/>
    <col min="2069" max="2069" width="11.140625" style="478" bestFit="1" customWidth="1"/>
    <col min="2070" max="2297" width="10.5703125" style="478"/>
    <col min="2298" max="2305" width="0" style="478" hidden="1" customWidth="1"/>
    <col min="2306" max="2308" width="3.7109375" style="478" customWidth="1"/>
    <col min="2309" max="2309" width="12.7109375" style="478" customWidth="1"/>
    <col min="2310" max="2310" width="47.42578125" style="478" customWidth="1"/>
    <col min="2311" max="2319" width="0" style="478" hidden="1" customWidth="1"/>
    <col min="2320" max="2320" width="11.7109375" style="478" customWidth="1"/>
    <col min="2321" max="2321" width="6.42578125" style="478" bestFit="1" customWidth="1"/>
    <col min="2322" max="2322" width="11.7109375" style="478" customWidth="1"/>
    <col min="2323" max="2323" width="0" style="478" hidden="1" customWidth="1"/>
    <col min="2324" max="2324" width="3.7109375" style="478" customWidth="1"/>
    <col min="2325" max="2325" width="11.140625" style="478" bestFit="1" customWidth="1"/>
    <col min="2326" max="2553" width="10.5703125" style="478"/>
    <col min="2554" max="2561" width="0" style="478" hidden="1" customWidth="1"/>
    <col min="2562" max="2564" width="3.7109375" style="478" customWidth="1"/>
    <col min="2565" max="2565" width="12.7109375" style="478" customWidth="1"/>
    <col min="2566" max="2566" width="47.42578125" style="478" customWidth="1"/>
    <col min="2567" max="2575" width="0" style="478" hidden="1" customWidth="1"/>
    <col min="2576" max="2576" width="11.7109375" style="478" customWidth="1"/>
    <col min="2577" max="2577" width="6.42578125" style="478" bestFit="1" customWidth="1"/>
    <col min="2578" max="2578" width="11.7109375" style="478" customWidth="1"/>
    <col min="2579" max="2579" width="0" style="478" hidden="1" customWidth="1"/>
    <col min="2580" max="2580" width="3.7109375" style="478" customWidth="1"/>
    <col min="2581" max="2581" width="11.140625" style="478" bestFit="1" customWidth="1"/>
    <col min="2582" max="2809" width="10.5703125" style="478"/>
    <col min="2810" max="2817" width="0" style="478" hidden="1" customWidth="1"/>
    <col min="2818" max="2820" width="3.7109375" style="478" customWidth="1"/>
    <col min="2821" max="2821" width="12.7109375" style="478" customWidth="1"/>
    <col min="2822" max="2822" width="47.42578125" style="478" customWidth="1"/>
    <col min="2823" max="2831" width="0" style="478" hidden="1" customWidth="1"/>
    <col min="2832" max="2832" width="11.7109375" style="478" customWidth="1"/>
    <col min="2833" max="2833" width="6.42578125" style="478" bestFit="1" customWidth="1"/>
    <col min="2834" max="2834" width="11.7109375" style="478" customWidth="1"/>
    <col min="2835" max="2835" width="0" style="478" hidden="1" customWidth="1"/>
    <col min="2836" max="2836" width="3.7109375" style="478" customWidth="1"/>
    <col min="2837" max="2837" width="11.140625" style="478" bestFit="1" customWidth="1"/>
    <col min="2838" max="3065" width="10.5703125" style="478"/>
    <col min="3066" max="3073" width="0" style="478" hidden="1" customWidth="1"/>
    <col min="3074" max="3076" width="3.7109375" style="478" customWidth="1"/>
    <col min="3077" max="3077" width="12.7109375" style="478" customWidth="1"/>
    <col min="3078" max="3078" width="47.42578125" style="478" customWidth="1"/>
    <col min="3079" max="3087" width="0" style="478" hidden="1" customWidth="1"/>
    <col min="3088" max="3088" width="11.7109375" style="478" customWidth="1"/>
    <col min="3089" max="3089" width="6.42578125" style="478" bestFit="1" customWidth="1"/>
    <col min="3090" max="3090" width="11.7109375" style="478" customWidth="1"/>
    <col min="3091" max="3091" width="0" style="478" hidden="1" customWidth="1"/>
    <col min="3092" max="3092" width="3.7109375" style="478" customWidth="1"/>
    <col min="3093" max="3093" width="11.140625" style="478" bestFit="1" customWidth="1"/>
    <col min="3094" max="3321" width="10.5703125" style="478"/>
    <col min="3322" max="3329" width="0" style="478" hidden="1" customWidth="1"/>
    <col min="3330" max="3332" width="3.7109375" style="478" customWidth="1"/>
    <col min="3333" max="3333" width="12.7109375" style="478" customWidth="1"/>
    <col min="3334" max="3334" width="47.42578125" style="478" customWidth="1"/>
    <col min="3335" max="3343" width="0" style="478" hidden="1" customWidth="1"/>
    <col min="3344" max="3344" width="11.7109375" style="478" customWidth="1"/>
    <col min="3345" max="3345" width="6.42578125" style="478" bestFit="1" customWidth="1"/>
    <col min="3346" max="3346" width="11.7109375" style="478" customWidth="1"/>
    <col min="3347" max="3347" width="0" style="478" hidden="1" customWidth="1"/>
    <col min="3348" max="3348" width="3.7109375" style="478" customWidth="1"/>
    <col min="3349" max="3349" width="11.140625" style="478" bestFit="1" customWidth="1"/>
    <col min="3350" max="3577" width="10.5703125" style="478"/>
    <col min="3578" max="3585" width="0" style="478" hidden="1" customWidth="1"/>
    <col min="3586" max="3588" width="3.7109375" style="478" customWidth="1"/>
    <col min="3589" max="3589" width="12.7109375" style="478" customWidth="1"/>
    <col min="3590" max="3590" width="47.42578125" style="478" customWidth="1"/>
    <col min="3591" max="3599" width="0" style="478" hidden="1" customWidth="1"/>
    <col min="3600" max="3600" width="11.7109375" style="478" customWidth="1"/>
    <col min="3601" max="3601" width="6.42578125" style="478" bestFit="1" customWidth="1"/>
    <col min="3602" max="3602" width="11.7109375" style="478" customWidth="1"/>
    <col min="3603" max="3603" width="0" style="478" hidden="1" customWidth="1"/>
    <col min="3604" max="3604" width="3.7109375" style="478" customWidth="1"/>
    <col min="3605" max="3605" width="11.140625" style="478" bestFit="1" customWidth="1"/>
    <col min="3606" max="3833" width="10.5703125" style="478"/>
    <col min="3834" max="3841" width="0" style="478" hidden="1" customWidth="1"/>
    <col min="3842" max="3844" width="3.7109375" style="478" customWidth="1"/>
    <col min="3845" max="3845" width="12.7109375" style="478" customWidth="1"/>
    <col min="3846" max="3846" width="47.42578125" style="478" customWidth="1"/>
    <col min="3847" max="3855" width="0" style="478" hidden="1" customWidth="1"/>
    <col min="3856" max="3856" width="11.7109375" style="478" customWidth="1"/>
    <col min="3857" max="3857" width="6.42578125" style="478" bestFit="1" customWidth="1"/>
    <col min="3858" max="3858" width="11.7109375" style="478" customWidth="1"/>
    <col min="3859" max="3859" width="0" style="478" hidden="1" customWidth="1"/>
    <col min="3860" max="3860" width="3.7109375" style="478" customWidth="1"/>
    <col min="3861" max="3861" width="11.140625" style="478" bestFit="1" customWidth="1"/>
    <col min="3862" max="4089" width="10.5703125" style="478"/>
    <col min="4090" max="4097" width="0" style="478" hidden="1" customWidth="1"/>
    <col min="4098" max="4100" width="3.7109375" style="478" customWidth="1"/>
    <col min="4101" max="4101" width="12.7109375" style="478" customWidth="1"/>
    <col min="4102" max="4102" width="47.42578125" style="478" customWidth="1"/>
    <col min="4103" max="4111" width="0" style="478" hidden="1" customWidth="1"/>
    <col min="4112" max="4112" width="11.7109375" style="478" customWidth="1"/>
    <col min="4113" max="4113" width="6.42578125" style="478" bestFit="1" customWidth="1"/>
    <col min="4114" max="4114" width="11.7109375" style="478" customWidth="1"/>
    <col min="4115" max="4115" width="0" style="478" hidden="1" customWidth="1"/>
    <col min="4116" max="4116" width="3.7109375" style="478" customWidth="1"/>
    <col min="4117" max="4117" width="11.140625" style="478" bestFit="1" customWidth="1"/>
    <col min="4118" max="4345" width="10.5703125" style="478"/>
    <col min="4346" max="4353" width="0" style="478" hidden="1" customWidth="1"/>
    <col min="4354" max="4356" width="3.7109375" style="478" customWidth="1"/>
    <col min="4357" max="4357" width="12.7109375" style="478" customWidth="1"/>
    <col min="4358" max="4358" width="47.42578125" style="478" customWidth="1"/>
    <col min="4359" max="4367" width="0" style="478" hidden="1" customWidth="1"/>
    <col min="4368" max="4368" width="11.7109375" style="478" customWidth="1"/>
    <col min="4369" max="4369" width="6.42578125" style="478" bestFit="1" customWidth="1"/>
    <col min="4370" max="4370" width="11.7109375" style="478" customWidth="1"/>
    <col min="4371" max="4371" width="0" style="478" hidden="1" customWidth="1"/>
    <col min="4372" max="4372" width="3.7109375" style="478" customWidth="1"/>
    <col min="4373" max="4373" width="11.140625" style="478" bestFit="1" customWidth="1"/>
    <col min="4374" max="4601" width="10.5703125" style="478"/>
    <col min="4602" max="4609" width="0" style="478" hidden="1" customWidth="1"/>
    <col min="4610" max="4612" width="3.7109375" style="478" customWidth="1"/>
    <col min="4613" max="4613" width="12.7109375" style="478" customWidth="1"/>
    <col min="4614" max="4614" width="47.42578125" style="478" customWidth="1"/>
    <col min="4615" max="4623" width="0" style="478" hidden="1" customWidth="1"/>
    <col min="4624" max="4624" width="11.7109375" style="478" customWidth="1"/>
    <col min="4625" max="4625" width="6.42578125" style="478" bestFit="1" customWidth="1"/>
    <col min="4626" max="4626" width="11.7109375" style="478" customWidth="1"/>
    <col min="4627" max="4627" width="0" style="478" hidden="1" customWidth="1"/>
    <col min="4628" max="4628" width="3.7109375" style="478" customWidth="1"/>
    <col min="4629" max="4629" width="11.140625" style="478" bestFit="1" customWidth="1"/>
    <col min="4630" max="4857" width="10.5703125" style="478"/>
    <col min="4858" max="4865" width="0" style="478" hidden="1" customWidth="1"/>
    <col min="4866" max="4868" width="3.7109375" style="478" customWidth="1"/>
    <col min="4869" max="4869" width="12.7109375" style="478" customWidth="1"/>
    <col min="4870" max="4870" width="47.42578125" style="478" customWidth="1"/>
    <col min="4871" max="4879" width="0" style="478" hidden="1" customWidth="1"/>
    <col min="4880" max="4880" width="11.7109375" style="478" customWidth="1"/>
    <col min="4881" max="4881" width="6.42578125" style="478" bestFit="1" customWidth="1"/>
    <col min="4882" max="4882" width="11.7109375" style="478" customWidth="1"/>
    <col min="4883" max="4883" width="0" style="478" hidden="1" customWidth="1"/>
    <col min="4884" max="4884" width="3.7109375" style="478" customWidth="1"/>
    <col min="4885" max="4885" width="11.140625" style="478" bestFit="1" customWidth="1"/>
    <col min="4886" max="5113" width="10.5703125" style="478"/>
    <col min="5114" max="5121" width="0" style="478" hidden="1" customWidth="1"/>
    <col min="5122" max="5124" width="3.7109375" style="478" customWidth="1"/>
    <col min="5125" max="5125" width="12.7109375" style="478" customWidth="1"/>
    <col min="5126" max="5126" width="47.42578125" style="478" customWidth="1"/>
    <col min="5127" max="5135" width="0" style="478" hidden="1" customWidth="1"/>
    <col min="5136" max="5136" width="11.7109375" style="478" customWidth="1"/>
    <col min="5137" max="5137" width="6.42578125" style="478" bestFit="1" customWidth="1"/>
    <col min="5138" max="5138" width="11.7109375" style="478" customWidth="1"/>
    <col min="5139" max="5139" width="0" style="478" hidden="1" customWidth="1"/>
    <col min="5140" max="5140" width="3.7109375" style="478" customWidth="1"/>
    <col min="5141" max="5141" width="11.140625" style="478" bestFit="1" customWidth="1"/>
    <col min="5142" max="5369" width="10.5703125" style="478"/>
    <col min="5370" max="5377" width="0" style="478" hidden="1" customWidth="1"/>
    <col min="5378" max="5380" width="3.7109375" style="478" customWidth="1"/>
    <col min="5381" max="5381" width="12.7109375" style="478" customWidth="1"/>
    <col min="5382" max="5382" width="47.42578125" style="478" customWidth="1"/>
    <col min="5383" max="5391" width="0" style="478" hidden="1" customWidth="1"/>
    <col min="5392" max="5392" width="11.7109375" style="478" customWidth="1"/>
    <col min="5393" max="5393" width="6.42578125" style="478" bestFit="1" customWidth="1"/>
    <col min="5394" max="5394" width="11.7109375" style="478" customWidth="1"/>
    <col min="5395" max="5395" width="0" style="478" hidden="1" customWidth="1"/>
    <col min="5396" max="5396" width="3.7109375" style="478" customWidth="1"/>
    <col min="5397" max="5397" width="11.140625" style="478" bestFit="1" customWidth="1"/>
    <col min="5398" max="5625" width="10.5703125" style="478"/>
    <col min="5626" max="5633" width="0" style="478" hidden="1" customWidth="1"/>
    <col min="5634" max="5636" width="3.7109375" style="478" customWidth="1"/>
    <col min="5637" max="5637" width="12.7109375" style="478" customWidth="1"/>
    <col min="5638" max="5638" width="47.42578125" style="478" customWidth="1"/>
    <col min="5639" max="5647" width="0" style="478" hidden="1" customWidth="1"/>
    <col min="5648" max="5648" width="11.7109375" style="478" customWidth="1"/>
    <col min="5649" max="5649" width="6.42578125" style="478" bestFit="1" customWidth="1"/>
    <col min="5650" max="5650" width="11.7109375" style="478" customWidth="1"/>
    <col min="5651" max="5651" width="0" style="478" hidden="1" customWidth="1"/>
    <col min="5652" max="5652" width="3.7109375" style="478" customWidth="1"/>
    <col min="5653" max="5653" width="11.140625" style="478" bestFit="1" customWidth="1"/>
    <col min="5654" max="5881" width="10.5703125" style="478"/>
    <col min="5882" max="5889" width="0" style="478" hidden="1" customWidth="1"/>
    <col min="5890" max="5892" width="3.7109375" style="478" customWidth="1"/>
    <col min="5893" max="5893" width="12.7109375" style="478" customWidth="1"/>
    <col min="5894" max="5894" width="47.42578125" style="478" customWidth="1"/>
    <col min="5895" max="5903" width="0" style="478" hidden="1" customWidth="1"/>
    <col min="5904" max="5904" width="11.7109375" style="478" customWidth="1"/>
    <col min="5905" max="5905" width="6.42578125" style="478" bestFit="1" customWidth="1"/>
    <col min="5906" max="5906" width="11.7109375" style="478" customWidth="1"/>
    <col min="5907" max="5907" width="0" style="478" hidden="1" customWidth="1"/>
    <col min="5908" max="5908" width="3.7109375" style="478" customWidth="1"/>
    <col min="5909" max="5909" width="11.140625" style="478" bestFit="1" customWidth="1"/>
    <col min="5910" max="6137" width="10.5703125" style="478"/>
    <col min="6138" max="6145" width="0" style="478" hidden="1" customWidth="1"/>
    <col min="6146" max="6148" width="3.7109375" style="478" customWidth="1"/>
    <col min="6149" max="6149" width="12.7109375" style="478" customWidth="1"/>
    <col min="6150" max="6150" width="47.42578125" style="478" customWidth="1"/>
    <col min="6151" max="6159" width="0" style="478" hidden="1" customWidth="1"/>
    <col min="6160" max="6160" width="11.7109375" style="478" customWidth="1"/>
    <col min="6161" max="6161" width="6.42578125" style="478" bestFit="1" customWidth="1"/>
    <col min="6162" max="6162" width="11.7109375" style="478" customWidth="1"/>
    <col min="6163" max="6163" width="0" style="478" hidden="1" customWidth="1"/>
    <col min="6164" max="6164" width="3.7109375" style="478" customWidth="1"/>
    <col min="6165" max="6165" width="11.140625" style="478" bestFit="1" customWidth="1"/>
    <col min="6166" max="6393" width="10.5703125" style="478"/>
    <col min="6394" max="6401" width="0" style="478" hidden="1" customWidth="1"/>
    <col min="6402" max="6404" width="3.7109375" style="478" customWidth="1"/>
    <col min="6405" max="6405" width="12.7109375" style="478" customWidth="1"/>
    <col min="6406" max="6406" width="47.42578125" style="478" customWidth="1"/>
    <col min="6407" max="6415" width="0" style="478" hidden="1" customWidth="1"/>
    <col min="6416" max="6416" width="11.7109375" style="478" customWidth="1"/>
    <col min="6417" max="6417" width="6.42578125" style="478" bestFit="1" customWidth="1"/>
    <col min="6418" max="6418" width="11.7109375" style="478" customWidth="1"/>
    <col min="6419" max="6419" width="0" style="478" hidden="1" customWidth="1"/>
    <col min="6420" max="6420" width="3.7109375" style="478" customWidth="1"/>
    <col min="6421" max="6421" width="11.140625" style="478" bestFit="1" customWidth="1"/>
    <col min="6422" max="6649" width="10.5703125" style="478"/>
    <col min="6650" max="6657" width="0" style="478" hidden="1" customWidth="1"/>
    <col min="6658" max="6660" width="3.7109375" style="478" customWidth="1"/>
    <col min="6661" max="6661" width="12.7109375" style="478" customWidth="1"/>
    <col min="6662" max="6662" width="47.42578125" style="478" customWidth="1"/>
    <col min="6663" max="6671" width="0" style="478" hidden="1" customWidth="1"/>
    <col min="6672" max="6672" width="11.7109375" style="478" customWidth="1"/>
    <col min="6673" max="6673" width="6.42578125" style="478" bestFit="1" customWidth="1"/>
    <col min="6674" max="6674" width="11.7109375" style="478" customWidth="1"/>
    <col min="6675" max="6675" width="0" style="478" hidden="1" customWidth="1"/>
    <col min="6676" max="6676" width="3.7109375" style="478" customWidth="1"/>
    <col min="6677" max="6677" width="11.140625" style="478" bestFit="1" customWidth="1"/>
    <col min="6678" max="6905" width="10.5703125" style="478"/>
    <col min="6906" max="6913" width="0" style="478" hidden="1" customWidth="1"/>
    <col min="6914" max="6916" width="3.7109375" style="478" customWidth="1"/>
    <col min="6917" max="6917" width="12.7109375" style="478" customWidth="1"/>
    <col min="6918" max="6918" width="47.42578125" style="478" customWidth="1"/>
    <col min="6919" max="6927" width="0" style="478" hidden="1" customWidth="1"/>
    <col min="6928" max="6928" width="11.7109375" style="478" customWidth="1"/>
    <col min="6929" max="6929" width="6.42578125" style="478" bestFit="1" customWidth="1"/>
    <col min="6930" max="6930" width="11.7109375" style="478" customWidth="1"/>
    <col min="6931" max="6931" width="0" style="478" hidden="1" customWidth="1"/>
    <col min="6932" max="6932" width="3.7109375" style="478" customWidth="1"/>
    <col min="6933" max="6933" width="11.140625" style="478" bestFit="1" customWidth="1"/>
    <col min="6934" max="7161" width="10.5703125" style="478"/>
    <col min="7162" max="7169" width="0" style="478" hidden="1" customWidth="1"/>
    <col min="7170" max="7172" width="3.7109375" style="478" customWidth="1"/>
    <col min="7173" max="7173" width="12.7109375" style="478" customWidth="1"/>
    <col min="7174" max="7174" width="47.42578125" style="478" customWidth="1"/>
    <col min="7175" max="7183" width="0" style="478" hidden="1" customWidth="1"/>
    <col min="7184" max="7184" width="11.7109375" style="478" customWidth="1"/>
    <col min="7185" max="7185" width="6.42578125" style="478" bestFit="1" customWidth="1"/>
    <col min="7186" max="7186" width="11.7109375" style="478" customWidth="1"/>
    <col min="7187" max="7187" width="0" style="478" hidden="1" customWidth="1"/>
    <col min="7188" max="7188" width="3.7109375" style="478" customWidth="1"/>
    <col min="7189" max="7189" width="11.140625" style="478" bestFit="1" customWidth="1"/>
    <col min="7190" max="7417" width="10.5703125" style="478"/>
    <col min="7418" max="7425" width="0" style="478" hidden="1" customWidth="1"/>
    <col min="7426" max="7428" width="3.7109375" style="478" customWidth="1"/>
    <col min="7429" max="7429" width="12.7109375" style="478" customWidth="1"/>
    <col min="7430" max="7430" width="47.42578125" style="478" customWidth="1"/>
    <col min="7431" max="7439" width="0" style="478" hidden="1" customWidth="1"/>
    <col min="7440" max="7440" width="11.7109375" style="478" customWidth="1"/>
    <col min="7441" max="7441" width="6.42578125" style="478" bestFit="1" customWidth="1"/>
    <col min="7442" max="7442" width="11.7109375" style="478" customWidth="1"/>
    <col min="7443" max="7443" width="0" style="478" hidden="1" customWidth="1"/>
    <col min="7444" max="7444" width="3.7109375" style="478" customWidth="1"/>
    <col min="7445" max="7445" width="11.140625" style="478" bestFit="1" customWidth="1"/>
    <col min="7446" max="7673" width="10.5703125" style="478"/>
    <col min="7674" max="7681" width="0" style="478" hidden="1" customWidth="1"/>
    <col min="7682" max="7684" width="3.7109375" style="478" customWidth="1"/>
    <col min="7685" max="7685" width="12.7109375" style="478" customWidth="1"/>
    <col min="7686" max="7686" width="47.42578125" style="478" customWidth="1"/>
    <col min="7687" max="7695" width="0" style="478" hidden="1" customWidth="1"/>
    <col min="7696" max="7696" width="11.7109375" style="478" customWidth="1"/>
    <col min="7697" max="7697" width="6.42578125" style="478" bestFit="1" customWidth="1"/>
    <col min="7698" max="7698" width="11.7109375" style="478" customWidth="1"/>
    <col min="7699" max="7699" width="0" style="478" hidden="1" customWidth="1"/>
    <col min="7700" max="7700" width="3.7109375" style="478" customWidth="1"/>
    <col min="7701" max="7701" width="11.140625" style="478" bestFit="1" customWidth="1"/>
    <col min="7702" max="7929" width="10.5703125" style="478"/>
    <col min="7930" max="7937" width="0" style="478" hidden="1" customWidth="1"/>
    <col min="7938" max="7940" width="3.7109375" style="478" customWidth="1"/>
    <col min="7941" max="7941" width="12.7109375" style="478" customWidth="1"/>
    <col min="7942" max="7942" width="47.42578125" style="478" customWidth="1"/>
    <col min="7943" max="7951" width="0" style="478" hidden="1" customWidth="1"/>
    <col min="7952" max="7952" width="11.7109375" style="478" customWidth="1"/>
    <col min="7953" max="7953" width="6.42578125" style="478" bestFit="1" customWidth="1"/>
    <col min="7954" max="7954" width="11.7109375" style="478" customWidth="1"/>
    <col min="7955" max="7955" width="0" style="478" hidden="1" customWidth="1"/>
    <col min="7956" max="7956" width="3.7109375" style="478" customWidth="1"/>
    <col min="7957" max="7957" width="11.140625" style="478" bestFit="1" customWidth="1"/>
    <col min="7958" max="8185" width="10.5703125" style="478"/>
    <col min="8186" max="8193" width="0" style="478" hidden="1" customWidth="1"/>
    <col min="8194" max="8196" width="3.7109375" style="478" customWidth="1"/>
    <col min="8197" max="8197" width="12.7109375" style="478" customWidth="1"/>
    <col min="8198" max="8198" width="47.42578125" style="478" customWidth="1"/>
    <col min="8199" max="8207" width="0" style="478" hidden="1" customWidth="1"/>
    <col min="8208" max="8208" width="11.7109375" style="478" customWidth="1"/>
    <col min="8209" max="8209" width="6.42578125" style="478" bestFit="1" customWidth="1"/>
    <col min="8210" max="8210" width="11.7109375" style="478" customWidth="1"/>
    <col min="8211" max="8211" width="0" style="478" hidden="1" customWidth="1"/>
    <col min="8212" max="8212" width="3.7109375" style="478" customWidth="1"/>
    <col min="8213" max="8213" width="11.140625" style="478" bestFit="1" customWidth="1"/>
    <col min="8214" max="8441" width="10.5703125" style="478"/>
    <col min="8442" max="8449" width="0" style="478" hidden="1" customWidth="1"/>
    <col min="8450" max="8452" width="3.7109375" style="478" customWidth="1"/>
    <col min="8453" max="8453" width="12.7109375" style="478" customWidth="1"/>
    <col min="8454" max="8454" width="47.42578125" style="478" customWidth="1"/>
    <col min="8455" max="8463" width="0" style="478" hidden="1" customWidth="1"/>
    <col min="8464" max="8464" width="11.7109375" style="478" customWidth="1"/>
    <col min="8465" max="8465" width="6.42578125" style="478" bestFit="1" customWidth="1"/>
    <col min="8466" max="8466" width="11.7109375" style="478" customWidth="1"/>
    <col min="8467" max="8467" width="0" style="478" hidden="1" customWidth="1"/>
    <col min="8468" max="8468" width="3.7109375" style="478" customWidth="1"/>
    <col min="8469" max="8469" width="11.140625" style="478" bestFit="1" customWidth="1"/>
    <col min="8470" max="8697" width="10.5703125" style="478"/>
    <col min="8698" max="8705" width="0" style="478" hidden="1" customWidth="1"/>
    <col min="8706" max="8708" width="3.7109375" style="478" customWidth="1"/>
    <col min="8709" max="8709" width="12.7109375" style="478" customWidth="1"/>
    <col min="8710" max="8710" width="47.42578125" style="478" customWidth="1"/>
    <col min="8711" max="8719" width="0" style="478" hidden="1" customWidth="1"/>
    <col min="8720" max="8720" width="11.7109375" style="478" customWidth="1"/>
    <col min="8721" max="8721" width="6.42578125" style="478" bestFit="1" customWidth="1"/>
    <col min="8722" max="8722" width="11.7109375" style="478" customWidth="1"/>
    <col min="8723" max="8723" width="0" style="478" hidden="1" customWidth="1"/>
    <col min="8724" max="8724" width="3.7109375" style="478" customWidth="1"/>
    <col min="8725" max="8725" width="11.140625" style="478" bestFit="1" customWidth="1"/>
    <col min="8726" max="8953" width="10.5703125" style="478"/>
    <col min="8954" max="8961" width="0" style="478" hidden="1" customWidth="1"/>
    <col min="8962" max="8964" width="3.7109375" style="478" customWidth="1"/>
    <col min="8965" max="8965" width="12.7109375" style="478" customWidth="1"/>
    <col min="8966" max="8966" width="47.42578125" style="478" customWidth="1"/>
    <col min="8967" max="8975" width="0" style="478" hidden="1" customWidth="1"/>
    <col min="8976" max="8976" width="11.7109375" style="478" customWidth="1"/>
    <col min="8977" max="8977" width="6.42578125" style="478" bestFit="1" customWidth="1"/>
    <col min="8978" max="8978" width="11.7109375" style="478" customWidth="1"/>
    <col min="8979" max="8979" width="0" style="478" hidden="1" customWidth="1"/>
    <col min="8980" max="8980" width="3.7109375" style="478" customWidth="1"/>
    <col min="8981" max="8981" width="11.140625" style="478" bestFit="1" customWidth="1"/>
    <col min="8982" max="9209" width="10.5703125" style="478"/>
    <col min="9210" max="9217" width="0" style="478" hidden="1" customWidth="1"/>
    <col min="9218" max="9220" width="3.7109375" style="478" customWidth="1"/>
    <col min="9221" max="9221" width="12.7109375" style="478" customWidth="1"/>
    <col min="9222" max="9222" width="47.42578125" style="478" customWidth="1"/>
    <col min="9223" max="9231" width="0" style="478" hidden="1" customWidth="1"/>
    <col min="9232" max="9232" width="11.7109375" style="478" customWidth="1"/>
    <col min="9233" max="9233" width="6.42578125" style="478" bestFit="1" customWidth="1"/>
    <col min="9234" max="9234" width="11.7109375" style="478" customWidth="1"/>
    <col min="9235" max="9235" width="0" style="478" hidden="1" customWidth="1"/>
    <col min="9236" max="9236" width="3.7109375" style="478" customWidth="1"/>
    <col min="9237" max="9237" width="11.140625" style="478" bestFit="1" customWidth="1"/>
    <col min="9238" max="9465" width="10.5703125" style="478"/>
    <col min="9466" max="9473" width="0" style="478" hidden="1" customWidth="1"/>
    <col min="9474" max="9476" width="3.7109375" style="478" customWidth="1"/>
    <col min="9477" max="9477" width="12.7109375" style="478" customWidth="1"/>
    <col min="9478" max="9478" width="47.42578125" style="478" customWidth="1"/>
    <col min="9479" max="9487" width="0" style="478" hidden="1" customWidth="1"/>
    <col min="9488" max="9488" width="11.7109375" style="478" customWidth="1"/>
    <col min="9489" max="9489" width="6.42578125" style="478" bestFit="1" customWidth="1"/>
    <col min="9490" max="9490" width="11.7109375" style="478" customWidth="1"/>
    <col min="9491" max="9491" width="0" style="478" hidden="1" customWidth="1"/>
    <col min="9492" max="9492" width="3.7109375" style="478" customWidth="1"/>
    <col min="9493" max="9493" width="11.140625" style="478" bestFit="1" customWidth="1"/>
    <col min="9494" max="9721" width="10.5703125" style="478"/>
    <col min="9722" max="9729" width="0" style="478" hidden="1" customWidth="1"/>
    <col min="9730" max="9732" width="3.7109375" style="478" customWidth="1"/>
    <col min="9733" max="9733" width="12.7109375" style="478" customWidth="1"/>
    <col min="9734" max="9734" width="47.42578125" style="478" customWidth="1"/>
    <col min="9735" max="9743" width="0" style="478" hidden="1" customWidth="1"/>
    <col min="9744" max="9744" width="11.7109375" style="478" customWidth="1"/>
    <col min="9745" max="9745" width="6.42578125" style="478" bestFit="1" customWidth="1"/>
    <col min="9746" max="9746" width="11.7109375" style="478" customWidth="1"/>
    <col min="9747" max="9747" width="0" style="478" hidden="1" customWidth="1"/>
    <col min="9748" max="9748" width="3.7109375" style="478" customWidth="1"/>
    <col min="9749" max="9749" width="11.140625" style="478" bestFit="1" customWidth="1"/>
    <col min="9750" max="9977" width="10.5703125" style="478"/>
    <col min="9978" max="9985" width="0" style="478" hidden="1" customWidth="1"/>
    <col min="9986" max="9988" width="3.7109375" style="478" customWidth="1"/>
    <col min="9989" max="9989" width="12.7109375" style="478" customWidth="1"/>
    <col min="9990" max="9990" width="47.42578125" style="478" customWidth="1"/>
    <col min="9991" max="9999" width="0" style="478" hidden="1" customWidth="1"/>
    <col min="10000" max="10000" width="11.7109375" style="478" customWidth="1"/>
    <col min="10001" max="10001" width="6.42578125" style="478" bestFit="1" customWidth="1"/>
    <col min="10002" max="10002" width="11.7109375" style="478" customWidth="1"/>
    <col min="10003" max="10003" width="0" style="478" hidden="1" customWidth="1"/>
    <col min="10004" max="10004" width="3.7109375" style="478" customWidth="1"/>
    <col min="10005" max="10005" width="11.140625" style="478" bestFit="1" customWidth="1"/>
    <col min="10006" max="10233" width="10.5703125" style="478"/>
    <col min="10234" max="10241" width="0" style="478" hidden="1" customWidth="1"/>
    <col min="10242" max="10244" width="3.7109375" style="478" customWidth="1"/>
    <col min="10245" max="10245" width="12.7109375" style="478" customWidth="1"/>
    <col min="10246" max="10246" width="47.42578125" style="478" customWidth="1"/>
    <col min="10247" max="10255" width="0" style="478" hidden="1" customWidth="1"/>
    <col min="10256" max="10256" width="11.7109375" style="478" customWidth="1"/>
    <col min="10257" max="10257" width="6.42578125" style="478" bestFit="1" customWidth="1"/>
    <col min="10258" max="10258" width="11.7109375" style="478" customWidth="1"/>
    <col min="10259" max="10259" width="0" style="478" hidden="1" customWidth="1"/>
    <col min="10260" max="10260" width="3.7109375" style="478" customWidth="1"/>
    <col min="10261" max="10261" width="11.140625" style="478" bestFit="1" customWidth="1"/>
    <col min="10262" max="10489" width="10.5703125" style="478"/>
    <col min="10490" max="10497" width="0" style="478" hidden="1" customWidth="1"/>
    <col min="10498" max="10500" width="3.7109375" style="478" customWidth="1"/>
    <col min="10501" max="10501" width="12.7109375" style="478" customWidth="1"/>
    <col min="10502" max="10502" width="47.42578125" style="478" customWidth="1"/>
    <col min="10503" max="10511" width="0" style="478" hidden="1" customWidth="1"/>
    <col min="10512" max="10512" width="11.7109375" style="478" customWidth="1"/>
    <col min="10513" max="10513" width="6.42578125" style="478" bestFit="1" customWidth="1"/>
    <col min="10514" max="10514" width="11.7109375" style="478" customWidth="1"/>
    <col min="10515" max="10515" width="0" style="478" hidden="1" customWidth="1"/>
    <col min="10516" max="10516" width="3.7109375" style="478" customWidth="1"/>
    <col min="10517" max="10517" width="11.140625" style="478" bestFit="1" customWidth="1"/>
    <col min="10518" max="10745" width="10.5703125" style="478"/>
    <col min="10746" max="10753" width="0" style="478" hidden="1" customWidth="1"/>
    <col min="10754" max="10756" width="3.7109375" style="478" customWidth="1"/>
    <col min="10757" max="10757" width="12.7109375" style="478" customWidth="1"/>
    <col min="10758" max="10758" width="47.42578125" style="478" customWidth="1"/>
    <col min="10759" max="10767" width="0" style="478" hidden="1" customWidth="1"/>
    <col min="10768" max="10768" width="11.7109375" style="478" customWidth="1"/>
    <col min="10769" max="10769" width="6.42578125" style="478" bestFit="1" customWidth="1"/>
    <col min="10770" max="10770" width="11.7109375" style="478" customWidth="1"/>
    <col min="10771" max="10771" width="0" style="478" hidden="1" customWidth="1"/>
    <col min="10772" max="10772" width="3.7109375" style="478" customWidth="1"/>
    <col min="10773" max="10773" width="11.140625" style="478" bestFit="1" customWidth="1"/>
    <col min="10774" max="11001" width="10.5703125" style="478"/>
    <col min="11002" max="11009" width="0" style="478" hidden="1" customWidth="1"/>
    <col min="11010" max="11012" width="3.7109375" style="478" customWidth="1"/>
    <col min="11013" max="11013" width="12.7109375" style="478" customWidth="1"/>
    <col min="11014" max="11014" width="47.42578125" style="478" customWidth="1"/>
    <col min="11015" max="11023" width="0" style="478" hidden="1" customWidth="1"/>
    <col min="11024" max="11024" width="11.7109375" style="478" customWidth="1"/>
    <col min="11025" max="11025" width="6.42578125" style="478" bestFit="1" customWidth="1"/>
    <col min="11026" max="11026" width="11.7109375" style="478" customWidth="1"/>
    <col min="11027" max="11027" width="0" style="478" hidden="1" customWidth="1"/>
    <col min="11028" max="11028" width="3.7109375" style="478" customWidth="1"/>
    <col min="11029" max="11029" width="11.140625" style="478" bestFit="1" customWidth="1"/>
    <col min="11030" max="11257" width="10.5703125" style="478"/>
    <col min="11258" max="11265" width="0" style="478" hidden="1" customWidth="1"/>
    <col min="11266" max="11268" width="3.7109375" style="478" customWidth="1"/>
    <col min="11269" max="11269" width="12.7109375" style="478" customWidth="1"/>
    <col min="11270" max="11270" width="47.42578125" style="478" customWidth="1"/>
    <col min="11271" max="11279" width="0" style="478" hidden="1" customWidth="1"/>
    <col min="11280" max="11280" width="11.7109375" style="478" customWidth="1"/>
    <col min="11281" max="11281" width="6.42578125" style="478" bestFit="1" customWidth="1"/>
    <col min="11282" max="11282" width="11.7109375" style="478" customWidth="1"/>
    <col min="11283" max="11283" width="0" style="478" hidden="1" customWidth="1"/>
    <col min="11284" max="11284" width="3.7109375" style="478" customWidth="1"/>
    <col min="11285" max="11285" width="11.140625" style="478" bestFit="1" customWidth="1"/>
    <col min="11286" max="11513" width="10.5703125" style="478"/>
    <col min="11514" max="11521" width="0" style="478" hidden="1" customWidth="1"/>
    <col min="11522" max="11524" width="3.7109375" style="478" customWidth="1"/>
    <col min="11525" max="11525" width="12.7109375" style="478" customWidth="1"/>
    <col min="11526" max="11526" width="47.42578125" style="478" customWidth="1"/>
    <col min="11527" max="11535" width="0" style="478" hidden="1" customWidth="1"/>
    <col min="11536" max="11536" width="11.7109375" style="478" customWidth="1"/>
    <col min="11537" max="11537" width="6.42578125" style="478" bestFit="1" customWidth="1"/>
    <col min="11538" max="11538" width="11.7109375" style="478" customWidth="1"/>
    <col min="11539" max="11539" width="0" style="478" hidden="1" customWidth="1"/>
    <col min="11540" max="11540" width="3.7109375" style="478" customWidth="1"/>
    <col min="11541" max="11541" width="11.140625" style="478" bestFit="1" customWidth="1"/>
    <col min="11542" max="11769" width="10.5703125" style="478"/>
    <col min="11770" max="11777" width="0" style="478" hidden="1" customWidth="1"/>
    <col min="11778" max="11780" width="3.7109375" style="478" customWidth="1"/>
    <col min="11781" max="11781" width="12.7109375" style="478" customWidth="1"/>
    <col min="11782" max="11782" width="47.42578125" style="478" customWidth="1"/>
    <col min="11783" max="11791" width="0" style="478" hidden="1" customWidth="1"/>
    <col min="11792" max="11792" width="11.7109375" style="478" customWidth="1"/>
    <col min="11793" max="11793" width="6.42578125" style="478" bestFit="1" customWidth="1"/>
    <col min="11794" max="11794" width="11.7109375" style="478" customWidth="1"/>
    <col min="11795" max="11795" width="0" style="478" hidden="1" customWidth="1"/>
    <col min="11796" max="11796" width="3.7109375" style="478" customWidth="1"/>
    <col min="11797" max="11797" width="11.140625" style="478" bestFit="1" customWidth="1"/>
    <col min="11798" max="12025" width="10.5703125" style="478"/>
    <col min="12026" max="12033" width="0" style="478" hidden="1" customWidth="1"/>
    <col min="12034" max="12036" width="3.7109375" style="478" customWidth="1"/>
    <col min="12037" max="12037" width="12.7109375" style="478" customWidth="1"/>
    <col min="12038" max="12038" width="47.42578125" style="478" customWidth="1"/>
    <col min="12039" max="12047" width="0" style="478" hidden="1" customWidth="1"/>
    <col min="12048" max="12048" width="11.7109375" style="478" customWidth="1"/>
    <col min="12049" max="12049" width="6.42578125" style="478" bestFit="1" customWidth="1"/>
    <col min="12050" max="12050" width="11.7109375" style="478" customWidth="1"/>
    <col min="12051" max="12051" width="0" style="478" hidden="1" customWidth="1"/>
    <col min="12052" max="12052" width="3.7109375" style="478" customWidth="1"/>
    <col min="12053" max="12053" width="11.140625" style="478" bestFit="1" customWidth="1"/>
    <col min="12054" max="12281" width="10.5703125" style="478"/>
    <col min="12282" max="12289" width="0" style="478" hidden="1" customWidth="1"/>
    <col min="12290" max="12292" width="3.7109375" style="478" customWidth="1"/>
    <col min="12293" max="12293" width="12.7109375" style="478" customWidth="1"/>
    <col min="12294" max="12294" width="47.42578125" style="478" customWidth="1"/>
    <col min="12295" max="12303" width="0" style="478" hidden="1" customWidth="1"/>
    <col min="12304" max="12304" width="11.7109375" style="478" customWidth="1"/>
    <col min="12305" max="12305" width="6.42578125" style="478" bestFit="1" customWidth="1"/>
    <col min="12306" max="12306" width="11.7109375" style="478" customWidth="1"/>
    <col min="12307" max="12307" width="0" style="478" hidden="1" customWidth="1"/>
    <col min="12308" max="12308" width="3.7109375" style="478" customWidth="1"/>
    <col min="12309" max="12309" width="11.140625" style="478" bestFit="1" customWidth="1"/>
    <col min="12310" max="12537" width="10.5703125" style="478"/>
    <col min="12538" max="12545" width="0" style="478" hidden="1" customWidth="1"/>
    <col min="12546" max="12548" width="3.7109375" style="478" customWidth="1"/>
    <col min="12549" max="12549" width="12.7109375" style="478" customWidth="1"/>
    <col min="12550" max="12550" width="47.42578125" style="478" customWidth="1"/>
    <col min="12551" max="12559" width="0" style="478" hidden="1" customWidth="1"/>
    <col min="12560" max="12560" width="11.7109375" style="478" customWidth="1"/>
    <col min="12561" max="12561" width="6.42578125" style="478" bestFit="1" customWidth="1"/>
    <col min="12562" max="12562" width="11.7109375" style="478" customWidth="1"/>
    <col min="12563" max="12563" width="0" style="478" hidden="1" customWidth="1"/>
    <col min="12564" max="12564" width="3.7109375" style="478" customWidth="1"/>
    <col min="12565" max="12565" width="11.140625" style="478" bestFit="1" customWidth="1"/>
    <col min="12566" max="12793" width="10.5703125" style="478"/>
    <col min="12794" max="12801" width="0" style="478" hidden="1" customWidth="1"/>
    <col min="12802" max="12804" width="3.7109375" style="478" customWidth="1"/>
    <col min="12805" max="12805" width="12.7109375" style="478" customWidth="1"/>
    <col min="12806" max="12806" width="47.42578125" style="478" customWidth="1"/>
    <col min="12807" max="12815" width="0" style="478" hidden="1" customWidth="1"/>
    <col min="12816" max="12816" width="11.7109375" style="478" customWidth="1"/>
    <col min="12817" max="12817" width="6.42578125" style="478" bestFit="1" customWidth="1"/>
    <col min="12818" max="12818" width="11.7109375" style="478" customWidth="1"/>
    <col min="12819" max="12819" width="0" style="478" hidden="1" customWidth="1"/>
    <col min="12820" max="12820" width="3.7109375" style="478" customWidth="1"/>
    <col min="12821" max="12821" width="11.140625" style="478" bestFit="1" customWidth="1"/>
    <col min="12822" max="13049" width="10.5703125" style="478"/>
    <col min="13050" max="13057" width="0" style="478" hidden="1" customWidth="1"/>
    <col min="13058" max="13060" width="3.7109375" style="478" customWidth="1"/>
    <col min="13061" max="13061" width="12.7109375" style="478" customWidth="1"/>
    <col min="13062" max="13062" width="47.42578125" style="478" customWidth="1"/>
    <col min="13063" max="13071" width="0" style="478" hidden="1" customWidth="1"/>
    <col min="13072" max="13072" width="11.7109375" style="478" customWidth="1"/>
    <col min="13073" max="13073" width="6.42578125" style="478" bestFit="1" customWidth="1"/>
    <col min="13074" max="13074" width="11.7109375" style="478" customWidth="1"/>
    <col min="13075" max="13075" width="0" style="478" hidden="1" customWidth="1"/>
    <col min="13076" max="13076" width="3.7109375" style="478" customWidth="1"/>
    <col min="13077" max="13077" width="11.140625" style="478" bestFit="1" customWidth="1"/>
    <col min="13078" max="13305" width="10.5703125" style="478"/>
    <col min="13306" max="13313" width="0" style="478" hidden="1" customWidth="1"/>
    <col min="13314" max="13316" width="3.7109375" style="478" customWidth="1"/>
    <col min="13317" max="13317" width="12.7109375" style="478" customWidth="1"/>
    <col min="13318" max="13318" width="47.42578125" style="478" customWidth="1"/>
    <col min="13319" max="13327" width="0" style="478" hidden="1" customWidth="1"/>
    <col min="13328" max="13328" width="11.7109375" style="478" customWidth="1"/>
    <col min="13329" max="13329" width="6.42578125" style="478" bestFit="1" customWidth="1"/>
    <col min="13330" max="13330" width="11.7109375" style="478" customWidth="1"/>
    <col min="13331" max="13331" width="0" style="478" hidden="1" customWidth="1"/>
    <col min="13332" max="13332" width="3.7109375" style="478" customWidth="1"/>
    <col min="13333" max="13333" width="11.140625" style="478" bestFit="1" customWidth="1"/>
    <col min="13334" max="13561" width="10.5703125" style="478"/>
    <col min="13562" max="13569" width="0" style="478" hidden="1" customWidth="1"/>
    <col min="13570" max="13572" width="3.7109375" style="478" customWidth="1"/>
    <col min="13573" max="13573" width="12.7109375" style="478" customWidth="1"/>
    <col min="13574" max="13574" width="47.42578125" style="478" customWidth="1"/>
    <col min="13575" max="13583" width="0" style="478" hidden="1" customWidth="1"/>
    <col min="13584" max="13584" width="11.7109375" style="478" customWidth="1"/>
    <col min="13585" max="13585" width="6.42578125" style="478" bestFit="1" customWidth="1"/>
    <col min="13586" max="13586" width="11.7109375" style="478" customWidth="1"/>
    <col min="13587" max="13587" width="0" style="478" hidden="1" customWidth="1"/>
    <col min="13588" max="13588" width="3.7109375" style="478" customWidth="1"/>
    <col min="13589" max="13589" width="11.140625" style="478" bestFit="1" customWidth="1"/>
    <col min="13590" max="13817" width="10.5703125" style="478"/>
    <col min="13818" max="13825" width="0" style="478" hidden="1" customWidth="1"/>
    <col min="13826" max="13828" width="3.7109375" style="478" customWidth="1"/>
    <col min="13829" max="13829" width="12.7109375" style="478" customWidth="1"/>
    <col min="13830" max="13830" width="47.42578125" style="478" customWidth="1"/>
    <col min="13831" max="13839" width="0" style="478" hidden="1" customWidth="1"/>
    <col min="13840" max="13840" width="11.7109375" style="478" customWidth="1"/>
    <col min="13841" max="13841" width="6.42578125" style="478" bestFit="1" customWidth="1"/>
    <col min="13842" max="13842" width="11.7109375" style="478" customWidth="1"/>
    <col min="13843" max="13843" width="0" style="478" hidden="1" customWidth="1"/>
    <col min="13844" max="13844" width="3.7109375" style="478" customWidth="1"/>
    <col min="13845" max="13845" width="11.140625" style="478" bestFit="1" customWidth="1"/>
    <col min="13846" max="14073" width="10.5703125" style="478"/>
    <col min="14074" max="14081" width="0" style="478" hidden="1" customWidth="1"/>
    <col min="14082" max="14084" width="3.7109375" style="478" customWidth="1"/>
    <col min="14085" max="14085" width="12.7109375" style="478" customWidth="1"/>
    <col min="14086" max="14086" width="47.42578125" style="478" customWidth="1"/>
    <col min="14087" max="14095" width="0" style="478" hidden="1" customWidth="1"/>
    <col min="14096" max="14096" width="11.7109375" style="478" customWidth="1"/>
    <col min="14097" max="14097" width="6.42578125" style="478" bestFit="1" customWidth="1"/>
    <col min="14098" max="14098" width="11.7109375" style="478" customWidth="1"/>
    <col min="14099" max="14099" width="0" style="478" hidden="1" customWidth="1"/>
    <col min="14100" max="14100" width="3.7109375" style="478" customWidth="1"/>
    <col min="14101" max="14101" width="11.140625" style="478" bestFit="1" customWidth="1"/>
    <col min="14102" max="14329" width="10.5703125" style="478"/>
    <col min="14330" max="14337" width="0" style="478" hidden="1" customWidth="1"/>
    <col min="14338" max="14340" width="3.7109375" style="478" customWidth="1"/>
    <col min="14341" max="14341" width="12.7109375" style="478" customWidth="1"/>
    <col min="14342" max="14342" width="47.42578125" style="478" customWidth="1"/>
    <col min="14343" max="14351" width="0" style="478" hidden="1" customWidth="1"/>
    <col min="14352" max="14352" width="11.7109375" style="478" customWidth="1"/>
    <col min="14353" max="14353" width="6.42578125" style="478" bestFit="1" customWidth="1"/>
    <col min="14354" max="14354" width="11.7109375" style="478" customWidth="1"/>
    <col min="14355" max="14355" width="0" style="478" hidden="1" customWidth="1"/>
    <col min="14356" max="14356" width="3.7109375" style="478" customWidth="1"/>
    <col min="14357" max="14357" width="11.140625" style="478" bestFit="1" customWidth="1"/>
    <col min="14358" max="14585" width="10.5703125" style="478"/>
    <col min="14586" max="14593" width="0" style="478" hidden="1" customWidth="1"/>
    <col min="14594" max="14596" width="3.7109375" style="478" customWidth="1"/>
    <col min="14597" max="14597" width="12.7109375" style="478" customWidth="1"/>
    <col min="14598" max="14598" width="47.42578125" style="478" customWidth="1"/>
    <col min="14599" max="14607" width="0" style="478" hidden="1" customWidth="1"/>
    <col min="14608" max="14608" width="11.7109375" style="478" customWidth="1"/>
    <col min="14609" max="14609" width="6.42578125" style="478" bestFit="1" customWidth="1"/>
    <col min="14610" max="14610" width="11.7109375" style="478" customWidth="1"/>
    <col min="14611" max="14611" width="0" style="478" hidden="1" customWidth="1"/>
    <col min="14612" max="14612" width="3.7109375" style="478" customWidth="1"/>
    <col min="14613" max="14613" width="11.140625" style="478" bestFit="1" customWidth="1"/>
    <col min="14614" max="14841" width="10.5703125" style="478"/>
    <col min="14842" max="14849" width="0" style="478" hidden="1" customWidth="1"/>
    <col min="14850" max="14852" width="3.7109375" style="478" customWidth="1"/>
    <col min="14853" max="14853" width="12.7109375" style="478" customWidth="1"/>
    <col min="14854" max="14854" width="47.42578125" style="478" customWidth="1"/>
    <col min="14855" max="14863" width="0" style="478" hidden="1" customWidth="1"/>
    <col min="14864" max="14864" width="11.7109375" style="478" customWidth="1"/>
    <col min="14865" max="14865" width="6.42578125" style="478" bestFit="1" customWidth="1"/>
    <col min="14866" max="14866" width="11.7109375" style="478" customWidth="1"/>
    <col min="14867" max="14867" width="0" style="478" hidden="1" customWidth="1"/>
    <col min="14868" max="14868" width="3.7109375" style="478" customWidth="1"/>
    <col min="14869" max="14869" width="11.140625" style="478" bestFit="1" customWidth="1"/>
    <col min="14870" max="15097" width="10.5703125" style="478"/>
    <col min="15098" max="15105" width="0" style="478" hidden="1" customWidth="1"/>
    <col min="15106" max="15108" width="3.7109375" style="478" customWidth="1"/>
    <col min="15109" max="15109" width="12.7109375" style="478" customWidth="1"/>
    <col min="15110" max="15110" width="47.42578125" style="478" customWidth="1"/>
    <col min="15111" max="15119" width="0" style="478" hidden="1" customWidth="1"/>
    <col min="15120" max="15120" width="11.7109375" style="478" customWidth="1"/>
    <col min="15121" max="15121" width="6.42578125" style="478" bestFit="1" customWidth="1"/>
    <col min="15122" max="15122" width="11.7109375" style="478" customWidth="1"/>
    <col min="15123" max="15123" width="0" style="478" hidden="1" customWidth="1"/>
    <col min="15124" max="15124" width="3.7109375" style="478" customWidth="1"/>
    <col min="15125" max="15125" width="11.140625" style="478" bestFit="1" customWidth="1"/>
    <col min="15126" max="15353" width="10.5703125" style="478"/>
    <col min="15354" max="15361" width="0" style="478" hidden="1" customWidth="1"/>
    <col min="15362" max="15364" width="3.7109375" style="478" customWidth="1"/>
    <col min="15365" max="15365" width="12.7109375" style="478" customWidth="1"/>
    <col min="15366" max="15366" width="47.42578125" style="478" customWidth="1"/>
    <col min="15367" max="15375" width="0" style="478" hidden="1" customWidth="1"/>
    <col min="15376" max="15376" width="11.7109375" style="478" customWidth="1"/>
    <col min="15377" max="15377" width="6.42578125" style="478" bestFit="1" customWidth="1"/>
    <col min="15378" max="15378" width="11.7109375" style="478" customWidth="1"/>
    <col min="15379" max="15379" width="0" style="478" hidden="1" customWidth="1"/>
    <col min="15380" max="15380" width="3.7109375" style="478" customWidth="1"/>
    <col min="15381" max="15381" width="11.140625" style="478" bestFit="1" customWidth="1"/>
    <col min="15382" max="15609" width="10.5703125" style="478"/>
    <col min="15610" max="15617" width="0" style="478" hidden="1" customWidth="1"/>
    <col min="15618" max="15620" width="3.7109375" style="478" customWidth="1"/>
    <col min="15621" max="15621" width="12.7109375" style="478" customWidth="1"/>
    <col min="15622" max="15622" width="47.42578125" style="478" customWidth="1"/>
    <col min="15623" max="15631" width="0" style="478" hidden="1" customWidth="1"/>
    <col min="15632" max="15632" width="11.7109375" style="478" customWidth="1"/>
    <col min="15633" max="15633" width="6.42578125" style="478" bestFit="1" customWidth="1"/>
    <col min="15634" max="15634" width="11.7109375" style="478" customWidth="1"/>
    <col min="15635" max="15635" width="0" style="478" hidden="1" customWidth="1"/>
    <col min="15636" max="15636" width="3.7109375" style="478" customWidth="1"/>
    <col min="15637" max="15637" width="11.140625" style="478" bestFit="1" customWidth="1"/>
    <col min="15638" max="15865" width="10.5703125" style="478"/>
    <col min="15866" max="15873" width="0" style="478" hidden="1" customWidth="1"/>
    <col min="15874" max="15876" width="3.7109375" style="478" customWidth="1"/>
    <col min="15877" max="15877" width="12.7109375" style="478" customWidth="1"/>
    <col min="15878" max="15878" width="47.42578125" style="478" customWidth="1"/>
    <col min="15879" max="15887" width="0" style="478" hidden="1" customWidth="1"/>
    <col min="15888" max="15888" width="11.7109375" style="478" customWidth="1"/>
    <col min="15889" max="15889" width="6.42578125" style="478" bestFit="1" customWidth="1"/>
    <col min="15890" max="15890" width="11.7109375" style="478" customWidth="1"/>
    <col min="15891" max="15891" width="0" style="478" hidden="1" customWidth="1"/>
    <col min="15892" max="15892" width="3.7109375" style="478" customWidth="1"/>
    <col min="15893" max="15893" width="11.140625" style="478" bestFit="1" customWidth="1"/>
    <col min="15894" max="16121" width="10.5703125" style="478"/>
    <col min="16122" max="16129" width="0" style="478" hidden="1" customWidth="1"/>
    <col min="16130" max="16132" width="3.7109375" style="478" customWidth="1"/>
    <col min="16133" max="16133" width="12.7109375" style="478" customWidth="1"/>
    <col min="16134" max="16134" width="47.42578125" style="478" customWidth="1"/>
    <col min="16135" max="16143" width="0" style="478" hidden="1" customWidth="1"/>
    <col min="16144" max="16144" width="11.7109375" style="478" customWidth="1"/>
    <col min="16145" max="16145" width="6.42578125" style="478" bestFit="1" customWidth="1"/>
    <col min="16146" max="16146" width="11.7109375" style="478" customWidth="1"/>
    <col min="16147" max="16147" width="0" style="478" hidden="1" customWidth="1"/>
    <col min="16148" max="16148" width="3.7109375" style="478" customWidth="1"/>
    <col min="16149" max="16149" width="11.140625" style="478" bestFit="1" customWidth="1"/>
    <col min="16150"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86"/>
      <c r="V4" s="486"/>
      <c r="W4" s="486"/>
      <c r="X4" s="486"/>
      <c r="Y4" s="486"/>
      <c r="Z4" s="479"/>
    </row>
    <row r="5" spans="1:33" ht="22.5" customHeight="1">
      <c r="J5" s="483"/>
      <c r="K5" s="483"/>
      <c r="L5" s="1230" t="s">
        <v>666</v>
      </c>
      <c r="M5" s="1230"/>
      <c r="N5" s="1230"/>
      <c r="O5" s="1230"/>
      <c r="P5" s="1230"/>
      <c r="Q5" s="1230"/>
      <c r="R5" s="1230"/>
      <c r="S5" s="1230"/>
      <c r="T5" s="1230"/>
      <c r="U5" s="581"/>
      <c r="V5" s="525"/>
      <c r="W5" s="525"/>
      <c r="X5" s="587"/>
      <c r="Y5" s="587"/>
      <c r="Z5" s="499"/>
    </row>
    <row r="6" spans="1:33" ht="3" customHeight="1">
      <c r="J6" s="483"/>
      <c r="K6" s="483"/>
      <c r="L6" s="479"/>
      <c r="M6" s="479"/>
      <c r="N6" s="479"/>
      <c r="O6" s="482"/>
      <c r="P6" s="482"/>
      <c r="Q6" s="482"/>
      <c r="R6" s="482"/>
      <c r="S6" s="482"/>
      <c r="T6" s="482"/>
      <c r="U6" s="479"/>
      <c r="V6" s="479"/>
    </row>
    <row r="7" spans="1:33" s="525" customFormat="1" ht="22.5">
      <c r="A7" s="587"/>
      <c r="B7" s="587"/>
      <c r="C7" s="587"/>
      <c r="D7" s="587"/>
      <c r="E7" s="587"/>
      <c r="F7" s="587"/>
      <c r="G7" s="593"/>
      <c r="H7" s="593"/>
      <c r="I7" s="533"/>
      <c r="J7" s="531"/>
      <c r="K7" s="531"/>
      <c r="L7" s="526"/>
      <c r="M7" s="619" t="s">
        <v>502</v>
      </c>
      <c r="N7" s="668"/>
      <c r="O7" s="1248" t="str">
        <f>IF(NameOrPr_ch="",IF(NameOrPr="","",NameOrPr),NameOrPr_ch)</f>
        <v>Управление по тарифам и ценовой политике Орловской области</v>
      </c>
      <c r="P7" s="1249"/>
      <c r="Q7" s="1249"/>
      <c r="R7" s="1249"/>
      <c r="S7" s="1249"/>
      <c r="T7" s="1250"/>
      <c r="U7" s="671"/>
      <c r="V7" s="526"/>
      <c r="AC7" s="587"/>
      <c r="AD7" s="587"/>
      <c r="AE7" s="587"/>
      <c r="AF7" s="587"/>
      <c r="AG7" s="587"/>
    </row>
    <row r="8" spans="1:33" s="493" customFormat="1" ht="18.75">
      <c r="A8" s="507"/>
      <c r="B8" s="507"/>
      <c r="C8" s="507"/>
      <c r="D8" s="507"/>
      <c r="E8" s="507"/>
      <c r="F8" s="507"/>
      <c r="G8" s="507"/>
      <c r="H8" s="507"/>
      <c r="L8" s="501"/>
      <c r="M8" s="619" t="s">
        <v>596</v>
      </c>
      <c r="N8" s="668"/>
      <c r="O8" s="1248" t="str">
        <f>IF(datePr_ch="",IF(datePr="","",datePr),datePr_ch)</f>
        <v>23.11.2022</v>
      </c>
      <c r="P8" s="1249"/>
      <c r="Q8" s="1249"/>
      <c r="R8" s="1249"/>
      <c r="S8" s="1249"/>
      <c r="T8" s="1250"/>
      <c r="U8" s="669"/>
      <c r="V8" s="488"/>
      <c r="AC8" s="507"/>
      <c r="AD8" s="507"/>
      <c r="AE8" s="507"/>
      <c r="AF8" s="507"/>
      <c r="AG8" s="507"/>
    </row>
    <row r="9" spans="1:33" s="493" customFormat="1" ht="18.75">
      <c r="A9" s="507"/>
      <c r="B9" s="507"/>
      <c r="C9" s="507"/>
      <c r="D9" s="507"/>
      <c r="E9" s="507"/>
      <c r="F9" s="507"/>
      <c r="G9" s="507"/>
      <c r="H9" s="507"/>
      <c r="L9" s="554"/>
      <c r="M9" s="619" t="s">
        <v>595</v>
      </c>
      <c r="N9" s="668"/>
      <c r="O9" s="1248" t="str">
        <f>IF(numberPr_ch="",IF(numberPr="","",numberPr),numberPr_ch)</f>
        <v>№ 485-т</v>
      </c>
      <c r="P9" s="1249"/>
      <c r="Q9" s="1249"/>
      <c r="R9" s="1249"/>
      <c r="S9" s="1249"/>
      <c r="T9" s="1250"/>
      <c r="U9" s="669"/>
      <c r="V9" s="488"/>
      <c r="AC9" s="507"/>
      <c r="AD9" s="507"/>
      <c r="AE9" s="507"/>
      <c r="AF9" s="507"/>
      <c r="AG9" s="507"/>
    </row>
    <row r="10" spans="1:33" s="493" customFormat="1" ht="18.75">
      <c r="A10" s="507"/>
      <c r="B10" s="507"/>
      <c r="C10" s="507"/>
      <c r="D10" s="507"/>
      <c r="E10" s="507"/>
      <c r="F10" s="507"/>
      <c r="G10" s="507"/>
      <c r="H10" s="507"/>
      <c r="L10" s="554"/>
      <c r="M10" s="619" t="s">
        <v>501</v>
      </c>
      <c r="N10" s="668"/>
      <c r="O10" s="1248" t="str">
        <f>IF(IstPub_ch="",IF(IstPub="","",IstPub),IstPub_ch)</f>
        <v>https://orel-region.ru/</v>
      </c>
      <c r="P10" s="1249"/>
      <c r="Q10" s="1249"/>
      <c r="R10" s="1249"/>
      <c r="S10" s="1249"/>
      <c r="T10" s="1250"/>
      <c r="U10" s="669"/>
      <c r="V10" s="488"/>
      <c r="AC10" s="507"/>
      <c r="AD10" s="507"/>
      <c r="AE10" s="507"/>
      <c r="AF10" s="507"/>
      <c r="AG10" s="507"/>
    </row>
    <row r="11" spans="1:33" s="493" customFormat="1" ht="11.25" hidden="1">
      <c r="A11" s="507"/>
      <c r="B11" s="507"/>
      <c r="C11" s="507"/>
      <c r="D11" s="507"/>
      <c r="E11" s="507"/>
      <c r="F11" s="507"/>
      <c r="G11" s="507"/>
      <c r="H11" s="507"/>
      <c r="L11" s="554"/>
      <c r="M11" s="554"/>
      <c r="N11" s="568"/>
      <c r="O11" s="584"/>
      <c r="P11" s="584"/>
      <c r="Q11" s="584"/>
      <c r="R11" s="584"/>
      <c r="S11" s="584"/>
      <c r="T11" s="584"/>
      <c r="U11" s="488"/>
      <c r="V11" s="488"/>
      <c r="Z11" s="505" t="s">
        <v>373</v>
      </c>
      <c r="AC11" s="507"/>
      <c r="AD11" s="507"/>
      <c r="AE11" s="507"/>
      <c r="AF11" s="507"/>
      <c r="AG11" s="507"/>
    </row>
    <row r="12" spans="1:33">
      <c r="J12" s="483"/>
      <c r="K12" s="483"/>
      <c r="L12" s="479"/>
      <c r="M12" s="479"/>
      <c r="N12" s="479"/>
      <c r="O12" s="1247"/>
      <c r="P12" s="1247"/>
      <c r="Q12" s="1247"/>
      <c r="R12" s="1247"/>
      <c r="S12" s="1247"/>
      <c r="T12" s="1247"/>
      <c r="U12" s="1247"/>
      <c r="V12" s="1247"/>
      <c r="W12" s="1247"/>
      <c r="X12" s="1247"/>
      <c r="Y12" s="1247"/>
      <c r="Z12" s="1247"/>
    </row>
    <row r="13" spans="1:33" ht="14.25" customHeight="1">
      <c r="J13" s="483"/>
      <c r="K13" s="483"/>
      <c r="L13" s="1214" t="s">
        <v>454</v>
      </c>
      <c r="M13" s="1214"/>
      <c r="N13" s="1214"/>
      <c r="O13" s="1214"/>
      <c r="P13" s="1214"/>
      <c r="Q13" s="1214"/>
      <c r="R13" s="1214"/>
      <c r="S13" s="1214"/>
      <c r="T13" s="1214"/>
      <c r="U13" s="1214"/>
      <c r="V13" s="1214"/>
      <c r="W13" s="1214"/>
      <c r="X13" s="1214"/>
      <c r="Y13" s="1214"/>
      <c r="Z13" s="1214"/>
      <c r="AA13" s="1214"/>
      <c r="AB13" s="1159" t="s">
        <v>455</v>
      </c>
    </row>
    <row r="14" spans="1:33" ht="14.25" customHeight="1">
      <c r="J14" s="483"/>
      <c r="K14" s="483"/>
      <c r="L14" s="1214" t="s">
        <v>92</v>
      </c>
      <c r="M14" s="1214" t="s">
        <v>639</v>
      </c>
      <c r="N14" s="580"/>
      <c r="O14" s="1159" t="s">
        <v>641</v>
      </c>
      <c r="P14" s="1159"/>
      <c r="Q14" s="1159"/>
      <c r="R14" s="1159"/>
      <c r="S14" s="1159"/>
      <c r="T14" s="1159"/>
      <c r="U14" s="1159"/>
      <c r="V14" s="1159"/>
      <c r="W14" s="1159"/>
      <c r="X14" s="1159"/>
      <c r="Y14" s="1159"/>
      <c r="Z14" s="1214" t="s">
        <v>341</v>
      </c>
      <c r="AA14" s="1246" t="s">
        <v>275</v>
      </c>
      <c r="AB14" s="1159"/>
    </row>
    <row r="15" spans="1:33" s="525" customFormat="1" ht="14.25" customHeight="1">
      <c r="A15" s="587"/>
      <c r="B15" s="587"/>
      <c r="C15" s="587"/>
      <c r="D15" s="587"/>
      <c r="E15" s="587"/>
      <c r="F15" s="587"/>
      <c r="G15" s="593"/>
      <c r="H15" s="593"/>
      <c r="I15" s="533"/>
      <c r="J15" s="531"/>
      <c r="K15" s="531"/>
      <c r="L15" s="1214"/>
      <c r="M15" s="1214"/>
      <c r="N15" s="580"/>
      <c r="O15" s="1258" t="s">
        <v>667</v>
      </c>
      <c r="P15" s="1258" t="s">
        <v>620</v>
      </c>
      <c r="Q15" s="1258" t="s">
        <v>621</v>
      </c>
      <c r="R15" s="1258" t="s">
        <v>271</v>
      </c>
      <c r="S15" s="1258"/>
      <c r="T15" s="1258" t="s">
        <v>271</v>
      </c>
      <c r="U15" s="1258"/>
      <c r="V15" s="654"/>
      <c r="W15" s="1257" t="s">
        <v>654</v>
      </c>
      <c r="X15" s="1257"/>
      <c r="Y15" s="1257"/>
      <c r="Z15" s="1214"/>
      <c r="AA15" s="1246"/>
      <c r="AB15" s="1159"/>
      <c r="AC15" s="587"/>
      <c r="AD15" s="587"/>
      <c r="AE15" s="587"/>
      <c r="AF15" s="587"/>
      <c r="AG15" s="587"/>
    </row>
    <row r="16" spans="1:33" ht="56.25" customHeight="1">
      <c r="J16" s="483"/>
      <c r="K16" s="483"/>
      <c r="L16" s="1214"/>
      <c r="M16" s="1214"/>
      <c r="N16" s="580"/>
      <c r="O16" s="1258"/>
      <c r="P16" s="1258"/>
      <c r="Q16" s="1258"/>
      <c r="R16" s="537" t="s">
        <v>622</v>
      </c>
      <c r="S16" s="537" t="s">
        <v>623</v>
      </c>
      <c r="T16" s="537" t="s">
        <v>624</v>
      </c>
      <c r="U16" s="537" t="s">
        <v>625</v>
      </c>
      <c r="V16" s="537"/>
      <c r="W16" s="538" t="s">
        <v>274</v>
      </c>
      <c r="X16" s="1259" t="s">
        <v>273</v>
      </c>
      <c r="Y16" s="1259"/>
      <c r="Z16" s="1214"/>
      <c r="AA16" s="1246"/>
      <c r="AB16" s="1159"/>
    </row>
    <row r="17" spans="1:33">
      <c r="J17" s="483"/>
      <c r="K17" s="491">
        <v>1</v>
      </c>
      <c r="L17" s="480" t="s">
        <v>93</v>
      </c>
      <c r="M17" s="480" t="s">
        <v>49</v>
      </c>
      <c r="N17" s="498" t="s">
        <v>49</v>
      </c>
      <c r="O17" s="489">
        <f ca="1">OFFSET(O17,0,-1)+1</f>
        <v>3</v>
      </c>
      <c r="P17" s="489">
        <f t="shared" ref="P17:W17" ca="1" si="0">OFFSET(P17,0,-1)+1</f>
        <v>4</v>
      </c>
      <c r="Q17" s="489">
        <f t="shared" ca="1" si="0"/>
        <v>5</v>
      </c>
      <c r="R17" s="489">
        <f t="shared" ca="1" si="0"/>
        <v>6</v>
      </c>
      <c r="S17" s="489">
        <f t="shared" ca="1" si="0"/>
        <v>7</v>
      </c>
      <c r="T17" s="489">
        <f t="shared" ca="1" si="0"/>
        <v>8</v>
      </c>
      <c r="U17" s="489">
        <f t="shared" ca="1" si="0"/>
        <v>9</v>
      </c>
      <c r="V17" s="497">
        <f ca="1">OFFSET(V17,0,-1)</f>
        <v>9</v>
      </c>
      <c r="W17" s="489">
        <f t="shared" ca="1" si="0"/>
        <v>10</v>
      </c>
      <c r="X17" s="1232">
        <f ca="1">OFFSET(X17,0,-1)+1</f>
        <v>11</v>
      </c>
      <c r="Y17" s="1232"/>
      <c r="Z17" s="489">
        <f ca="1">OFFSET(Z17,0,-2)+1</f>
        <v>12</v>
      </c>
      <c r="AB17" s="489">
        <f ca="1">OFFSET(AB17,0,-2)+1</f>
        <v>13</v>
      </c>
    </row>
    <row r="18" spans="1:33" ht="22.5">
      <c r="A18" s="1233">
        <v>1</v>
      </c>
      <c r="B18" s="1055"/>
      <c r="C18" s="1055"/>
      <c r="D18" s="1055"/>
      <c r="E18" s="1056"/>
      <c r="F18" s="1057"/>
      <c r="G18" s="1055"/>
      <c r="H18" s="1055"/>
      <c r="I18" s="1043"/>
      <c r="J18" s="1048"/>
      <c r="K18" s="1048"/>
      <c r="L18" s="595">
        <f>mergeValue(A18)</f>
        <v>1</v>
      </c>
      <c r="M18" s="643" t="s">
        <v>20</v>
      </c>
      <c r="N18" s="582"/>
      <c r="O18" s="1245"/>
      <c r="P18" s="1245"/>
      <c r="Q18" s="1245"/>
      <c r="R18" s="1245"/>
      <c r="S18" s="1245"/>
      <c r="T18" s="1245"/>
      <c r="U18" s="1245"/>
      <c r="V18" s="1245"/>
      <c r="W18" s="1245"/>
      <c r="X18" s="1245"/>
      <c r="Y18" s="1245"/>
      <c r="Z18" s="1245"/>
      <c r="AA18" s="1245"/>
      <c r="AB18" s="632" t="s">
        <v>476</v>
      </c>
    </row>
    <row r="19" spans="1:33" ht="22.5">
      <c r="A19" s="1233"/>
      <c r="B19" s="1233">
        <v>1</v>
      </c>
      <c r="C19" s="1055"/>
      <c r="D19" s="1055"/>
      <c r="E19" s="1057"/>
      <c r="F19" s="1057"/>
      <c r="G19" s="1055"/>
      <c r="H19" s="1055"/>
      <c r="I19" s="1050"/>
      <c r="J19" s="1045"/>
      <c r="K19" s="1044"/>
      <c r="L19" s="595" t="str">
        <f>mergeValue(A19) &amp;"."&amp; mergeValue(B19)</f>
        <v>1.1</v>
      </c>
      <c r="M19" s="548" t="s">
        <v>16</v>
      </c>
      <c r="N19" s="582"/>
      <c r="O19" s="1245"/>
      <c r="P19" s="1245"/>
      <c r="Q19" s="1245"/>
      <c r="R19" s="1245"/>
      <c r="S19" s="1245"/>
      <c r="T19" s="1245"/>
      <c r="U19" s="1245"/>
      <c r="V19" s="1245"/>
      <c r="W19" s="1245"/>
      <c r="X19" s="1245"/>
      <c r="Y19" s="1245"/>
      <c r="Z19" s="1245"/>
      <c r="AA19" s="1245"/>
      <c r="AB19" s="632" t="s">
        <v>477</v>
      </c>
    </row>
    <row r="20" spans="1:33" ht="22.5">
      <c r="A20" s="1233"/>
      <c r="B20" s="1233"/>
      <c r="C20" s="1233">
        <v>1</v>
      </c>
      <c r="D20" s="1055"/>
      <c r="E20" s="1057"/>
      <c r="F20" s="1057"/>
      <c r="G20" s="1055"/>
      <c r="H20" s="1055"/>
      <c r="I20" s="1050"/>
      <c r="J20" s="1045"/>
      <c r="K20" s="1044"/>
      <c r="L20" s="595" t="str">
        <f>mergeValue(A20) &amp;"."&amp; mergeValue(B20)&amp;"."&amp; mergeValue(C20)</f>
        <v>1.1.1</v>
      </c>
      <c r="M20" s="549" t="s">
        <v>7</v>
      </c>
      <c r="N20" s="582"/>
      <c r="O20" s="1245"/>
      <c r="P20" s="1245"/>
      <c r="Q20" s="1245"/>
      <c r="R20" s="1245"/>
      <c r="S20" s="1245"/>
      <c r="T20" s="1245"/>
      <c r="U20" s="1245"/>
      <c r="V20" s="1245"/>
      <c r="W20" s="1245"/>
      <c r="X20" s="1245"/>
      <c r="Y20" s="1245"/>
      <c r="Z20" s="1245"/>
      <c r="AA20" s="1245"/>
      <c r="AB20" s="632" t="s">
        <v>633</v>
      </c>
    </row>
    <row r="21" spans="1:33" ht="22.5">
      <c r="A21" s="1233"/>
      <c r="B21" s="1233"/>
      <c r="C21" s="1233"/>
      <c r="D21" s="1233">
        <v>1</v>
      </c>
      <c r="E21" s="1057"/>
      <c r="F21" s="1057"/>
      <c r="G21" s="1055"/>
      <c r="H21" s="1055"/>
      <c r="I21" s="1050"/>
      <c r="J21" s="1045"/>
      <c r="K21" s="1044"/>
      <c r="L21" s="595" t="str">
        <f>mergeValue(A21) &amp;"."&amp; mergeValue(B21)&amp;"."&amp; mergeValue(C21)&amp;"."&amp; mergeValue(D21)</f>
        <v>1.1.1.1</v>
      </c>
      <c r="M21" s="550" t="s">
        <v>22</v>
      </c>
      <c r="N21" s="582"/>
      <c r="O21" s="1245"/>
      <c r="P21" s="1245"/>
      <c r="Q21" s="1245"/>
      <c r="R21" s="1245"/>
      <c r="S21" s="1245"/>
      <c r="T21" s="1245"/>
      <c r="U21" s="1245"/>
      <c r="V21" s="1245"/>
      <c r="W21" s="1245"/>
      <c r="X21" s="1245"/>
      <c r="Y21" s="1245"/>
      <c r="Z21" s="1245"/>
      <c r="AA21" s="1245"/>
      <c r="AB21" s="632" t="s">
        <v>634</v>
      </c>
    </row>
    <row r="22" spans="1:33" ht="0.2" customHeight="1">
      <c r="A22" s="1233"/>
      <c r="B22" s="1233"/>
      <c r="C22" s="1233"/>
      <c r="D22" s="1233"/>
      <c r="E22" s="1233">
        <v>1</v>
      </c>
      <c r="F22" s="1057"/>
      <c r="G22" s="1055"/>
      <c r="H22" s="1055"/>
      <c r="I22" s="1049"/>
      <c r="J22" s="1045"/>
      <c r="K22" s="1044"/>
      <c r="L22" s="595"/>
      <c r="M22" s="556"/>
      <c r="N22" s="583"/>
      <c r="O22" s="633"/>
      <c r="P22" s="633"/>
      <c r="Q22" s="633"/>
      <c r="R22" s="633"/>
      <c r="S22" s="633"/>
      <c r="T22" s="633"/>
      <c r="U22" s="633"/>
      <c r="V22" s="633"/>
      <c r="W22" s="633"/>
      <c r="X22" s="633"/>
      <c r="Y22" s="633"/>
      <c r="Z22" s="633"/>
      <c r="AA22" s="510"/>
      <c r="AB22" s="632"/>
    </row>
    <row r="23" spans="1:33" ht="90">
      <c r="A23" s="1233"/>
      <c r="B23" s="1233"/>
      <c r="C23" s="1233"/>
      <c r="D23" s="1233"/>
      <c r="E23" s="1233"/>
      <c r="F23" s="1233">
        <v>1</v>
      </c>
      <c r="G23" s="1055"/>
      <c r="H23" s="1055"/>
      <c r="I23" s="1255"/>
      <c r="J23" s="1045"/>
      <c r="K23" s="1044"/>
      <c r="L23" s="595" t="str">
        <f>mergeValue(A23) &amp;"."&amp; mergeValue(B23)&amp;"."&amp; mergeValue(C23)&amp;"."&amp; mergeValue(D23)&amp;"."&amp; mergeValue(F23)</f>
        <v>1.1.1.1.1</v>
      </c>
      <c r="M23" s="557" t="s">
        <v>10</v>
      </c>
      <c r="N23" s="583"/>
      <c r="O23" s="1236"/>
      <c r="P23" s="1237"/>
      <c r="Q23" s="1237"/>
      <c r="R23" s="1237"/>
      <c r="S23" s="1237"/>
      <c r="T23" s="1237"/>
      <c r="U23" s="1237"/>
      <c r="V23" s="1237"/>
      <c r="W23" s="1237"/>
      <c r="X23" s="1237"/>
      <c r="Y23" s="1237"/>
      <c r="Z23" s="1237"/>
      <c r="AA23" s="1238"/>
      <c r="AB23" s="632" t="s">
        <v>635</v>
      </c>
      <c r="AD23" s="506" t="str">
        <f>strCheckUnique(AE23:AE28)</f>
        <v/>
      </c>
      <c r="AF23" s="506"/>
    </row>
    <row r="24" spans="1:33" ht="135">
      <c r="A24" s="1233"/>
      <c r="B24" s="1233"/>
      <c r="C24" s="1233"/>
      <c r="D24" s="1233"/>
      <c r="E24" s="1233"/>
      <c r="F24" s="1233"/>
      <c r="G24" s="1233">
        <v>1</v>
      </c>
      <c r="H24" s="1055"/>
      <c r="I24" s="1255"/>
      <c r="J24" s="1256"/>
      <c r="K24" s="1051"/>
      <c r="L24" s="595" t="str">
        <f>mergeValue(A24) &amp;"."&amp; mergeValue(B24)&amp;"."&amp; mergeValue(C24)&amp;"."&amp; mergeValue(D24)&amp;"."&amp; mergeValue(F24)&amp;"."&amp; mergeValue(G24)</f>
        <v>1.1.1.1.1.1</v>
      </c>
      <c r="M24" s="1071" t="s">
        <v>650</v>
      </c>
      <c r="N24" s="648"/>
      <c r="O24" s="564"/>
      <c r="P24" s="564"/>
      <c r="Q24" s="564"/>
      <c r="R24" s="495"/>
      <c r="S24" s="1097"/>
      <c r="T24" s="495"/>
      <c r="U24" s="1097"/>
      <c r="V24" s="586" t="str">
        <f>W24 &amp; "-" &amp; Y24</f>
        <v>-</v>
      </c>
      <c r="W24" s="1243"/>
      <c r="X24" s="1229" t="s">
        <v>84</v>
      </c>
      <c r="Y24" s="1243"/>
      <c r="Z24" s="1229" t="s">
        <v>85</v>
      </c>
      <c r="AA24" s="539"/>
      <c r="AB24" s="632" t="s">
        <v>668</v>
      </c>
      <c r="AC24" s="502" t="str">
        <f>strCheckDate(O24:AA24)</f>
        <v/>
      </c>
      <c r="AD24" s="506"/>
      <c r="AE24" s="506" t="str">
        <f>IF(M24="","",M24 )</f>
        <v>горячая вода в системе централизованного теплоснабжения на горячее водоснабжение</v>
      </c>
      <c r="AF24" s="506"/>
      <c r="AG24" s="506"/>
    </row>
    <row r="25" spans="1:33" ht="99" customHeight="1">
      <c r="A25" s="1233"/>
      <c r="B25" s="1233"/>
      <c r="C25" s="1233"/>
      <c r="D25" s="1233"/>
      <c r="E25" s="1233"/>
      <c r="F25" s="1233"/>
      <c r="G25" s="1233"/>
      <c r="H25" s="1055">
        <v>1</v>
      </c>
      <c r="I25" s="1255"/>
      <c r="J25" s="1256"/>
      <c r="K25" s="1051"/>
      <c r="L25" s="595" t="str">
        <f>mergeValue(A25) &amp;"."&amp; mergeValue(B25)&amp;"."&amp; mergeValue(C25)&amp;"."&amp; mergeValue(D25)&amp;"."&amp; mergeValue(F25)&amp;"."&amp; mergeValue(G25)&amp;"."&amp; mergeValue(H25)</f>
        <v>1.1.1.1.1.1.1</v>
      </c>
      <c r="M25" s="1073"/>
      <c r="N25" s="496"/>
      <c r="O25" s="564"/>
      <c r="P25" s="564"/>
      <c r="Q25" s="564"/>
      <c r="R25" s="495"/>
      <c r="S25" s="1097"/>
      <c r="T25" s="495"/>
      <c r="U25" s="1097"/>
      <c r="V25" s="586" t="str">
        <f>W25 &amp; "-" &amp; Y25</f>
        <v>-</v>
      </c>
      <c r="W25" s="1243"/>
      <c r="X25" s="1229"/>
      <c r="Y25" s="1243"/>
      <c r="Z25" s="1229"/>
      <c r="AA25" s="672"/>
      <c r="AB25" s="1204" t="s">
        <v>669</v>
      </c>
      <c r="AC25" s="502" t="str">
        <f>strCheckDate(O25:AA25)</f>
        <v/>
      </c>
      <c r="AF25" s="506"/>
    </row>
    <row r="26" spans="1:33" ht="14.25" hidden="1" customHeight="1">
      <c r="A26" s="1233"/>
      <c r="B26" s="1233"/>
      <c r="C26" s="1233"/>
      <c r="D26" s="1233"/>
      <c r="E26" s="1233"/>
      <c r="F26" s="1233"/>
      <c r="G26" s="1233"/>
      <c r="H26" s="1055"/>
      <c r="I26" s="1255"/>
      <c r="J26" s="1256"/>
      <c r="K26" s="1051"/>
      <c r="L26" s="602"/>
      <c r="M26" s="648"/>
      <c r="N26" s="648"/>
      <c r="O26" s="564"/>
      <c r="P26" s="495"/>
      <c r="Q26" s="495"/>
      <c r="R26" s="495"/>
      <c r="S26" s="495"/>
      <c r="T26" s="495"/>
      <c r="U26" s="561"/>
      <c r="V26" s="586"/>
      <c r="W26" s="1228"/>
      <c r="X26" s="1229"/>
      <c r="Y26" s="1228"/>
      <c r="Z26" s="1229"/>
      <c r="AA26" s="539"/>
      <c r="AB26" s="1205"/>
      <c r="AF26" s="506">
        <f ca="1">OFFSET(AF26,-1,0)</f>
        <v>0</v>
      </c>
    </row>
    <row r="27" spans="1:33" s="477" customFormat="1" ht="15" customHeight="1">
      <c r="A27" s="1233"/>
      <c r="B27" s="1233"/>
      <c r="C27" s="1233"/>
      <c r="D27" s="1233"/>
      <c r="E27" s="1233"/>
      <c r="F27" s="1233"/>
      <c r="G27" s="1233"/>
      <c r="H27" s="1055"/>
      <c r="I27" s="1255"/>
      <c r="J27" s="1256"/>
      <c r="K27" s="1052"/>
      <c r="L27" s="540"/>
      <c r="M27" s="559" t="s">
        <v>41</v>
      </c>
      <c r="N27" s="553"/>
      <c r="O27" s="547"/>
      <c r="P27" s="547"/>
      <c r="Q27" s="547"/>
      <c r="R27" s="547"/>
      <c r="S27" s="547"/>
      <c r="T27" s="547"/>
      <c r="U27" s="547"/>
      <c r="V27" s="547"/>
      <c r="W27" s="565"/>
      <c r="X27" s="566"/>
      <c r="Y27" s="565"/>
      <c r="Z27" s="553"/>
      <c r="AA27" s="562"/>
      <c r="AB27" s="1206"/>
      <c r="AC27" s="503"/>
      <c r="AD27" s="503"/>
      <c r="AE27" s="503"/>
      <c r="AF27" s="503"/>
      <c r="AG27" s="503"/>
    </row>
    <row r="28" spans="1:33" s="477" customFormat="1" ht="15" customHeight="1">
      <c r="A28" s="1233"/>
      <c r="B28" s="1233"/>
      <c r="C28" s="1233"/>
      <c r="D28" s="1233"/>
      <c r="E28" s="1233"/>
      <c r="F28" s="1233"/>
      <c r="G28" s="1055"/>
      <c r="H28" s="1055"/>
      <c r="I28" s="1255"/>
      <c r="J28" s="1053"/>
      <c r="K28" s="1052"/>
      <c r="L28" s="540"/>
      <c r="M28" s="558" t="s">
        <v>25</v>
      </c>
      <c r="N28" s="559"/>
      <c r="O28" s="559"/>
      <c r="P28" s="559"/>
      <c r="Q28" s="559"/>
      <c r="R28" s="559"/>
      <c r="S28" s="559"/>
      <c r="T28" s="559"/>
      <c r="U28" s="559"/>
      <c r="V28" s="559"/>
      <c r="W28" s="559"/>
      <c r="X28" s="559"/>
      <c r="Y28" s="559"/>
      <c r="Z28" s="559"/>
      <c r="AA28" s="559"/>
      <c r="AB28" s="562"/>
      <c r="AC28" s="503"/>
      <c r="AD28" s="503"/>
      <c r="AE28" s="503"/>
      <c r="AF28" s="503"/>
      <c r="AG28" s="503"/>
    </row>
    <row r="29" spans="1:33" s="477" customFormat="1" ht="15" customHeight="1">
      <c r="A29" s="1233"/>
      <c r="B29" s="1233"/>
      <c r="C29" s="1233"/>
      <c r="D29" s="1233"/>
      <c r="E29" s="1233"/>
      <c r="F29" s="1058"/>
      <c r="G29" s="1055"/>
      <c r="H29" s="1055"/>
      <c r="I29" s="1049"/>
      <c r="J29" s="1047"/>
      <c r="K29" s="1052"/>
      <c r="L29" s="540"/>
      <c r="M29" s="553" t="s">
        <v>11</v>
      </c>
      <c r="N29" s="552"/>
      <c r="O29" s="547"/>
      <c r="P29" s="547"/>
      <c r="Q29" s="547"/>
      <c r="R29" s="547"/>
      <c r="S29" s="547"/>
      <c r="T29" s="547"/>
      <c r="U29" s="547"/>
      <c r="V29" s="547"/>
      <c r="W29" s="575"/>
      <c r="X29" s="566"/>
      <c r="Y29" s="565"/>
      <c r="Z29" s="552"/>
      <c r="AA29" s="566"/>
      <c r="AB29" s="562"/>
      <c r="AC29" s="503"/>
      <c r="AD29" s="503"/>
      <c r="AE29" s="503"/>
      <c r="AF29" s="503"/>
      <c r="AG29" s="503"/>
    </row>
    <row r="30" spans="1:33" s="477" customFormat="1" ht="14.25" hidden="1" customHeight="1">
      <c r="A30" s="1233"/>
      <c r="B30" s="1233"/>
      <c r="C30" s="1233"/>
      <c r="D30" s="1057"/>
      <c r="E30" s="1058"/>
      <c r="F30" s="1058"/>
      <c r="G30" s="1055"/>
      <c r="H30" s="1055"/>
      <c r="I30" s="1054"/>
      <c r="J30" s="1047"/>
      <c r="K30" s="1043"/>
      <c r="L30" s="540"/>
      <c r="M30" s="553"/>
      <c r="N30" s="553"/>
      <c r="O30" s="553"/>
      <c r="P30" s="553"/>
      <c r="Q30" s="553"/>
      <c r="R30" s="553"/>
      <c r="S30" s="553"/>
      <c r="T30" s="553"/>
      <c r="U30" s="553"/>
      <c r="V30" s="553"/>
      <c r="W30" s="553"/>
      <c r="X30" s="553"/>
      <c r="Y30" s="553"/>
      <c r="Z30" s="553"/>
      <c r="AA30" s="553"/>
      <c r="AB30" s="562"/>
      <c r="AC30" s="503"/>
      <c r="AD30" s="503"/>
      <c r="AE30" s="503"/>
      <c r="AF30" s="503"/>
      <c r="AG30" s="503"/>
    </row>
    <row r="31" spans="1:33" s="991" customFormat="1">
      <c r="A31" s="1233"/>
      <c r="B31" s="1233"/>
      <c r="C31" s="1233"/>
      <c r="D31" s="1059"/>
      <c r="E31" s="1059"/>
      <c r="F31" s="1059"/>
      <c r="G31" s="1060"/>
      <c r="H31" s="1059"/>
      <c r="I31" s="1052"/>
      <c r="J31" s="1047"/>
      <c r="K31" s="1052"/>
      <c r="L31" s="690"/>
      <c r="M31" s="1042" t="s">
        <v>17</v>
      </c>
      <c r="N31" s="1003"/>
      <c r="O31" s="1003"/>
      <c r="P31" s="1003"/>
      <c r="Q31" s="1003"/>
      <c r="R31" s="1003"/>
      <c r="S31" s="1003"/>
      <c r="T31" s="1003"/>
      <c r="U31" s="1003"/>
      <c r="V31" s="1003"/>
      <c r="W31" s="1003"/>
      <c r="X31" s="1003"/>
      <c r="Y31" s="1003"/>
      <c r="Z31" s="1003"/>
      <c r="AA31" s="1003"/>
      <c r="AB31" s="764"/>
      <c r="AC31" s="1012"/>
      <c r="AD31" s="1012"/>
      <c r="AE31" s="1012"/>
      <c r="AF31" s="1012"/>
      <c r="AG31" s="1012"/>
    </row>
    <row r="32" spans="1:33" s="477" customFormat="1" ht="15" customHeight="1">
      <c r="A32" s="1233"/>
      <c r="B32" s="1233"/>
      <c r="C32" s="1059"/>
      <c r="D32" s="1059"/>
      <c r="E32" s="1059"/>
      <c r="F32" s="1059"/>
      <c r="G32" s="1060"/>
      <c r="H32" s="1059"/>
      <c r="I32" s="1052"/>
      <c r="J32" s="1047"/>
      <c r="K32" s="1052"/>
      <c r="L32" s="540"/>
      <c r="M32" s="551" t="s">
        <v>18</v>
      </c>
      <c r="N32" s="551"/>
      <c r="O32" s="547"/>
      <c r="P32" s="547"/>
      <c r="Q32" s="547"/>
      <c r="R32" s="547"/>
      <c r="S32" s="547"/>
      <c r="T32" s="547"/>
      <c r="U32" s="547"/>
      <c r="V32" s="547"/>
      <c r="W32" s="575"/>
      <c r="X32" s="566"/>
      <c r="Y32" s="565"/>
      <c r="Z32" s="551"/>
      <c r="AA32" s="566"/>
      <c r="AB32" s="562"/>
      <c r="AC32" s="503"/>
      <c r="AD32" s="503"/>
      <c r="AE32" s="503"/>
      <c r="AF32" s="503"/>
      <c r="AG32" s="503"/>
    </row>
    <row r="33" spans="1:33" s="477" customFormat="1" ht="15" customHeight="1">
      <c r="A33" s="1233"/>
      <c r="B33" s="1059"/>
      <c r="C33" s="1059"/>
      <c r="D33" s="1059"/>
      <c r="E33" s="1059"/>
      <c r="F33" s="1059"/>
      <c r="G33" s="1060"/>
      <c r="H33" s="1059"/>
      <c r="I33" s="1052"/>
      <c r="J33" s="1047"/>
      <c r="K33" s="1052"/>
      <c r="L33" s="540"/>
      <c r="M33" s="560" t="s">
        <v>19</v>
      </c>
      <c r="N33" s="551"/>
      <c r="O33" s="547"/>
      <c r="P33" s="547"/>
      <c r="Q33" s="547"/>
      <c r="R33" s="547"/>
      <c r="S33" s="547"/>
      <c r="T33" s="547"/>
      <c r="U33" s="547"/>
      <c r="V33" s="547"/>
      <c r="W33" s="575"/>
      <c r="X33" s="566"/>
      <c r="Y33" s="565"/>
      <c r="Z33" s="551"/>
      <c r="AA33" s="566"/>
      <c r="AB33" s="562"/>
      <c r="AC33" s="503"/>
      <c r="AD33" s="503"/>
      <c r="AE33" s="503"/>
      <c r="AF33" s="503"/>
      <c r="AG33" s="503"/>
    </row>
    <row r="34" spans="1:33" s="477" customFormat="1" ht="15" customHeight="1">
      <c r="A34" s="1054"/>
      <c r="B34" s="1054"/>
      <c r="C34" s="1054"/>
      <c r="D34" s="1054"/>
      <c r="E34" s="1054"/>
      <c r="F34" s="1054"/>
      <c r="G34" s="1061"/>
      <c r="H34" s="1054"/>
      <c r="I34" s="1046"/>
      <c r="J34" s="1047"/>
      <c r="K34" s="1043"/>
      <c r="L34" s="540"/>
      <c r="M34" s="567" t="s">
        <v>309</v>
      </c>
      <c r="N34" s="551"/>
      <c r="O34" s="547"/>
      <c r="P34" s="547"/>
      <c r="Q34" s="547"/>
      <c r="R34" s="547"/>
      <c r="S34" s="547"/>
      <c r="T34" s="547"/>
      <c r="U34" s="547"/>
      <c r="V34" s="547"/>
      <c r="W34" s="575"/>
      <c r="X34" s="566"/>
      <c r="Y34" s="565"/>
      <c r="Z34" s="551"/>
      <c r="AA34" s="566"/>
      <c r="AB34" s="562"/>
      <c r="AC34" s="503"/>
      <c r="AD34" s="503"/>
      <c r="AE34" s="503"/>
      <c r="AF34" s="503"/>
      <c r="AG34" s="503"/>
    </row>
    <row r="35" spans="1:33" ht="3" customHeight="1">
      <c r="L35" s="487"/>
      <c r="M35" s="487"/>
      <c r="N35" s="487"/>
      <c r="O35" s="487"/>
      <c r="P35" s="487"/>
      <c r="Q35" s="487"/>
      <c r="R35" s="487"/>
      <c r="S35" s="487"/>
      <c r="T35" s="487"/>
      <c r="U35" s="487"/>
      <c r="V35" s="487"/>
      <c r="W35" s="487"/>
      <c r="X35" s="487"/>
      <c r="Y35" s="487"/>
      <c r="Z35" s="487"/>
    </row>
    <row r="36" spans="1:33" ht="89.25" customHeight="1">
      <c r="L36" s="1">
        <v>1</v>
      </c>
      <c r="M36" s="1197" t="s">
        <v>672</v>
      </c>
      <c r="N36" s="1197"/>
      <c r="O36" s="1197"/>
      <c r="P36" s="1197"/>
      <c r="Q36" s="1197"/>
      <c r="R36" s="1197"/>
      <c r="S36" s="1197"/>
      <c r="T36" s="1197"/>
      <c r="U36" s="1197"/>
      <c r="V36" s="1197"/>
      <c r="W36" s="1197"/>
    </row>
  </sheetData>
  <sheetProtection password="FA9C" sheet="1" objects="1" scenarios="1" formatColumns="0" formatRows="0"/>
  <dataConsolidate leftLabels="1"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D21:D29"/>
    <mergeCell ref="G24:G27"/>
    <mergeCell ref="E22:E29"/>
    <mergeCell ref="F23:F28"/>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A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A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A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A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A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xr:uid="{00000000-0002-0000-1A00-000005000000}"/>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xr:uid="{00000000-0002-0000-1A00-000006000000}"/>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xr:uid="{00000000-0002-0000-1A00-000007000000}"/>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xr:uid="{00000000-0002-0000-1A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A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198" t="s">
        <v>491</v>
      </c>
      <c r="G2" s="1199"/>
      <c r="H2" s="1200"/>
      <c r="I2" s="436"/>
    </row>
    <row r="3" spans="1:20" ht="3" customHeight="1"/>
    <row r="4" spans="1:20" s="190" customFormat="1" ht="11.25">
      <c r="A4" s="214"/>
      <c r="B4" s="214"/>
      <c r="C4" s="214"/>
      <c r="D4" s="214"/>
      <c r="F4" s="1159" t="s">
        <v>454</v>
      </c>
      <c r="G4" s="1159"/>
      <c r="H4" s="1159"/>
      <c r="I4" s="1201"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29.11.2022</v>
      </c>
      <c r="I7" s="196" t="s">
        <v>493</v>
      </c>
      <c r="J7" s="334"/>
      <c r="K7" s="214"/>
      <c r="L7" s="214"/>
      <c r="M7" s="214"/>
      <c r="N7" s="214"/>
      <c r="O7" s="214"/>
      <c r="P7" s="214"/>
      <c r="Q7" s="214"/>
      <c r="R7" s="214"/>
      <c r="S7" s="214"/>
      <c r="T7" s="214"/>
    </row>
    <row r="8" spans="1:20" s="190" customFormat="1" ht="45">
      <c r="A8" s="1202">
        <v>1</v>
      </c>
      <c r="B8" s="214"/>
      <c r="C8" s="214"/>
      <c r="D8" s="214"/>
      <c r="F8" s="335" t="str">
        <f>"2." &amp;mergeValue(A8)</f>
        <v>2.1</v>
      </c>
      <c r="G8" s="417" t="s">
        <v>494</v>
      </c>
      <c r="H8" s="317"/>
      <c r="I8" s="196" t="s">
        <v>590</v>
      </c>
      <c r="J8" s="334"/>
      <c r="K8" s="214"/>
      <c r="L8" s="214"/>
      <c r="M8" s="214"/>
      <c r="N8" s="214"/>
      <c r="O8" s="214"/>
      <c r="P8" s="214"/>
      <c r="Q8" s="214"/>
      <c r="R8" s="214"/>
      <c r="S8" s="214"/>
      <c r="T8" s="214"/>
    </row>
    <row r="9" spans="1:20" s="190" customFormat="1" ht="22.5">
      <c r="A9" s="1202"/>
      <c r="B9" s="214"/>
      <c r="C9" s="214"/>
      <c r="D9" s="214"/>
      <c r="F9" s="335" t="str">
        <f>"3." &amp;mergeValue(A9)</f>
        <v>3.1</v>
      </c>
      <c r="G9" s="417" t="s">
        <v>495</v>
      </c>
      <c r="H9" s="317"/>
      <c r="I9" s="196" t="s">
        <v>588</v>
      </c>
      <c r="J9" s="334"/>
      <c r="K9" s="214"/>
      <c r="L9" s="214"/>
      <c r="M9" s="214"/>
      <c r="N9" s="214"/>
      <c r="O9" s="214"/>
      <c r="P9" s="214"/>
      <c r="Q9" s="214"/>
      <c r="R9" s="214"/>
      <c r="S9" s="214"/>
      <c r="T9" s="214"/>
    </row>
    <row r="10" spans="1:20" s="190" customFormat="1" ht="22.5">
      <c r="A10" s="1202"/>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2"/>
      <c r="B11" s="1202">
        <v>1</v>
      </c>
      <c r="C11" s="344"/>
      <c r="D11" s="344"/>
      <c r="F11" s="335" t="str">
        <f>"4."&amp;mergeValue(A11) &amp;"."&amp;mergeValue(B11)</f>
        <v>4.1.1</v>
      </c>
      <c r="G11" s="324" t="s">
        <v>592</v>
      </c>
      <c r="H11" s="317" t="str">
        <f>IF(region_name="","",region_name)</f>
        <v>Орловская область</v>
      </c>
      <c r="I11" s="196" t="s">
        <v>499</v>
      </c>
      <c r="J11" s="334"/>
      <c r="K11" s="214"/>
      <c r="L11" s="214"/>
      <c r="M11" s="214"/>
      <c r="N11" s="214"/>
      <c r="O11" s="214"/>
      <c r="P11" s="214"/>
      <c r="Q11" s="214"/>
      <c r="R11" s="214"/>
      <c r="S11" s="214"/>
      <c r="T11" s="214"/>
    </row>
    <row r="12" spans="1:20" s="190" customFormat="1" ht="22.5">
      <c r="A12" s="1202"/>
      <c r="B12" s="1202"/>
      <c r="C12" s="1202">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2"/>
      <c r="B13" s="1202"/>
      <c r="C13" s="1202"/>
      <c r="D13" s="344">
        <v>1</v>
      </c>
      <c r="F13" s="335" t="str">
        <f>"4."&amp;mergeValue(A13) &amp;"."&amp;mergeValue(B13)&amp;"."&amp;mergeValue(C13)&amp;"."&amp;mergeValue(D13)</f>
        <v>4.1.1.1.1</v>
      </c>
      <c r="G13" s="420" t="s">
        <v>498</v>
      </c>
      <c r="H13" s="317"/>
      <c r="I13" s="1203" t="s">
        <v>591</v>
      </c>
      <c r="J13" s="334"/>
      <c r="K13" s="214"/>
      <c r="L13" s="214"/>
      <c r="M13" s="214"/>
      <c r="N13" s="214"/>
      <c r="O13" s="214"/>
      <c r="P13" s="214"/>
      <c r="Q13" s="214"/>
      <c r="R13" s="214"/>
      <c r="S13" s="214"/>
      <c r="T13" s="214"/>
    </row>
    <row r="14" spans="1:20" s="190" customFormat="1" ht="18.75">
      <c r="A14" s="1202"/>
      <c r="B14" s="1202"/>
      <c r="C14" s="1202"/>
      <c r="D14" s="344"/>
      <c r="F14" s="338"/>
      <c r="G14" s="150" t="s">
        <v>4</v>
      </c>
      <c r="H14" s="343"/>
      <c r="I14" s="1203"/>
      <c r="J14" s="334"/>
      <c r="K14" s="214"/>
      <c r="L14" s="214"/>
      <c r="M14" s="214"/>
      <c r="N14" s="214"/>
      <c r="O14" s="214"/>
      <c r="P14" s="214"/>
      <c r="Q14" s="214"/>
      <c r="R14" s="214"/>
      <c r="S14" s="214"/>
      <c r="T14" s="214"/>
    </row>
    <row r="15" spans="1:20" s="190" customFormat="1" ht="18.75">
      <c r="A15" s="1202"/>
      <c r="B15" s="1202"/>
      <c r="C15" s="344"/>
      <c r="D15" s="344"/>
      <c r="F15" s="338"/>
      <c r="G15" s="149" t="s">
        <v>403</v>
      </c>
      <c r="H15" s="339"/>
      <c r="I15" s="340"/>
      <c r="J15" s="334"/>
      <c r="K15" s="214"/>
      <c r="L15" s="214"/>
      <c r="M15" s="214"/>
      <c r="N15" s="214"/>
      <c r="O15" s="214"/>
      <c r="P15" s="214"/>
      <c r="Q15" s="214"/>
      <c r="R15" s="214"/>
      <c r="S15" s="214"/>
      <c r="T15" s="214"/>
    </row>
    <row r="16" spans="1:20" s="190" customFormat="1" ht="18.75">
      <c r="A16" s="1202"/>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25"/>
      <c r="G18" s="418"/>
      <c r="H18" s="419"/>
      <c r="I18" s="226"/>
      <c r="J18" s="327"/>
      <c r="K18" s="327"/>
      <c r="L18" s="327"/>
      <c r="M18" s="327"/>
      <c r="N18" s="327"/>
      <c r="O18" s="327"/>
      <c r="P18" s="327"/>
      <c r="Q18" s="327"/>
      <c r="R18" s="327"/>
      <c r="S18" s="327"/>
      <c r="T18" s="327"/>
    </row>
    <row r="19" spans="1:20" s="326" customFormat="1" ht="15" customHeight="1">
      <c r="A19" s="327"/>
      <c r="B19" s="327"/>
      <c r="C19" s="327"/>
      <c r="D19" s="327"/>
      <c r="F19" s="325"/>
      <c r="G19" s="1197" t="s">
        <v>593</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B00-000000000000}">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2" hidden="1" customWidth="1"/>
    <col min="7" max="8" width="7" style="508" hidden="1" customWidth="1"/>
    <col min="9" max="9" width="3.7109375" style="485" customWidth="1"/>
    <col min="10" max="11" width="3.7109375" style="484" customWidth="1"/>
    <col min="12" max="12" width="12.7109375" style="478" customWidth="1"/>
    <col min="13" max="13" width="47.42578125" style="478" customWidth="1"/>
    <col min="14" max="16" width="3.7109375" style="478" customWidth="1"/>
    <col min="17" max="17" width="23.7109375" style="478" customWidth="1"/>
    <col min="18" max="20" width="3.7109375" style="478" customWidth="1"/>
    <col min="21" max="21" width="23.7109375" style="478" customWidth="1"/>
    <col min="22" max="24" width="3.7109375" style="478" customWidth="1"/>
    <col min="25" max="27" width="23.7109375" style="478" customWidth="1"/>
    <col min="28" max="28" width="11.7109375" style="478" customWidth="1"/>
    <col min="29" max="29" width="3.7109375" style="478" customWidth="1"/>
    <col min="30" max="30" width="11.7109375" style="478" customWidth="1"/>
    <col min="31" max="31" width="8.5703125" style="478" hidden="1" customWidth="1"/>
    <col min="32" max="32" width="4.7109375" style="478" customWidth="1"/>
    <col min="33" max="33" width="115.7109375" style="478" customWidth="1"/>
    <col min="34" max="35" width="10.5703125" style="502"/>
    <col min="36" max="36" width="13.42578125" style="502" customWidth="1"/>
    <col min="37" max="37" width="10.5703125" style="502"/>
    <col min="38" max="246" width="10.5703125" style="478"/>
    <col min="247" max="254" width="0" style="478" hidden="1" customWidth="1"/>
    <col min="255" max="257" width="3.7109375" style="478" customWidth="1"/>
    <col min="258" max="258" width="12.7109375" style="478" customWidth="1"/>
    <col min="259" max="259" width="47.42578125" style="478" customWidth="1"/>
    <col min="260" max="260" width="5.5703125" style="478" customWidth="1"/>
    <col min="261" max="262" width="3.7109375" style="478" customWidth="1"/>
    <col min="263" max="263" width="22" style="478" customWidth="1"/>
    <col min="264" max="264" width="5.5703125" style="478" customWidth="1"/>
    <col min="265" max="266" width="3.7109375" style="478" customWidth="1"/>
    <col min="267" max="267" width="22" style="478" customWidth="1"/>
    <col min="268" max="268" width="5.5703125" style="478" customWidth="1"/>
    <col min="269" max="270" width="3.7109375" style="478" customWidth="1"/>
    <col min="271" max="271" width="22" style="478" customWidth="1"/>
    <col min="272" max="273" width="15.7109375" style="478"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1" width="10.5703125" style="478"/>
    <col min="282" max="282" width="13.42578125" style="478" customWidth="1"/>
    <col min="283" max="502" width="10.5703125" style="478"/>
    <col min="503" max="510" width="0" style="478" hidden="1" customWidth="1"/>
    <col min="511" max="513" width="3.7109375" style="478" customWidth="1"/>
    <col min="514" max="514" width="12.7109375" style="478" customWidth="1"/>
    <col min="515" max="515" width="47.42578125" style="478" customWidth="1"/>
    <col min="516" max="516" width="5.5703125" style="478" customWidth="1"/>
    <col min="517" max="518" width="3.7109375" style="478" customWidth="1"/>
    <col min="519" max="519" width="22" style="478" customWidth="1"/>
    <col min="520" max="520" width="5.5703125" style="478" customWidth="1"/>
    <col min="521" max="522" width="3.7109375" style="478" customWidth="1"/>
    <col min="523" max="523" width="22" style="478" customWidth="1"/>
    <col min="524" max="524" width="5.5703125" style="478" customWidth="1"/>
    <col min="525" max="526" width="3.7109375" style="478" customWidth="1"/>
    <col min="527" max="527" width="22" style="478" customWidth="1"/>
    <col min="528" max="529" width="15.7109375" style="478"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7" width="10.5703125" style="478"/>
    <col min="538" max="538" width="13.42578125" style="478" customWidth="1"/>
    <col min="539" max="758" width="10.5703125" style="478"/>
    <col min="759" max="766" width="0" style="478" hidden="1" customWidth="1"/>
    <col min="767" max="769" width="3.7109375" style="478" customWidth="1"/>
    <col min="770" max="770" width="12.7109375" style="478" customWidth="1"/>
    <col min="771" max="771" width="47.42578125" style="478" customWidth="1"/>
    <col min="772" max="772" width="5.5703125" style="478" customWidth="1"/>
    <col min="773" max="774" width="3.7109375" style="478" customWidth="1"/>
    <col min="775" max="775" width="22" style="478" customWidth="1"/>
    <col min="776" max="776" width="5.5703125" style="478" customWidth="1"/>
    <col min="777" max="778" width="3.7109375" style="478" customWidth="1"/>
    <col min="779" max="779" width="22" style="478" customWidth="1"/>
    <col min="780" max="780" width="5.5703125" style="478" customWidth="1"/>
    <col min="781" max="782" width="3.7109375" style="478" customWidth="1"/>
    <col min="783" max="783" width="22" style="478" customWidth="1"/>
    <col min="784" max="785" width="15.7109375" style="478"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3" width="10.5703125" style="478"/>
    <col min="794" max="794" width="13.42578125" style="478" customWidth="1"/>
    <col min="795"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5.5703125" style="478" customWidth="1"/>
    <col min="1029" max="1030" width="3.7109375" style="478" customWidth="1"/>
    <col min="1031" max="1031" width="22" style="478" customWidth="1"/>
    <col min="1032" max="1032" width="5.5703125" style="478" customWidth="1"/>
    <col min="1033" max="1034" width="3.7109375" style="478" customWidth="1"/>
    <col min="1035" max="1035" width="22" style="478" customWidth="1"/>
    <col min="1036" max="1036" width="5.5703125" style="478" customWidth="1"/>
    <col min="1037" max="1038" width="3.7109375" style="478" customWidth="1"/>
    <col min="1039" max="1039" width="22" style="478" customWidth="1"/>
    <col min="1040" max="1041" width="15.7109375" style="478"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49" width="10.5703125" style="478"/>
    <col min="1050" max="1050" width="13.42578125" style="478" customWidth="1"/>
    <col min="1051"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5.5703125" style="478" customWidth="1"/>
    <col min="1285" max="1286" width="3.7109375" style="478" customWidth="1"/>
    <col min="1287" max="1287" width="22" style="478" customWidth="1"/>
    <col min="1288" max="1288" width="5.5703125" style="478" customWidth="1"/>
    <col min="1289" max="1290" width="3.7109375" style="478" customWidth="1"/>
    <col min="1291" max="1291" width="22" style="478" customWidth="1"/>
    <col min="1292" max="1292" width="5.5703125" style="478" customWidth="1"/>
    <col min="1293" max="1294" width="3.7109375" style="478" customWidth="1"/>
    <col min="1295" max="1295" width="22" style="478" customWidth="1"/>
    <col min="1296" max="1297" width="15.7109375" style="478"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5" width="10.5703125" style="478"/>
    <col min="1306" max="1306" width="13.42578125" style="478" customWidth="1"/>
    <col min="1307"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5.5703125" style="478" customWidth="1"/>
    <col min="1541" max="1542" width="3.7109375" style="478" customWidth="1"/>
    <col min="1543" max="1543" width="22" style="478" customWidth="1"/>
    <col min="1544" max="1544" width="5.5703125" style="478" customWidth="1"/>
    <col min="1545" max="1546" width="3.7109375" style="478" customWidth="1"/>
    <col min="1547" max="1547" width="22" style="478" customWidth="1"/>
    <col min="1548" max="1548" width="5.5703125" style="478" customWidth="1"/>
    <col min="1549" max="1550" width="3.7109375" style="478" customWidth="1"/>
    <col min="1551" max="1551" width="22" style="478" customWidth="1"/>
    <col min="1552" max="1553" width="15.7109375" style="478"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1" width="10.5703125" style="478"/>
    <col min="1562" max="1562" width="13.42578125" style="478" customWidth="1"/>
    <col min="1563"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5.5703125" style="478" customWidth="1"/>
    <col min="1797" max="1798" width="3.7109375" style="478" customWidth="1"/>
    <col min="1799" max="1799" width="22" style="478" customWidth="1"/>
    <col min="1800" max="1800" width="5.5703125" style="478" customWidth="1"/>
    <col min="1801" max="1802" width="3.7109375" style="478" customWidth="1"/>
    <col min="1803" max="1803" width="22" style="478" customWidth="1"/>
    <col min="1804" max="1804" width="5.5703125" style="478" customWidth="1"/>
    <col min="1805" max="1806" width="3.7109375" style="478" customWidth="1"/>
    <col min="1807" max="1807" width="22" style="478" customWidth="1"/>
    <col min="1808" max="1809" width="15.7109375" style="478"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7" width="10.5703125" style="478"/>
    <col min="1818" max="1818" width="13.42578125" style="478" customWidth="1"/>
    <col min="1819"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5.5703125" style="478" customWidth="1"/>
    <col min="2053" max="2054" width="3.7109375" style="478" customWidth="1"/>
    <col min="2055" max="2055" width="22" style="478" customWidth="1"/>
    <col min="2056" max="2056" width="5.5703125" style="478" customWidth="1"/>
    <col min="2057" max="2058" width="3.7109375" style="478" customWidth="1"/>
    <col min="2059" max="2059" width="22" style="478" customWidth="1"/>
    <col min="2060" max="2060" width="5.5703125" style="478" customWidth="1"/>
    <col min="2061" max="2062" width="3.7109375" style="478" customWidth="1"/>
    <col min="2063" max="2063" width="22" style="478" customWidth="1"/>
    <col min="2064" max="2065" width="15.7109375" style="478"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3" width="10.5703125" style="478"/>
    <col min="2074" max="2074" width="13.42578125" style="478" customWidth="1"/>
    <col min="2075"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5.5703125" style="478" customWidth="1"/>
    <col min="2309" max="2310" width="3.7109375" style="478" customWidth="1"/>
    <col min="2311" max="2311" width="22" style="478" customWidth="1"/>
    <col min="2312" max="2312" width="5.5703125" style="478" customWidth="1"/>
    <col min="2313" max="2314" width="3.7109375" style="478" customWidth="1"/>
    <col min="2315" max="2315" width="22" style="478" customWidth="1"/>
    <col min="2316" max="2316" width="5.5703125" style="478" customWidth="1"/>
    <col min="2317" max="2318" width="3.7109375" style="478" customWidth="1"/>
    <col min="2319" max="2319" width="22" style="478" customWidth="1"/>
    <col min="2320" max="2321" width="15.7109375" style="478"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29" width="10.5703125" style="478"/>
    <col min="2330" max="2330" width="13.42578125" style="478" customWidth="1"/>
    <col min="2331"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5.5703125" style="478" customWidth="1"/>
    <col min="2565" max="2566" width="3.7109375" style="478" customWidth="1"/>
    <col min="2567" max="2567" width="22" style="478" customWidth="1"/>
    <col min="2568" max="2568" width="5.5703125" style="478" customWidth="1"/>
    <col min="2569" max="2570" width="3.7109375" style="478" customWidth="1"/>
    <col min="2571" max="2571" width="22" style="478" customWidth="1"/>
    <col min="2572" max="2572" width="5.5703125" style="478" customWidth="1"/>
    <col min="2573" max="2574" width="3.7109375" style="478" customWidth="1"/>
    <col min="2575" max="2575" width="22" style="478" customWidth="1"/>
    <col min="2576" max="2577" width="15.7109375" style="478"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5" width="10.5703125" style="478"/>
    <col min="2586" max="2586" width="13.42578125" style="478" customWidth="1"/>
    <col min="2587"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5.5703125" style="478" customWidth="1"/>
    <col min="2821" max="2822" width="3.7109375" style="478" customWidth="1"/>
    <col min="2823" max="2823" width="22" style="478" customWidth="1"/>
    <col min="2824" max="2824" width="5.5703125" style="478" customWidth="1"/>
    <col min="2825" max="2826" width="3.7109375" style="478" customWidth="1"/>
    <col min="2827" max="2827" width="22" style="478" customWidth="1"/>
    <col min="2828" max="2828" width="5.5703125" style="478" customWidth="1"/>
    <col min="2829" max="2830" width="3.7109375" style="478" customWidth="1"/>
    <col min="2831" max="2831" width="22" style="478" customWidth="1"/>
    <col min="2832" max="2833" width="15.7109375" style="478"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1" width="10.5703125" style="478"/>
    <col min="2842" max="2842" width="13.42578125" style="478" customWidth="1"/>
    <col min="2843"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5.5703125" style="478" customWidth="1"/>
    <col min="3077" max="3078" width="3.7109375" style="478" customWidth="1"/>
    <col min="3079" max="3079" width="22" style="478" customWidth="1"/>
    <col min="3080" max="3080" width="5.5703125" style="478" customWidth="1"/>
    <col min="3081" max="3082" width="3.7109375" style="478" customWidth="1"/>
    <col min="3083" max="3083" width="22" style="478" customWidth="1"/>
    <col min="3084" max="3084" width="5.5703125" style="478" customWidth="1"/>
    <col min="3085" max="3086" width="3.7109375" style="478" customWidth="1"/>
    <col min="3087" max="3087" width="22" style="478" customWidth="1"/>
    <col min="3088" max="3089" width="15.7109375" style="478"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7" width="10.5703125" style="478"/>
    <col min="3098" max="3098" width="13.42578125" style="478" customWidth="1"/>
    <col min="3099"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5.5703125" style="478" customWidth="1"/>
    <col min="3333" max="3334" width="3.7109375" style="478" customWidth="1"/>
    <col min="3335" max="3335" width="22" style="478" customWidth="1"/>
    <col min="3336" max="3336" width="5.5703125" style="478" customWidth="1"/>
    <col min="3337" max="3338" width="3.7109375" style="478" customWidth="1"/>
    <col min="3339" max="3339" width="22" style="478" customWidth="1"/>
    <col min="3340" max="3340" width="5.5703125" style="478" customWidth="1"/>
    <col min="3341" max="3342" width="3.7109375" style="478" customWidth="1"/>
    <col min="3343" max="3343" width="22" style="478" customWidth="1"/>
    <col min="3344" max="3345" width="15.7109375" style="478"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3" width="10.5703125" style="478"/>
    <col min="3354" max="3354" width="13.42578125" style="478" customWidth="1"/>
    <col min="3355"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5.5703125" style="478" customWidth="1"/>
    <col min="3589" max="3590" width="3.7109375" style="478" customWidth="1"/>
    <col min="3591" max="3591" width="22" style="478" customWidth="1"/>
    <col min="3592" max="3592" width="5.5703125" style="478" customWidth="1"/>
    <col min="3593" max="3594" width="3.7109375" style="478" customWidth="1"/>
    <col min="3595" max="3595" width="22" style="478" customWidth="1"/>
    <col min="3596" max="3596" width="5.5703125" style="478" customWidth="1"/>
    <col min="3597" max="3598" width="3.7109375" style="478" customWidth="1"/>
    <col min="3599" max="3599" width="22" style="478" customWidth="1"/>
    <col min="3600" max="3601" width="15.7109375" style="478"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09" width="10.5703125" style="478"/>
    <col min="3610" max="3610" width="13.42578125" style="478" customWidth="1"/>
    <col min="3611"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5.5703125" style="478" customWidth="1"/>
    <col min="3845" max="3846" width="3.7109375" style="478" customWidth="1"/>
    <col min="3847" max="3847" width="22" style="478" customWidth="1"/>
    <col min="3848" max="3848" width="5.5703125" style="478" customWidth="1"/>
    <col min="3849" max="3850" width="3.7109375" style="478" customWidth="1"/>
    <col min="3851" max="3851" width="22" style="478" customWidth="1"/>
    <col min="3852" max="3852" width="5.5703125" style="478" customWidth="1"/>
    <col min="3853" max="3854" width="3.7109375" style="478" customWidth="1"/>
    <col min="3855" max="3855" width="22" style="478" customWidth="1"/>
    <col min="3856" max="3857" width="15.7109375" style="478"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5" width="10.5703125" style="478"/>
    <col min="3866" max="3866" width="13.42578125" style="478" customWidth="1"/>
    <col min="3867"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5.5703125" style="478" customWidth="1"/>
    <col min="4101" max="4102" width="3.7109375" style="478" customWidth="1"/>
    <col min="4103" max="4103" width="22" style="478" customWidth="1"/>
    <col min="4104" max="4104" width="5.5703125" style="478" customWidth="1"/>
    <col min="4105" max="4106" width="3.7109375" style="478" customWidth="1"/>
    <col min="4107" max="4107" width="22" style="478" customWidth="1"/>
    <col min="4108" max="4108" width="5.5703125" style="478" customWidth="1"/>
    <col min="4109" max="4110" width="3.7109375" style="478" customWidth="1"/>
    <col min="4111" max="4111" width="22" style="478" customWidth="1"/>
    <col min="4112" max="4113" width="15.7109375" style="478"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1" width="10.5703125" style="478"/>
    <col min="4122" max="4122" width="13.42578125" style="478" customWidth="1"/>
    <col min="4123"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5.5703125" style="478" customWidth="1"/>
    <col min="4357" max="4358" width="3.7109375" style="478" customWidth="1"/>
    <col min="4359" max="4359" width="22" style="478" customWidth="1"/>
    <col min="4360" max="4360" width="5.5703125" style="478" customWidth="1"/>
    <col min="4361" max="4362" width="3.7109375" style="478" customWidth="1"/>
    <col min="4363" max="4363" width="22" style="478" customWidth="1"/>
    <col min="4364" max="4364" width="5.5703125" style="478" customWidth="1"/>
    <col min="4365" max="4366" width="3.7109375" style="478" customWidth="1"/>
    <col min="4367" max="4367" width="22" style="478" customWidth="1"/>
    <col min="4368" max="4369" width="15.7109375" style="478"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7" width="10.5703125" style="478"/>
    <col min="4378" max="4378" width="13.42578125" style="478" customWidth="1"/>
    <col min="4379"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5.5703125" style="478" customWidth="1"/>
    <col min="4613" max="4614" width="3.7109375" style="478" customWidth="1"/>
    <col min="4615" max="4615" width="22" style="478" customWidth="1"/>
    <col min="4616" max="4616" width="5.5703125" style="478" customWidth="1"/>
    <col min="4617" max="4618" width="3.7109375" style="478" customWidth="1"/>
    <col min="4619" max="4619" width="22" style="478" customWidth="1"/>
    <col min="4620" max="4620" width="5.5703125" style="478" customWidth="1"/>
    <col min="4621" max="4622" width="3.7109375" style="478" customWidth="1"/>
    <col min="4623" max="4623" width="22" style="478" customWidth="1"/>
    <col min="4624" max="4625" width="15.7109375" style="478"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3" width="10.5703125" style="478"/>
    <col min="4634" max="4634" width="13.42578125" style="478" customWidth="1"/>
    <col min="4635"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5.5703125" style="478" customWidth="1"/>
    <col min="4869" max="4870" width="3.7109375" style="478" customWidth="1"/>
    <col min="4871" max="4871" width="22" style="478" customWidth="1"/>
    <col min="4872" max="4872" width="5.5703125" style="478" customWidth="1"/>
    <col min="4873" max="4874" width="3.7109375" style="478" customWidth="1"/>
    <col min="4875" max="4875" width="22" style="478" customWidth="1"/>
    <col min="4876" max="4876" width="5.5703125" style="478" customWidth="1"/>
    <col min="4877" max="4878" width="3.7109375" style="478" customWidth="1"/>
    <col min="4879" max="4879" width="22" style="478" customWidth="1"/>
    <col min="4880" max="4881" width="15.7109375" style="478"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89" width="10.5703125" style="478"/>
    <col min="4890" max="4890" width="13.42578125" style="478" customWidth="1"/>
    <col min="4891"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5.5703125" style="478" customWidth="1"/>
    <col min="5125" max="5126" width="3.7109375" style="478" customWidth="1"/>
    <col min="5127" max="5127" width="22" style="478" customWidth="1"/>
    <col min="5128" max="5128" width="5.5703125" style="478" customWidth="1"/>
    <col min="5129" max="5130" width="3.7109375" style="478" customWidth="1"/>
    <col min="5131" max="5131" width="22" style="478" customWidth="1"/>
    <col min="5132" max="5132" width="5.5703125" style="478" customWidth="1"/>
    <col min="5133" max="5134" width="3.7109375" style="478" customWidth="1"/>
    <col min="5135" max="5135" width="22" style="478" customWidth="1"/>
    <col min="5136" max="5137" width="15.7109375" style="478"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5" width="10.5703125" style="478"/>
    <col min="5146" max="5146" width="13.42578125" style="478" customWidth="1"/>
    <col min="5147"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5.5703125" style="478" customWidth="1"/>
    <col min="5381" max="5382" width="3.7109375" style="478" customWidth="1"/>
    <col min="5383" max="5383" width="22" style="478" customWidth="1"/>
    <col min="5384" max="5384" width="5.5703125" style="478" customWidth="1"/>
    <col min="5385" max="5386" width="3.7109375" style="478" customWidth="1"/>
    <col min="5387" max="5387" width="22" style="478" customWidth="1"/>
    <col min="5388" max="5388" width="5.5703125" style="478" customWidth="1"/>
    <col min="5389" max="5390" width="3.7109375" style="478" customWidth="1"/>
    <col min="5391" max="5391" width="22" style="478" customWidth="1"/>
    <col min="5392" max="5393" width="15.7109375" style="478"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1" width="10.5703125" style="478"/>
    <col min="5402" max="5402" width="13.42578125" style="478" customWidth="1"/>
    <col min="5403"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5.5703125" style="478" customWidth="1"/>
    <col min="5637" max="5638" width="3.7109375" style="478" customWidth="1"/>
    <col min="5639" max="5639" width="22" style="478" customWidth="1"/>
    <col min="5640" max="5640" width="5.5703125" style="478" customWidth="1"/>
    <col min="5641" max="5642" width="3.7109375" style="478" customWidth="1"/>
    <col min="5643" max="5643" width="22" style="478" customWidth="1"/>
    <col min="5644" max="5644" width="5.5703125" style="478" customWidth="1"/>
    <col min="5645" max="5646" width="3.7109375" style="478" customWidth="1"/>
    <col min="5647" max="5647" width="22" style="478" customWidth="1"/>
    <col min="5648" max="5649" width="15.7109375" style="478"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7" width="10.5703125" style="478"/>
    <col min="5658" max="5658" width="13.42578125" style="478" customWidth="1"/>
    <col min="5659"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5.5703125" style="478" customWidth="1"/>
    <col min="5893" max="5894" width="3.7109375" style="478" customWidth="1"/>
    <col min="5895" max="5895" width="22" style="478" customWidth="1"/>
    <col min="5896" max="5896" width="5.5703125" style="478" customWidth="1"/>
    <col min="5897" max="5898" width="3.7109375" style="478" customWidth="1"/>
    <col min="5899" max="5899" width="22" style="478" customWidth="1"/>
    <col min="5900" max="5900" width="5.5703125" style="478" customWidth="1"/>
    <col min="5901" max="5902" width="3.7109375" style="478" customWidth="1"/>
    <col min="5903" max="5903" width="22" style="478" customWidth="1"/>
    <col min="5904" max="5905" width="15.7109375" style="478"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3" width="10.5703125" style="478"/>
    <col min="5914" max="5914" width="13.42578125" style="478" customWidth="1"/>
    <col min="5915"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5.5703125" style="478" customWidth="1"/>
    <col min="6149" max="6150" width="3.7109375" style="478" customWidth="1"/>
    <col min="6151" max="6151" width="22" style="478" customWidth="1"/>
    <col min="6152" max="6152" width="5.5703125" style="478" customWidth="1"/>
    <col min="6153" max="6154" width="3.7109375" style="478" customWidth="1"/>
    <col min="6155" max="6155" width="22" style="478" customWidth="1"/>
    <col min="6156" max="6156" width="5.5703125" style="478" customWidth="1"/>
    <col min="6157" max="6158" width="3.7109375" style="478" customWidth="1"/>
    <col min="6159" max="6159" width="22" style="478" customWidth="1"/>
    <col min="6160" max="6161" width="15.7109375" style="478"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69" width="10.5703125" style="478"/>
    <col min="6170" max="6170" width="13.42578125" style="478" customWidth="1"/>
    <col min="6171"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5.5703125" style="478" customWidth="1"/>
    <col min="6405" max="6406" width="3.7109375" style="478" customWidth="1"/>
    <col min="6407" max="6407" width="22" style="478" customWidth="1"/>
    <col min="6408" max="6408" width="5.5703125" style="478" customWidth="1"/>
    <col min="6409" max="6410" width="3.7109375" style="478" customWidth="1"/>
    <col min="6411" max="6411" width="22" style="478" customWidth="1"/>
    <col min="6412" max="6412" width="5.5703125" style="478" customWidth="1"/>
    <col min="6413" max="6414" width="3.7109375" style="478" customWidth="1"/>
    <col min="6415" max="6415" width="22" style="478" customWidth="1"/>
    <col min="6416" max="6417" width="15.7109375" style="478"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5" width="10.5703125" style="478"/>
    <col min="6426" max="6426" width="13.42578125" style="478" customWidth="1"/>
    <col min="6427"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5.5703125" style="478" customWidth="1"/>
    <col min="6661" max="6662" width="3.7109375" style="478" customWidth="1"/>
    <col min="6663" max="6663" width="22" style="478" customWidth="1"/>
    <col min="6664" max="6664" width="5.5703125" style="478" customWidth="1"/>
    <col min="6665" max="6666" width="3.7109375" style="478" customWidth="1"/>
    <col min="6667" max="6667" width="22" style="478" customWidth="1"/>
    <col min="6668" max="6668" width="5.5703125" style="478" customWidth="1"/>
    <col min="6669" max="6670" width="3.7109375" style="478" customWidth="1"/>
    <col min="6671" max="6671" width="22" style="478" customWidth="1"/>
    <col min="6672" max="6673" width="15.7109375" style="478"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1" width="10.5703125" style="478"/>
    <col min="6682" max="6682" width="13.42578125" style="478" customWidth="1"/>
    <col min="6683"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5.5703125" style="478" customWidth="1"/>
    <col min="6917" max="6918" width="3.7109375" style="478" customWidth="1"/>
    <col min="6919" max="6919" width="22" style="478" customWidth="1"/>
    <col min="6920" max="6920" width="5.5703125" style="478" customWidth="1"/>
    <col min="6921" max="6922" width="3.7109375" style="478" customWidth="1"/>
    <col min="6923" max="6923" width="22" style="478" customWidth="1"/>
    <col min="6924" max="6924" width="5.5703125" style="478" customWidth="1"/>
    <col min="6925" max="6926" width="3.7109375" style="478" customWidth="1"/>
    <col min="6927" max="6927" width="22" style="478" customWidth="1"/>
    <col min="6928" max="6929" width="15.7109375" style="478"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7" width="10.5703125" style="478"/>
    <col min="6938" max="6938" width="13.42578125" style="478" customWidth="1"/>
    <col min="6939"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5.5703125" style="478" customWidth="1"/>
    <col min="7173" max="7174" width="3.7109375" style="478" customWidth="1"/>
    <col min="7175" max="7175" width="22" style="478" customWidth="1"/>
    <col min="7176" max="7176" width="5.5703125" style="478" customWidth="1"/>
    <col min="7177" max="7178" width="3.7109375" style="478" customWidth="1"/>
    <col min="7179" max="7179" width="22" style="478" customWidth="1"/>
    <col min="7180" max="7180" width="5.5703125" style="478" customWidth="1"/>
    <col min="7181" max="7182" width="3.7109375" style="478" customWidth="1"/>
    <col min="7183" max="7183" width="22" style="478" customWidth="1"/>
    <col min="7184" max="7185" width="15.7109375" style="478"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3" width="10.5703125" style="478"/>
    <col min="7194" max="7194" width="13.42578125" style="478" customWidth="1"/>
    <col min="7195"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5.5703125" style="478" customWidth="1"/>
    <col min="7429" max="7430" width="3.7109375" style="478" customWidth="1"/>
    <col min="7431" max="7431" width="22" style="478" customWidth="1"/>
    <col min="7432" max="7432" width="5.5703125" style="478" customWidth="1"/>
    <col min="7433" max="7434" width="3.7109375" style="478" customWidth="1"/>
    <col min="7435" max="7435" width="22" style="478" customWidth="1"/>
    <col min="7436" max="7436" width="5.5703125" style="478" customWidth="1"/>
    <col min="7437" max="7438" width="3.7109375" style="478" customWidth="1"/>
    <col min="7439" max="7439" width="22" style="478" customWidth="1"/>
    <col min="7440" max="7441" width="15.7109375" style="478"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49" width="10.5703125" style="478"/>
    <col min="7450" max="7450" width="13.42578125" style="478" customWidth="1"/>
    <col min="7451"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5.5703125" style="478" customWidth="1"/>
    <col min="7685" max="7686" width="3.7109375" style="478" customWidth="1"/>
    <col min="7687" max="7687" width="22" style="478" customWidth="1"/>
    <col min="7688" max="7688" width="5.5703125" style="478" customWidth="1"/>
    <col min="7689" max="7690" width="3.7109375" style="478" customWidth="1"/>
    <col min="7691" max="7691" width="22" style="478" customWidth="1"/>
    <col min="7692" max="7692" width="5.5703125" style="478" customWidth="1"/>
    <col min="7693" max="7694" width="3.7109375" style="478" customWidth="1"/>
    <col min="7695" max="7695" width="22" style="478" customWidth="1"/>
    <col min="7696" max="7697" width="15.7109375" style="478"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5" width="10.5703125" style="478"/>
    <col min="7706" max="7706" width="13.42578125" style="478" customWidth="1"/>
    <col min="7707"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5.5703125" style="478" customWidth="1"/>
    <col min="7941" max="7942" width="3.7109375" style="478" customWidth="1"/>
    <col min="7943" max="7943" width="22" style="478" customWidth="1"/>
    <col min="7944" max="7944" width="5.5703125" style="478" customWidth="1"/>
    <col min="7945" max="7946" width="3.7109375" style="478" customWidth="1"/>
    <col min="7947" max="7947" width="22" style="478" customWidth="1"/>
    <col min="7948" max="7948" width="5.5703125" style="478" customWidth="1"/>
    <col min="7949" max="7950" width="3.7109375" style="478" customWidth="1"/>
    <col min="7951" max="7951" width="22" style="478" customWidth="1"/>
    <col min="7952" max="7953" width="15.7109375" style="478"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1" width="10.5703125" style="478"/>
    <col min="7962" max="7962" width="13.42578125" style="478" customWidth="1"/>
    <col min="7963"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5.5703125" style="478" customWidth="1"/>
    <col min="8197" max="8198" width="3.7109375" style="478" customWidth="1"/>
    <col min="8199" max="8199" width="22" style="478" customWidth="1"/>
    <col min="8200" max="8200" width="5.5703125" style="478" customWidth="1"/>
    <col min="8201" max="8202" width="3.7109375" style="478" customWidth="1"/>
    <col min="8203" max="8203" width="22" style="478" customWidth="1"/>
    <col min="8204" max="8204" width="5.5703125" style="478" customWidth="1"/>
    <col min="8205" max="8206" width="3.7109375" style="478" customWidth="1"/>
    <col min="8207" max="8207" width="22" style="478" customWidth="1"/>
    <col min="8208" max="8209" width="15.7109375" style="478"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7" width="10.5703125" style="478"/>
    <col min="8218" max="8218" width="13.42578125" style="478" customWidth="1"/>
    <col min="8219"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5.5703125" style="478" customWidth="1"/>
    <col min="8453" max="8454" width="3.7109375" style="478" customWidth="1"/>
    <col min="8455" max="8455" width="22" style="478" customWidth="1"/>
    <col min="8456" max="8456" width="5.5703125" style="478" customWidth="1"/>
    <col min="8457" max="8458" width="3.7109375" style="478" customWidth="1"/>
    <col min="8459" max="8459" width="22" style="478" customWidth="1"/>
    <col min="8460" max="8460" width="5.5703125" style="478" customWidth="1"/>
    <col min="8461" max="8462" width="3.7109375" style="478" customWidth="1"/>
    <col min="8463" max="8463" width="22" style="478" customWidth="1"/>
    <col min="8464" max="8465" width="15.7109375" style="478"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3" width="10.5703125" style="478"/>
    <col min="8474" max="8474" width="13.42578125" style="478" customWidth="1"/>
    <col min="8475"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5.5703125" style="478" customWidth="1"/>
    <col min="8709" max="8710" width="3.7109375" style="478" customWidth="1"/>
    <col min="8711" max="8711" width="22" style="478" customWidth="1"/>
    <col min="8712" max="8712" width="5.5703125" style="478" customWidth="1"/>
    <col min="8713" max="8714" width="3.7109375" style="478" customWidth="1"/>
    <col min="8715" max="8715" width="22" style="478" customWidth="1"/>
    <col min="8716" max="8716" width="5.5703125" style="478" customWidth="1"/>
    <col min="8717" max="8718" width="3.7109375" style="478" customWidth="1"/>
    <col min="8719" max="8719" width="22" style="478" customWidth="1"/>
    <col min="8720" max="8721" width="15.7109375" style="478"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29" width="10.5703125" style="478"/>
    <col min="8730" max="8730" width="13.42578125" style="478" customWidth="1"/>
    <col min="8731"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5.5703125" style="478" customWidth="1"/>
    <col min="8965" max="8966" width="3.7109375" style="478" customWidth="1"/>
    <col min="8967" max="8967" width="22" style="478" customWidth="1"/>
    <col min="8968" max="8968" width="5.5703125" style="478" customWidth="1"/>
    <col min="8969" max="8970" width="3.7109375" style="478" customWidth="1"/>
    <col min="8971" max="8971" width="22" style="478" customWidth="1"/>
    <col min="8972" max="8972" width="5.5703125" style="478" customWidth="1"/>
    <col min="8973" max="8974" width="3.7109375" style="478" customWidth="1"/>
    <col min="8975" max="8975" width="22" style="478" customWidth="1"/>
    <col min="8976" max="8977" width="15.7109375" style="478"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5" width="10.5703125" style="478"/>
    <col min="8986" max="8986" width="13.42578125" style="478" customWidth="1"/>
    <col min="8987"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5.5703125" style="478" customWidth="1"/>
    <col min="9221" max="9222" width="3.7109375" style="478" customWidth="1"/>
    <col min="9223" max="9223" width="22" style="478" customWidth="1"/>
    <col min="9224" max="9224" width="5.5703125" style="478" customWidth="1"/>
    <col min="9225" max="9226" width="3.7109375" style="478" customWidth="1"/>
    <col min="9227" max="9227" width="22" style="478" customWidth="1"/>
    <col min="9228" max="9228" width="5.5703125" style="478" customWidth="1"/>
    <col min="9229" max="9230" width="3.7109375" style="478" customWidth="1"/>
    <col min="9231" max="9231" width="22" style="478" customWidth="1"/>
    <col min="9232" max="9233" width="15.7109375" style="478"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1" width="10.5703125" style="478"/>
    <col min="9242" max="9242" width="13.42578125" style="478" customWidth="1"/>
    <col min="9243"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5.5703125" style="478" customWidth="1"/>
    <col min="9477" max="9478" width="3.7109375" style="478" customWidth="1"/>
    <col min="9479" max="9479" width="22" style="478" customWidth="1"/>
    <col min="9480" max="9480" width="5.5703125" style="478" customWidth="1"/>
    <col min="9481" max="9482" width="3.7109375" style="478" customWidth="1"/>
    <col min="9483" max="9483" width="22" style="478" customWidth="1"/>
    <col min="9484" max="9484" width="5.5703125" style="478" customWidth="1"/>
    <col min="9485" max="9486" width="3.7109375" style="478" customWidth="1"/>
    <col min="9487" max="9487" width="22" style="478" customWidth="1"/>
    <col min="9488" max="9489" width="15.7109375" style="478"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7" width="10.5703125" style="478"/>
    <col min="9498" max="9498" width="13.42578125" style="478" customWidth="1"/>
    <col min="9499"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5.5703125" style="478" customWidth="1"/>
    <col min="9733" max="9734" width="3.7109375" style="478" customWidth="1"/>
    <col min="9735" max="9735" width="22" style="478" customWidth="1"/>
    <col min="9736" max="9736" width="5.5703125" style="478" customWidth="1"/>
    <col min="9737" max="9738" width="3.7109375" style="478" customWidth="1"/>
    <col min="9739" max="9739" width="22" style="478" customWidth="1"/>
    <col min="9740" max="9740" width="5.5703125" style="478" customWidth="1"/>
    <col min="9741" max="9742" width="3.7109375" style="478" customWidth="1"/>
    <col min="9743" max="9743" width="22" style="478" customWidth="1"/>
    <col min="9744" max="9745" width="15.7109375" style="478"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3" width="10.5703125" style="478"/>
    <col min="9754" max="9754" width="13.42578125" style="478" customWidth="1"/>
    <col min="9755"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5.5703125" style="478" customWidth="1"/>
    <col min="9989" max="9990" width="3.7109375" style="478" customWidth="1"/>
    <col min="9991" max="9991" width="22" style="478" customWidth="1"/>
    <col min="9992" max="9992" width="5.5703125" style="478" customWidth="1"/>
    <col min="9993" max="9994" width="3.7109375" style="478" customWidth="1"/>
    <col min="9995" max="9995" width="22" style="478" customWidth="1"/>
    <col min="9996" max="9996" width="5.5703125" style="478" customWidth="1"/>
    <col min="9997" max="9998" width="3.7109375" style="478" customWidth="1"/>
    <col min="9999" max="9999" width="22" style="478" customWidth="1"/>
    <col min="10000" max="10001" width="15.7109375" style="478"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09" width="10.5703125" style="478"/>
    <col min="10010" max="10010" width="13.42578125" style="478" customWidth="1"/>
    <col min="10011"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5.5703125" style="478" customWidth="1"/>
    <col min="10245" max="10246" width="3.7109375" style="478" customWidth="1"/>
    <col min="10247" max="10247" width="22" style="478" customWidth="1"/>
    <col min="10248" max="10248" width="5.5703125" style="478" customWidth="1"/>
    <col min="10249" max="10250" width="3.7109375" style="478" customWidth="1"/>
    <col min="10251" max="10251" width="22" style="478" customWidth="1"/>
    <col min="10252" max="10252" width="5.5703125" style="478" customWidth="1"/>
    <col min="10253" max="10254" width="3.7109375" style="478" customWidth="1"/>
    <col min="10255" max="10255" width="22" style="478" customWidth="1"/>
    <col min="10256" max="10257" width="15.7109375" style="478"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5" width="10.5703125" style="478"/>
    <col min="10266" max="10266" width="13.42578125" style="478" customWidth="1"/>
    <col min="10267"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5.5703125" style="478" customWidth="1"/>
    <col min="10501" max="10502" width="3.7109375" style="478" customWidth="1"/>
    <col min="10503" max="10503" width="22" style="478" customWidth="1"/>
    <col min="10504" max="10504" width="5.5703125" style="478" customWidth="1"/>
    <col min="10505" max="10506" width="3.7109375" style="478" customWidth="1"/>
    <col min="10507" max="10507" width="22" style="478" customWidth="1"/>
    <col min="10508" max="10508" width="5.5703125" style="478" customWidth="1"/>
    <col min="10509" max="10510" width="3.7109375" style="478" customWidth="1"/>
    <col min="10511" max="10511" width="22" style="478" customWidth="1"/>
    <col min="10512" max="10513" width="15.7109375" style="478"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1" width="10.5703125" style="478"/>
    <col min="10522" max="10522" width="13.42578125" style="478" customWidth="1"/>
    <col min="10523"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5.5703125" style="478" customWidth="1"/>
    <col min="10757" max="10758" width="3.7109375" style="478" customWidth="1"/>
    <col min="10759" max="10759" width="22" style="478" customWidth="1"/>
    <col min="10760" max="10760" width="5.5703125" style="478" customWidth="1"/>
    <col min="10761" max="10762" width="3.7109375" style="478" customWidth="1"/>
    <col min="10763" max="10763" width="22" style="478" customWidth="1"/>
    <col min="10764" max="10764" width="5.5703125" style="478" customWidth="1"/>
    <col min="10765" max="10766" width="3.7109375" style="478" customWidth="1"/>
    <col min="10767" max="10767" width="22" style="478" customWidth="1"/>
    <col min="10768" max="10769" width="15.7109375" style="478"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7" width="10.5703125" style="478"/>
    <col min="10778" max="10778" width="13.42578125" style="478" customWidth="1"/>
    <col min="10779"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5.5703125" style="478" customWidth="1"/>
    <col min="11013" max="11014" width="3.7109375" style="478" customWidth="1"/>
    <col min="11015" max="11015" width="22" style="478" customWidth="1"/>
    <col min="11016" max="11016" width="5.5703125" style="478" customWidth="1"/>
    <col min="11017" max="11018" width="3.7109375" style="478" customWidth="1"/>
    <col min="11019" max="11019" width="22" style="478" customWidth="1"/>
    <col min="11020" max="11020" width="5.5703125" style="478" customWidth="1"/>
    <col min="11021" max="11022" width="3.7109375" style="478" customWidth="1"/>
    <col min="11023" max="11023" width="22" style="478" customWidth="1"/>
    <col min="11024" max="11025" width="15.7109375" style="478"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3" width="10.5703125" style="478"/>
    <col min="11034" max="11034" width="13.42578125" style="478" customWidth="1"/>
    <col min="11035"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5.5703125" style="478" customWidth="1"/>
    <col min="11269" max="11270" width="3.7109375" style="478" customWidth="1"/>
    <col min="11271" max="11271" width="22" style="478" customWidth="1"/>
    <col min="11272" max="11272" width="5.5703125" style="478" customWidth="1"/>
    <col min="11273" max="11274" width="3.7109375" style="478" customWidth="1"/>
    <col min="11275" max="11275" width="22" style="478" customWidth="1"/>
    <col min="11276" max="11276" width="5.5703125" style="478" customWidth="1"/>
    <col min="11277" max="11278" width="3.7109375" style="478" customWidth="1"/>
    <col min="11279" max="11279" width="22" style="478" customWidth="1"/>
    <col min="11280" max="11281" width="15.7109375" style="478"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89" width="10.5703125" style="478"/>
    <col min="11290" max="11290" width="13.42578125" style="478" customWidth="1"/>
    <col min="11291"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5.5703125" style="478" customWidth="1"/>
    <col min="11525" max="11526" width="3.7109375" style="478" customWidth="1"/>
    <col min="11527" max="11527" width="22" style="478" customWidth="1"/>
    <col min="11528" max="11528" width="5.5703125" style="478" customWidth="1"/>
    <col min="11529" max="11530" width="3.7109375" style="478" customWidth="1"/>
    <col min="11531" max="11531" width="22" style="478" customWidth="1"/>
    <col min="11532" max="11532" width="5.5703125" style="478" customWidth="1"/>
    <col min="11533" max="11534" width="3.7109375" style="478" customWidth="1"/>
    <col min="11535" max="11535" width="22" style="478" customWidth="1"/>
    <col min="11536" max="11537" width="15.7109375" style="478"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5" width="10.5703125" style="478"/>
    <col min="11546" max="11546" width="13.42578125" style="478" customWidth="1"/>
    <col min="11547"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5.5703125" style="478" customWidth="1"/>
    <col min="11781" max="11782" width="3.7109375" style="478" customWidth="1"/>
    <col min="11783" max="11783" width="22" style="478" customWidth="1"/>
    <col min="11784" max="11784" width="5.5703125" style="478" customWidth="1"/>
    <col min="11785" max="11786" width="3.7109375" style="478" customWidth="1"/>
    <col min="11787" max="11787" width="22" style="478" customWidth="1"/>
    <col min="11788" max="11788" width="5.5703125" style="478" customWidth="1"/>
    <col min="11789" max="11790" width="3.7109375" style="478" customWidth="1"/>
    <col min="11791" max="11791" width="22" style="478" customWidth="1"/>
    <col min="11792" max="11793" width="15.7109375" style="478"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1" width="10.5703125" style="478"/>
    <col min="11802" max="11802" width="13.42578125" style="478" customWidth="1"/>
    <col min="11803"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5.5703125" style="478" customWidth="1"/>
    <col min="12037" max="12038" width="3.7109375" style="478" customWidth="1"/>
    <col min="12039" max="12039" width="22" style="478" customWidth="1"/>
    <col min="12040" max="12040" width="5.5703125" style="478" customWidth="1"/>
    <col min="12041" max="12042" width="3.7109375" style="478" customWidth="1"/>
    <col min="12043" max="12043" width="22" style="478" customWidth="1"/>
    <col min="12044" max="12044" width="5.5703125" style="478" customWidth="1"/>
    <col min="12045" max="12046" width="3.7109375" style="478" customWidth="1"/>
    <col min="12047" max="12047" width="22" style="478" customWidth="1"/>
    <col min="12048" max="12049" width="15.7109375" style="478"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7" width="10.5703125" style="478"/>
    <col min="12058" max="12058" width="13.42578125" style="478" customWidth="1"/>
    <col min="12059"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5.5703125" style="478" customWidth="1"/>
    <col min="12293" max="12294" width="3.7109375" style="478" customWidth="1"/>
    <col min="12295" max="12295" width="22" style="478" customWidth="1"/>
    <col min="12296" max="12296" width="5.5703125" style="478" customWidth="1"/>
    <col min="12297" max="12298" width="3.7109375" style="478" customWidth="1"/>
    <col min="12299" max="12299" width="22" style="478" customWidth="1"/>
    <col min="12300" max="12300" width="5.5703125" style="478" customWidth="1"/>
    <col min="12301" max="12302" width="3.7109375" style="478" customWidth="1"/>
    <col min="12303" max="12303" width="22" style="478" customWidth="1"/>
    <col min="12304" max="12305" width="15.7109375" style="478"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3" width="10.5703125" style="478"/>
    <col min="12314" max="12314" width="13.42578125" style="478" customWidth="1"/>
    <col min="12315"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5.5703125" style="478" customWidth="1"/>
    <col min="12549" max="12550" width="3.7109375" style="478" customWidth="1"/>
    <col min="12551" max="12551" width="22" style="478" customWidth="1"/>
    <col min="12552" max="12552" width="5.5703125" style="478" customWidth="1"/>
    <col min="12553" max="12554" width="3.7109375" style="478" customWidth="1"/>
    <col min="12555" max="12555" width="22" style="478" customWidth="1"/>
    <col min="12556" max="12556" width="5.5703125" style="478" customWidth="1"/>
    <col min="12557" max="12558" width="3.7109375" style="478" customWidth="1"/>
    <col min="12559" max="12559" width="22" style="478" customWidth="1"/>
    <col min="12560" max="12561" width="15.7109375" style="478"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69" width="10.5703125" style="478"/>
    <col min="12570" max="12570" width="13.42578125" style="478" customWidth="1"/>
    <col min="12571"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5.5703125" style="478" customWidth="1"/>
    <col min="12805" max="12806" width="3.7109375" style="478" customWidth="1"/>
    <col min="12807" max="12807" width="22" style="478" customWidth="1"/>
    <col min="12808" max="12808" width="5.5703125" style="478" customWidth="1"/>
    <col min="12809" max="12810" width="3.7109375" style="478" customWidth="1"/>
    <col min="12811" max="12811" width="22" style="478" customWidth="1"/>
    <col min="12812" max="12812" width="5.5703125" style="478" customWidth="1"/>
    <col min="12813" max="12814" width="3.7109375" style="478" customWidth="1"/>
    <col min="12815" max="12815" width="22" style="478" customWidth="1"/>
    <col min="12816" max="12817" width="15.7109375" style="478"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5" width="10.5703125" style="478"/>
    <col min="12826" max="12826" width="13.42578125" style="478" customWidth="1"/>
    <col min="12827"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5.5703125" style="478" customWidth="1"/>
    <col min="13061" max="13062" width="3.7109375" style="478" customWidth="1"/>
    <col min="13063" max="13063" width="22" style="478" customWidth="1"/>
    <col min="13064" max="13064" width="5.5703125" style="478" customWidth="1"/>
    <col min="13065" max="13066" width="3.7109375" style="478" customWidth="1"/>
    <col min="13067" max="13067" width="22" style="478" customWidth="1"/>
    <col min="13068" max="13068" width="5.5703125" style="478" customWidth="1"/>
    <col min="13069" max="13070" width="3.7109375" style="478" customWidth="1"/>
    <col min="13071" max="13071" width="22" style="478" customWidth="1"/>
    <col min="13072" max="13073" width="15.7109375" style="478"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1" width="10.5703125" style="478"/>
    <col min="13082" max="13082" width="13.42578125" style="478" customWidth="1"/>
    <col min="13083"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5.5703125" style="478" customWidth="1"/>
    <col min="13317" max="13318" width="3.7109375" style="478" customWidth="1"/>
    <col min="13319" max="13319" width="22" style="478" customWidth="1"/>
    <col min="13320" max="13320" width="5.5703125" style="478" customWidth="1"/>
    <col min="13321" max="13322" width="3.7109375" style="478" customWidth="1"/>
    <col min="13323" max="13323" width="22" style="478" customWidth="1"/>
    <col min="13324" max="13324" width="5.5703125" style="478" customWidth="1"/>
    <col min="13325" max="13326" width="3.7109375" style="478" customWidth="1"/>
    <col min="13327" max="13327" width="22" style="478" customWidth="1"/>
    <col min="13328" max="13329" width="15.7109375" style="478"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7" width="10.5703125" style="478"/>
    <col min="13338" max="13338" width="13.42578125" style="478" customWidth="1"/>
    <col min="13339"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5.5703125" style="478" customWidth="1"/>
    <col min="13573" max="13574" width="3.7109375" style="478" customWidth="1"/>
    <col min="13575" max="13575" width="22" style="478" customWidth="1"/>
    <col min="13576" max="13576" width="5.5703125" style="478" customWidth="1"/>
    <col min="13577" max="13578" width="3.7109375" style="478" customWidth="1"/>
    <col min="13579" max="13579" width="22" style="478" customWidth="1"/>
    <col min="13580" max="13580" width="5.5703125" style="478" customWidth="1"/>
    <col min="13581" max="13582" width="3.7109375" style="478" customWidth="1"/>
    <col min="13583" max="13583" width="22" style="478" customWidth="1"/>
    <col min="13584" max="13585" width="15.7109375" style="478"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3" width="10.5703125" style="478"/>
    <col min="13594" max="13594" width="13.42578125" style="478" customWidth="1"/>
    <col min="13595"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5.5703125" style="478" customWidth="1"/>
    <col min="13829" max="13830" width="3.7109375" style="478" customWidth="1"/>
    <col min="13831" max="13831" width="22" style="478" customWidth="1"/>
    <col min="13832" max="13832" width="5.5703125" style="478" customWidth="1"/>
    <col min="13833" max="13834" width="3.7109375" style="478" customWidth="1"/>
    <col min="13835" max="13835" width="22" style="478" customWidth="1"/>
    <col min="13836" max="13836" width="5.5703125" style="478" customWidth="1"/>
    <col min="13837" max="13838" width="3.7109375" style="478" customWidth="1"/>
    <col min="13839" max="13839" width="22" style="478" customWidth="1"/>
    <col min="13840" max="13841" width="15.7109375" style="478"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49" width="10.5703125" style="478"/>
    <col min="13850" max="13850" width="13.42578125" style="478" customWidth="1"/>
    <col min="13851"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5.5703125" style="478" customWidth="1"/>
    <col min="14085" max="14086" width="3.7109375" style="478" customWidth="1"/>
    <col min="14087" max="14087" width="22" style="478" customWidth="1"/>
    <col min="14088" max="14088" width="5.5703125" style="478" customWidth="1"/>
    <col min="14089" max="14090" width="3.7109375" style="478" customWidth="1"/>
    <col min="14091" max="14091" width="22" style="478" customWidth="1"/>
    <col min="14092" max="14092" width="5.5703125" style="478" customWidth="1"/>
    <col min="14093" max="14094" width="3.7109375" style="478" customWidth="1"/>
    <col min="14095" max="14095" width="22" style="478" customWidth="1"/>
    <col min="14096" max="14097" width="15.7109375" style="478"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5" width="10.5703125" style="478"/>
    <col min="14106" max="14106" width="13.42578125" style="478" customWidth="1"/>
    <col min="14107"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5.5703125" style="478" customWidth="1"/>
    <col min="14341" max="14342" width="3.7109375" style="478" customWidth="1"/>
    <col min="14343" max="14343" width="22" style="478" customWidth="1"/>
    <col min="14344" max="14344" width="5.5703125" style="478" customWidth="1"/>
    <col min="14345" max="14346" width="3.7109375" style="478" customWidth="1"/>
    <col min="14347" max="14347" width="22" style="478" customWidth="1"/>
    <col min="14348" max="14348" width="5.5703125" style="478" customWidth="1"/>
    <col min="14349" max="14350" width="3.7109375" style="478" customWidth="1"/>
    <col min="14351" max="14351" width="22" style="478" customWidth="1"/>
    <col min="14352" max="14353" width="15.7109375" style="478"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1" width="10.5703125" style="478"/>
    <col min="14362" max="14362" width="13.42578125" style="478" customWidth="1"/>
    <col min="14363"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5.5703125" style="478" customWidth="1"/>
    <col min="14597" max="14598" width="3.7109375" style="478" customWidth="1"/>
    <col min="14599" max="14599" width="22" style="478" customWidth="1"/>
    <col min="14600" max="14600" width="5.5703125" style="478" customWidth="1"/>
    <col min="14601" max="14602" width="3.7109375" style="478" customWidth="1"/>
    <col min="14603" max="14603" width="22" style="478" customWidth="1"/>
    <col min="14604" max="14604" width="5.5703125" style="478" customWidth="1"/>
    <col min="14605" max="14606" width="3.7109375" style="478" customWidth="1"/>
    <col min="14607" max="14607" width="22" style="478" customWidth="1"/>
    <col min="14608" max="14609" width="15.7109375" style="478"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7" width="10.5703125" style="478"/>
    <col min="14618" max="14618" width="13.42578125" style="478" customWidth="1"/>
    <col min="14619"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5.5703125" style="478" customWidth="1"/>
    <col min="14853" max="14854" width="3.7109375" style="478" customWidth="1"/>
    <col min="14855" max="14855" width="22" style="478" customWidth="1"/>
    <col min="14856" max="14856" width="5.5703125" style="478" customWidth="1"/>
    <col min="14857" max="14858" width="3.7109375" style="478" customWidth="1"/>
    <col min="14859" max="14859" width="22" style="478" customWidth="1"/>
    <col min="14860" max="14860" width="5.5703125" style="478" customWidth="1"/>
    <col min="14861" max="14862" width="3.7109375" style="478" customWidth="1"/>
    <col min="14863" max="14863" width="22" style="478" customWidth="1"/>
    <col min="14864" max="14865" width="15.7109375" style="478"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3" width="10.5703125" style="478"/>
    <col min="14874" max="14874" width="13.42578125" style="478" customWidth="1"/>
    <col min="14875"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5.5703125" style="478" customWidth="1"/>
    <col min="15109" max="15110" width="3.7109375" style="478" customWidth="1"/>
    <col min="15111" max="15111" width="22" style="478" customWidth="1"/>
    <col min="15112" max="15112" width="5.5703125" style="478" customWidth="1"/>
    <col min="15113" max="15114" width="3.7109375" style="478" customWidth="1"/>
    <col min="15115" max="15115" width="22" style="478" customWidth="1"/>
    <col min="15116" max="15116" width="5.5703125" style="478" customWidth="1"/>
    <col min="15117" max="15118" width="3.7109375" style="478" customWidth="1"/>
    <col min="15119" max="15119" width="22" style="478" customWidth="1"/>
    <col min="15120" max="15121" width="15.7109375" style="478"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29" width="10.5703125" style="478"/>
    <col min="15130" max="15130" width="13.42578125" style="478" customWidth="1"/>
    <col min="15131"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5.5703125" style="478" customWidth="1"/>
    <col min="15365" max="15366" width="3.7109375" style="478" customWidth="1"/>
    <col min="15367" max="15367" width="22" style="478" customWidth="1"/>
    <col min="15368" max="15368" width="5.5703125" style="478" customWidth="1"/>
    <col min="15369" max="15370" width="3.7109375" style="478" customWidth="1"/>
    <col min="15371" max="15371" width="22" style="478" customWidth="1"/>
    <col min="15372" max="15372" width="5.5703125" style="478" customWidth="1"/>
    <col min="15373" max="15374" width="3.7109375" style="478" customWidth="1"/>
    <col min="15375" max="15375" width="22" style="478" customWidth="1"/>
    <col min="15376" max="15377" width="15.7109375" style="478"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5" width="10.5703125" style="478"/>
    <col min="15386" max="15386" width="13.42578125" style="478" customWidth="1"/>
    <col min="15387"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5.5703125" style="478" customWidth="1"/>
    <col min="15621" max="15622" width="3.7109375" style="478" customWidth="1"/>
    <col min="15623" max="15623" width="22" style="478" customWidth="1"/>
    <col min="15624" max="15624" width="5.5703125" style="478" customWidth="1"/>
    <col min="15625" max="15626" width="3.7109375" style="478" customWidth="1"/>
    <col min="15627" max="15627" width="22" style="478" customWidth="1"/>
    <col min="15628" max="15628" width="5.5703125" style="478" customWidth="1"/>
    <col min="15629" max="15630" width="3.7109375" style="478" customWidth="1"/>
    <col min="15631" max="15631" width="22" style="478" customWidth="1"/>
    <col min="15632" max="15633" width="15.7109375" style="478"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1" width="10.5703125" style="478"/>
    <col min="15642" max="15642" width="13.42578125" style="478" customWidth="1"/>
    <col min="15643"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5.5703125" style="478" customWidth="1"/>
    <col min="15877" max="15878" width="3.7109375" style="478" customWidth="1"/>
    <col min="15879" max="15879" width="22" style="478" customWidth="1"/>
    <col min="15880" max="15880" width="5.5703125" style="478" customWidth="1"/>
    <col min="15881" max="15882" width="3.7109375" style="478" customWidth="1"/>
    <col min="15883" max="15883" width="22" style="478" customWidth="1"/>
    <col min="15884" max="15884" width="5.5703125" style="478" customWidth="1"/>
    <col min="15885" max="15886" width="3.7109375" style="478" customWidth="1"/>
    <col min="15887" max="15887" width="22" style="478" customWidth="1"/>
    <col min="15888" max="15889" width="15.7109375" style="478"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7" width="10.5703125" style="478"/>
    <col min="15898" max="15898" width="13.42578125" style="478" customWidth="1"/>
    <col min="15899"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5.5703125" style="478" customWidth="1"/>
    <col min="16133" max="16134" width="3.7109375" style="478" customWidth="1"/>
    <col min="16135" max="16135" width="22" style="478" customWidth="1"/>
    <col min="16136" max="16136" width="5.5703125" style="478" customWidth="1"/>
    <col min="16137" max="16138" width="3.7109375" style="478" customWidth="1"/>
    <col min="16139" max="16139" width="22" style="478" customWidth="1"/>
    <col min="16140" max="16140" width="5.5703125" style="478" customWidth="1"/>
    <col min="16141" max="16142" width="3.7109375" style="478" customWidth="1"/>
    <col min="16143" max="16143" width="22" style="478" customWidth="1"/>
    <col min="16144" max="16145" width="15.7109375" style="478"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3" width="10.5703125" style="478"/>
    <col min="16154" max="16154" width="13.42578125" style="478" customWidth="1"/>
    <col min="16155" max="16384" width="10.5703125" style="478"/>
  </cols>
  <sheetData>
    <row r="1" spans="1:37" hidden="1"/>
    <row r="2" spans="1:37" hidden="1"/>
    <row r="3" spans="1:37" hidden="1"/>
    <row r="4" spans="1:37" ht="3" customHeight="1">
      <c r="J4" s="483"/>
      <c r="K4" s="483"/>
      <c r="L4" s="479"/>
      <c r="M4" s="479"/>
      <c r="N4" s="479"/>
      <c r="O4" s="479"/>
      <c r="P4" s="479"/>
      <c r="Q4" s="479"/>
      <c r="R4" s="479"/>
      <c r="S4" s="479"/>
      <c r="T4" s="479"/>
      <c r="U4" s="479"/>
      <c r="V4" s="479"/>
      <c r="W4" s="479"/>
      <c r="X4" s="479"/>
      <c r="Y4" s="479"/>
      <c r="Z4" s="486"/>
      <c r="AA4" s="486"/>
      <c r="AB4" s="486"/>
      <c r="AC4" s="486"/>
      <c r="AD4" s="486"/>
      <c r="AE4" s="479"/>
    </row>
    <row r="5" spans="1:37" ht="22.5" customHeight="1">
      <c r="J5" s="483"/>
      <c r="K5" s="483"/>
      <c r="L5" s="1230" t="s">
        <v>674</v>
      </c>
      <c r="M5" s="1230"/>
      <c r="N5" s="1230"/>
      <c r="O5" s="1230"/>
      <c r="P5" s="1230"/>
      <c r="Q5" s="1230"/>
      <c r="R5" s="1230"/>
      <c r="S5" s="1230"/>
      <c r="T5" s="1230"/>
      <c r="U5" s="581"/>
      <c r="V5" s="581"/>
      <c r="W5" s="525"/>
      <c r="X5" s="525"/>
      <c r="Y5" s="587"/>
      <c r="Z5" s="587"/>
      <c r="AA5" s="587"/>
      <c r="AB5" s="587"/>
      <c r="AC5" s="587"/>
      <c r="AD5" s="587"/>
      <c r="AE5" s="499"/>
    </row>
    <row r="6" spans="1:37" ht="3" customHeight="1">
      <c r="J6" s="483"/>
      <c r="K6" s="483"/>
      <c r="L6" s="479"/>
      <c r="M6" s="479"/>
      <c r="N6" s="479"/>
      <c r="O6" s="482"/>
      <c r="P6" s="482"/>
      <c r="Q6" s="482"/>
      <c r="R6" s="482"/>
      <c r="S6" s="482"/>
      <c r="T6" s="482"/>
      <c r="U6" s="479"/>
    </row>
    <row r="7" spans="1:37" s="525" customFormat="1" ht="22.5">
      <c r="A7" s="587"/>
      <c r="B7" s="587"/>
      <c r="C7" s="587"/>
      <c r="D7" s="587"/>
      <c r="E7" s="587"/>
      <c r="F7" s="587"/>
      <c r="G7" s="593"/>
      <c r="H7" s="593"/>
      <c r="I7" s="533"/>
      <c r="J7" s="531"/>
      <c r="K7" s="531"/>
      <c r="L7" s="526"/>
      <c r="M7" s="674" t="s">
        <v>502</v>
      </c>
      <c r="N7" s="1207" t="str">
        <f>IF(NameOrPr_ch="",IF(NameOrPr="","",NameOrPr),NameOrPr_ch)</f>
        <v>Управление по тарифам и ценовой политике Орловской области</v>
      </c>
      <c r="O7" s="1207"/>
      <c r="P7" s="1207"/>
      <c r="Q7" s="1207"/>
      <c r="R7" s="1207"/>
      <c r="S7" s="1207"/>
      <c r="T7" s="1207"/>
      <c r="U7" s="671"/>
      <c r="AH7" s="587"/>
      <c r="AI7" s="587"/>
      <c r="AJ7" s="587"/>
      <c r="AK7" s="587"/>
    </row>
    <row r="8" spans="1:37" s="493" customFormat="1" ht="18.75">
      <c r="A8" s="507"/>
      <c r="B8" s="507"/>
      <c r="C8" s="507"/>
      <c r="D8" s="507"/>
      <c r="E8" s="507"/>
      <c r="F8" s="507"/>
      <c r="G8" s="507"/>
      <c r="H8" s="507"/>
      <c r="L8" s="501"/>
      <c r="M8" s="674" t="s">
        <v>596</v>
      </c>
      <c r="N8" s="1207" t="str">
        <f>IF(datePr_ch="",IF(datePr="","",datePr),datePr_ch)</f>
        <v>23.11.2022</v>
      </c>
      <c r="O8" s="1207"/>
      <c r="P8" s="1207"/>
      <c r="Q8" s="1207"/>
      <c r="R8" s="1207"/>
      <c r="S8" s="1207"/>
      <c r="T8" s="1207"/>
      <c r="U8" s="669"/>
      <c r="V8" s="572"/>
      <c r="W8" s="572"/>
      <c r="X8" s="572"/>
      <c r="Y8" s="572"/>
      <c r="Z8" s="572"/>
      <c r="AA8" s="572"/>
      <c r="AH8" s="507"/>
      <c r="AI8" s="507"/>
      <c r="AJ8" s="507"/>
      <c r="AK8" s="507"/>
    </row>
    <row r="9" spans="1:37" s="493" customFormat="1" ht="18.75">
      <c r="A9" s="507"/>
      <c r="B9" s="507"/>
      <c r="C9" s="507"/>
      <c r="D9" s="507"/>
      <c r="E9" s="507"/>
      <c r="F9" s="507"/>
      <c r="G9" s="507"/>
      <c r="H9" s="507"/>
      <c r="L9" s="554"/>
      <c r="M9" s="674" t="s">
        <v>595</v>
      </c>
      <c r="N9" s="1207" t="str">
        <f>IF(numberPr_ch="",IF(numberPr="","",numberPr),numberPr_ch)</f>
        <v>№ 485-т</v>
      </c>
      <c r="O9" s="1207"/>
      <c r="P9" s="1207"/>
      <c r="Q9" s="1207"/>
      <c r="R9" s="1207"/>
      <c r="S9" s="1207"/>
      <c r="T9" s="1207"/>
      <c r="U9" s="669"/>
      <c r="V9" s="572"/>
      <c r="W9" s="572"/>
      <c r="X9" s="572"/>
      <c r="Y9" s="572"/>
      <c r="Z9" s="572"/>
      <c r="AA9" s="572"/>
      <c r="AH9" s="507"/>
      <c r="AI9" s="507"/>
      <c r="AJ9" s="507"/>
      <c r="AK9" s="507"/>
    </row>
    <row r="10" spans="1:37" s="493" customFormat="1" ht="18.75">
      <c r="A10" s="507"/>
      <c r="B10" s="507"/>
      <c r="C10" s="507"/>
      <c r="D10" s="507"/>
      <c r="E10" s="507"/>
      <c r="F10" s="507"/>
      <c r="G10" s="507"/>
      <c r="H10" s="507"/>
      <c r="L10" s="554"/>
      <c r="M10" s="674" t="s">
        <v>501</v>
      </c>
      <c r="N10" s="1207" t="str">
        <f>IF(IstPub_ch="",IF(IstPub="","",IstPub),IstPub_ch)</f>
        <v>https://orel-region.ru/</v>
      </c>
      <c r="O10" s="1207"/>
      <c r="P10" s="1207"/>
      <c r="Q10" s="1207"/>
      <c r="R10" s="1207"/>
      <c r="S10" s="1207"/>
      <c r="T10" s="1207"/>
      <c r="U10" s="669"/>
      <c r="V10" s="572"/>
      <c r="W10" s="572"/>
      <c r="X10" s="572"/>
      <c r="Y10" s="572"/>
      <c r="Z10" s="572"/>
      <c r="AA10" s="572"/>
      <c r="AH10" s="507"/>
      <c r="AI10" s="507"/>
      <c r="AJ10" s="507"/>
      <c r="AK10" s="507"/>
    </row>
    <row r="11" spans="1:37" s="774" customFormat="1" ht="18.75" hidden="1">
      <c r="A11" s="775"/>
      <c r="B11" s="775"/>
      <c r="C11" s="775"/>
      <c r="D11" s="775"/>
      <c r="E11" s="775"/>
      <c r="F11" s="775"/>
      <c r="G11" s="775"/>
      <c r="H11" s="775"/>
      <c r="L11" s="763"/>
      <c r="M11" s="752"/>
      <c r="N11" s="751"/>
      <c r="O11" s="751"/>
      <c r="P11" s="751"/>
      <c r="Q11" s="751"/>
      <c r="R11" s="751"/>
      <c r="S11" s="751"/>
      <c r="T11" s="751"/>
      <c r="U11" s="669"/>
      <c r="Z11" s="773" t="s">
        <v>721</v>
      </c>
      <c r="AA11" s="773" t="s">
        <v>722</v>
      </c>
      <c r="AH11" s="775"/>
      <c r="AI11" s="775"/>
      <c r="AJ11" s="775"/>
      <c r="AK11" s="775"/>
    </row>
    <row r="12" spans="1:37" s="493" customFormat="1" ht="11.25" hidden="1">
      <c r="A12" s="507"/>
      <c r="B12" s="507"/>
      <c r="C12" s="507"/>
      <c r="D12" s="507"/>
      <c r="E12" s="507"/>
      <c r="F12" s="507"/>
      <c r="G12" s="507"/>
      <c r="H12" s="507"/>
      <c r="L12" s="1231"/>
      <c r="M12" s="1231"/>
      <c r="N12" s="568"/>
      <c r="O12" s="1254"/>
      <c r="P12" s="1254"/>
      <c r="Q12" s="1254"/>
      <c r="R12" s="1254"/>
      <c r="S12" s="1254"/>
      <c r="T12" s="1254"/>
      <c r="U12" s="488"/>
      <c r="AE12" s="505" t="s">
        <v>373</v>
      </c>
      <c r="AH12" s="507"/>
      <c r="AI12" s="507"/>
      <c r="AJ12" s="507"/>
      <c r="AK12" s="507"/>
    </row>
    <row r="13" spans="1:37">
      <c r="J13" s="483"/>
      <c r="K13" s="483"/>
      <c r="L13" s="479"/>
      <c r="M13" s="479"/>
      <c r="N13" s="479"/>
      <c r="O13" s="1247"/>
      <c r="P13" s="1247"/>
      <c r="Q13" s="1247"/>
      <c r="R13" s="1247"/>
      <c r="S13" s="1247"/>
      <c r="T13" s="1247"/>
      <c r="U13" s="601"/>
      <c r="Z13" s="1247"/>
      <c r="AA13" s="1247"/>
      <c r="AB13" s="1247"/>
      <c r="AC13" s="1247"/>
      <c r="AD13" s="1247"/>
      <c r="AE13" s="1247"/>
    </row>
    <row r="14" spans="1:37">
      <c r="J14" s="483"/>
      <c r="K14" s="483"/>
      <c r="L14" s="1159" t="s">
        <v>454</v>
      </c>
      <c r="M14" s="1159"/>
      <c r="N14" s="1159"/>
      <c r="O14" s="1159"/>
      <c r="P14" s="1159"/>
      <c r="Q14" s="1159"/>
      <c r="R14" s="1159"/>
      <c r="S14" s="1159"/>
      <c r="T14" s="1159"/>
      <c r="U14" s="1159"/>
      <c r="V14" s="1159"/>
      <c r="W14" s="1159"/>
      <c r="X14" s="1159"/>
      <c r="Y14" s="1159"/>
      <c r="Z14" s="1159"/>
      <c r="AA14" s="1159"/>
      <c r="AB14" s="1159"/>
      <c r="AC14" s="1159"/>
      <c r="AD14" s="1159"/>
      <c r="AE14" s="1159"/>
      <c r="AF14" s="1159"/>
      <c r="AG14" s="1159" t="s">
        <v>455</v>
      </c>
    </row>
    <row r="15" spans="1:37" ht="14.25" customHeight="1">
      <c r="J15" s="483"/>
      <c r="K15" s="483"/>
      <c r="L15" s="1214" t="s">
        <v>92</v>
      </c>
      <c r="M15" s="1214" t="s">
        <v>676</v>
      </c>
      <c r="N15" s="1268" t="s">
        <v>628</v>
      </c>
      <c r="O15" s="1268"/>
      <c r="P15" s="1268"/>
      <c r="Q15" s="1268"/>
      <c r="R15" s="1268" t="s">
        <v>629</v>
      </c>
      <c r="S15" s="1268"/>
      <c r="T15" s="1268"/>
      <c r="U15" s="1268"/>
      <c r="V15" s="1268" t="s">
        <v>630</v>
      </c>
      <c r="W15" s="1268"/>
      <c r="X15" s="1268"/>
      <c r="Y15" s="1268"/>
      <c r="Z15" s="1214" t="s">
        <v>641</v>
      </c>
      <c r="AA15" s="1214"/>
      <c r="AB15" s="1214"/>
      <c r="AC15" s="1214"/>
      <c r="AD15" s="1214"/>
      <c r="AE15" s="1214" t="s">
        <v>341</v>
      </c>
      <c r="AF15" s="1246" t="s">
        <v>275</v>
      </c>
      <c r="AG15" s="1159"/>
    </row>
    <row r="16" spans="1:37" s="525" customFormat="1" ht="27.75" customHeight="1">
      <c r="A16" s="587"/>
      <c r="B16" s="587"/>
      <c r="C16" s="587"/>
      <c r="D16" s="587"/>
      <c r="E16" s="587"/>
      <c r="F16" s="587"/>
      <c r="G16" s="593"/>
      <c r="H16" s="593"/>
      <c r="I16" s="533"/>
      <c r="J16" s="531"/>
      <c r="K16" s="531"/>
      <c r="L16" s="1214"/>
      <c r="M16" s="1214"/>
      <c r="N16" s="1268"/>
      <c r="O16" s="1268"/>
      <c r="P16" s="1268"/>
      <c r="Q16" s="1268"/>
      <c r="R16" s="1268"/>
      <c r="S16" s="1268"/>
      <c r="T16" s="1268"/>
      <c r="U16" s="1268"/>
      <c r="V16" s="1268"/>
      <c r="W16" s="1268"/>
      <c r="X16" s="1268"/>
      <c r="Y16" s="1268"/>
      <c r="Z16" s="1159" t="s">
        <v>679</v>
      </c>
      <c r="AA16" s="1159"/>
      <c r="AB16" s="1159" t="s">
        <v>654</v>
      </c>
      <c r="AC16" s="1159"/>
      <c r="AD16" s="1159"/>
      <c r="AE16" s="1214"/>
      <c r="AF16" s="1246"/>
      <c r="AG16" s="1159"/>
      <c r="AH16" s="587"/>
      <c r="AI16" s="587"/>
      <c r="AJ16" s="587"/>
      <c r="AK16" s="587"/>
    </row>
    <row r="17" spans="1:37" ht="14.25" customHeight="1">
      <c r="J17" s="483"/>
      <c r="K17" s="483"/>
      <c r="L17" s="1214"/>
      <c r="M17" s="1214"/>
      <c r="N17" s="1268"/>
      <c r="O17" s="1268"/>
      <c r="P17" s="1268"/>
      <c r="Q17" s="1268"/>
      <c r="R17" s="1268"/>
      <c r="S17" s="1268"/>
      <c r="T17" s="1268"/>
      <c r="U17" s="1268"/>
      <c r="V17" s="1268"/>
      <c r="W17" s="1268"/>
      <c r="X17" s="1268"/>
      <c r="Y17" s="1268"/>
      <c r="Z17" s="536" t="s">
        <v>677</v>
      </c>
      <c r="AA17" s="536" t="s">
        <v>678</v>
      </c>
      <c r="AB17" s="538" t="s">
        <v>274</v>
      </c>
      <c r="AC17" s="1259" t="s">
        <v>273</v>
      </c>
      <c r="AD17" s="1259"/>
      <c r="AE17" s="1214"/>
      <c r="AF17" s="1246"/>
      <c r="AG17" s="1159"/>
    </row>
    <row r="18" spans="1:37">
      <c r="J18" s="483"/>
      <c r="K18" s="491">
        <v>1</v>
      </c>
      <c r="L18" s="480" t="s">
        <v>93</v>
      </c>
      <c r="M18" s="480" t="s">
        <v>49</v>
      </c>
      <c r="N18" s="1269">
        <f ca="1">OFFSET(N18,0,-1)+1</f>
        <v>3</v>
      </c>
      <c r="O18" s="1269"/>
      <c r="P18" s="1269"/>
      <c r="Q18" s="1269"/>
      <c r="R18" s="1269">
        <f ca="1">OFFSET(N18,0,0)+1</f>
        <v>4</v>
      </c>
      <c r="S18" s="1269"/>
      <c r="T18" s="1269"/>
      <c r="U18" s="1269"/>
      <c r="V18" s="676"/>
      <c r="W18" s="676"/>
      <c r="X18" s="676"/>
      <c r="Y18" s="677">
        <f ca="1">OFFSET(R18,0,0)+1</f>
        <v>5</v>
      </c>
      <c r="Z18" s="489">
        <f ca="1">OFFSET(Z18,0,-1)+1</f>
        <v>6</v>
      </c>
      <c r="AA18" s="489">
        <f ca="1">OFFSET(AA18,0,-1)+1</f>
        <v>7</v>
      </c>
      <c r="AB18" s="489">
        <f ca="1">OFFSET(AB18,0,-1)+1</f>
        <v>8</v>
      </c>
      <c r="AC18" s="1269">
        <f ca="1">OFFSET(AC18,0,-1)+1</f>
        <v>9</v>
      </c>
      <c r="AD18" s="1269"/>
      <c r="AE18" s="489">
        <f ca="1">OFFSET(AE18,0,-2)+1</f>
        <v>10</v>
      </c>
      <c r="AF18" s="525"/>
      <c r="AG18" s="489">
        <f ca="1">OFFSET(AG18,0,-2)+1</f>
        <v>11</v>
      </c>
    </row>
    <row r="19" spans="1:37" ht="22.5">
      <c r="A19" s="1233">
        <v>1</v>
      </c>
      <c r="B19" s="1017"/>
      <c r="C19" s="1017"/>
      <c r="D19" s="1017"/>
      <c r="E19" s="1017"/>
      <c r="F19" s="1010"/>
      <c r="G19" s="1016"/>
      <c r="H19" s="1016"/>
      <c r="I19" s="998"/>
      <c r="J19" s="997"/>
      <c r="K19" s="997"/>
      <c r="L19" s="595">
        <f>mergeValue(A19)</f>
        <v>1</v>
      </c>
      <c r="M19" s="643" t="s">
        <v>20</v>
      </c>
      <c r="N19" s="1270"/>
      <c r="O19" s="1270"/>
      <c r="P19" s="1270"/>
      <c r="Q19" s="1270"/>
      <c r="R19" s="1270"/>
      <c r="S19" s="1270"/>
      <c r="T19" s="1270"/>
      <c r="U19" s="1270"/>
      <c r="V19" s="1270"/>
      <c r="W19" s="1270"/>
      <c r="X19" s="1270"/>
      <c r="Y19" s="1270"/>
      <c r="Z19" s="1270"/>
      <c r="AA19" s="1270"/>
      <c r="AB19" s="1270"/>
      <c r="AC19" s="1270"/>
      <c r="AD19" s="1270"/>
      <c r="AE19" s="1270"/>
      <c r="AF19" s="1270"/>
      <c r="AG19" s="583" t="s">
        <v>476</v>
      </c>
    </row>
    <row r="20" spans="1:37" ht="22.5">
      <c r="A20" s="1233"/>
      <c r="B20" s="1233">
        <v>1</v>
      </c>
      <c r="C20" s="1017"/>
      <c r="D20" s="1017"/>
      <c r="E20" s="1017"/>
      <c r="F20" s="1010"/>
      <c r="G20" s="1019"/>
      <c r="H20" s="1020"/>
      <c r="I20" s="999"/>
      <c r="J20" s="994"/>
      <c r="K20" s="992"/>
      <c r="L20" s="595" t="str">
        <f>mergeValue(A20) &amp;"."&amp; mergeValue(B20)</f>
        <v>1.1</v>
      </c>
      <c r="M20" s="548" t="s">
        <v>16</v>
      </c>
      <c r="N20" s="1271"/>
      <c r="O20" s="1271"/>
      <c r="P20" s="1271"/>
      <c r="Q20" s="1271"/>
      <c r="R20" s="1271"/>
      <c r="S20" s="1271"/>
      <c r="T20" s="1271"/>
      <c r="U20" s="1271"/>
      <c r="V20" s="1271"/>
      <c r="W20" s="1271"/>
      <c r="X20" s="1271"/>
      <c r="Y20" s="1271"/>
      <c r="Z20" s="1271"/>
      <c r="AA20" s="1271"/>
      <c r="AB20" s="1271"/>
      <c r="AC20" s="1271"/>
      <c r="AD20" s="1271"/>
      <c r="AE20" s="1271"/>
      <c r="AF20" s="1271"/>
      <c r="AG20" s="583" t="s">
        <v>477</v>
      </c>
    </row>
    <row r="21" spans="1:37" ht="22.5">
      <c r="A21" s="1233"/>
      <c r="B21" s="1233"/>
      <c r="C21" s="1233">
        <v>1</v>
      </c>
      <c r="D21" s="1017"/>
      <c r="E21" s="1017"/>
      <c r="F21" s="1010"/>
      <c r="G21" s="1019"/>
      <c r="H21" s="1020"/>
      <c r="I21" s="999"/>
      <c r="J21" s="994"/>
      <c r="K21" s="992"/>
      <c r="L21" s="595" t="str">
        <f>mergeValue(A21) &amp;"."&amp; mergeValue(B21)&amp;"."&amp; mergeValue(C21)</f>
        <v>1.1.1</v>
      </c>
      <c r="M21" s="549" t="s">
        <v>7</v>
      </c>
      <c r="N21" s="1271"/>
      <c r="O21" s="1271"/>
      <c r="P21" s="1271"/>
      <c r="Q21" s="1271"/>
      <c r="R21" s="1271"/>
      <c r="S21" s="1271"/>
      <c r="T21" s="1271"/>
      <c r="U21" s="1271"/>
      <c r="V21" s="1271"/>
      <c r="W21" s="1271"/>
      <c r="X21" s="1271"/>
      <c r="Y21" s="1271"/>
      <c r="Z21" s="1271"/>
      <c r="AA21" s="1271"/>
      <c r="AB21" s="1271"/>
      <c r="AC21" s="1271"/>
      <c r="AD21" s="1271"/>
      <c r="AE21" s="1271"/>
      <c r="AF21" s="1271"/>
      <c r="AG21" s="583" t="s">
        <v>633</v>
      </c>
    </row>
    <row r="22" spans="1:37" ht="15" customHeight="1">
      <c r="A22" s="1233"/>
      <c r="B22" s="1233"/>
      <c r="C22" s="1233"/>
      <c r="D22" s="1233">
        <v>1</v>
      </c>
      <c r="E22" s="1017"/>
      <c r="F22" s="1010"/>
      <c r="G22" s="1019"/>
      <c r="H22" s="1020"/>
      <c r="I22" s="999"/>
      <c r="J22" s="994"/>
      <c r="K22" s="992"/>
      <c r="L22" s="595" t="str">
        <f>mergeValue(A22) &amp;"."&amp; mergeValue(B22)&amp;"."&amp; mergeValue(C22)&amp;"."&amp; mergeValue(D22)</f>
        <v>1.1.1.1</v>
      </c>
      <c r="M22" s="550" t="s">
        <v>22</v>
      </c>
      <c r="N22" s="1271"/>
      <c r="O22" s="1271"/>
      <c r="P22" s="1271"/>
      <c r="Q22" s="1271"/>
      <c r="R22" s="1271"/>
      <c r="S22" s="1271"/>
      <c r="T22" s="1271"/>
      <c r="U22" s="1271"/>
      <c r="V22" s="1271"/>
      <c r="W22" s="1271"/>
      <c r="X22" s="1271"/>
      <c r="Y22" s="1271"/>
      <c r="Z22" s="1271"/>
      <c r="AA22" s="1271"/>
      <c r="AB22" s="1271"/>
      <c r="AC22" s="1271"/>
      <c r="AD22" s="1271"/>
      <c r="AE22" s="1271"/>
      <c r="AF22" s="1271"/>
      <c r="AG22" s="583" t="s">
        <v>680</v>
      </c>
    </row>
    <row r="23" spans="1:37" ht="20.100000000000001" customHeight="1">
      <c r="A23" s="1233"/>
      <c r="B23" s="1233"/>
      <c r="C23" s="1233"/>
      <c r="D23" s="1233"/>
      <c r="E23" s="1233">
        <v>1</v>
      </c>
      <c r="F23" s="1010"/>
      <c r="G23" s="1019"/>
      <c r="H23" s="1020"/>
      <c r="I23" s="1021"/>
      <c r="J23" s="1011"/>
      <c r="K23" s="1162"/>
      <c r="L23" s="1272" t="str">
        <f>mergeValue(A23) &amp;"."&amp; mergeValue(B23)&amp;"."&amp; mergeValue(C23)&amp;"."&amp; mergeValue(D23)&amp;"."&amp; mergeValue(E23)</f>
        <v>1.1.1.1.1</v>
      </c>
      <c r="M23" s="1273"/>
      <c r="N23" s="1229" t="s">
        <v>85</v>
      </c>
      <c r="O23" s="1267"/>
      <c r="P23" s="1263">
        <v>1</v>
      </c>
      <c r="Q23" s="1264"/>
      <c r="R23" s="1229" t="s">
        <v>85</v>
      </c>
      <c r="S23" s="1267"/>
      <c r="T23" s="1263">
        <v>1</v>
      </c>
      <c r="U23" s="1264"/>
      <c r="V23" s="1229" t="s">
        <v>85</v>
      </c>
      <c r="W23" s="563"/>
      <c r="X23" s="541">
        <v>1</v>
      </c>
      <c r="Y23" s="1098"/>
      <c r="Z23" s="673"/>
      <c r="AA23" s="673"/>
      <c r="AB23" s="1243"/>
      <c r="AC23" s="1229" t="s">
        <v>84</v>
      </c>
      <c r="AD23" s="1243"/>
      <c r="AE23" s="1229" t="s">
        <v>85</v>
      </c>
      <c r="AF23" s="580"/>
      <c r="AG23" s="1260" t="s">
        <v>681</v>
      </c>
      <c r="AH23" s="502" t="str">
        <f>strCheckDate(Z24:AF24)</f>
        <v/>
      </c>
      <c r="AI23" s="506" t="str">
        <f>IF(AND(COUNTIF(AJ18:AJ27,AJ23)&gt;1,AJ23&lt;&gt;""),"ErrUnique:HasDoubleConn","")</f>
        <v/>
      </c>
      <c r="AJ23" s="506"/>
      <c r="AK23" s="506"/>
    </row>
    <row r="24" spans="1:37" ht="20.100000000000001" customHeight="1">
      <c r="A24" s="1233"/>
      <c r="B24" s="1233"/>
      <c r="C24" s="1233"/>
      <c r="D24" s="1233"/>
      <c r="E24" s="1233"/>
      <c r="F24" s="1010"/>
      <c r="G24" s="1019"/>
      <c r="H24" s="1020"/>
      <c r="I24" s="1021"/>
      <c r="J24" s="1011"/>
      <c r="K24" s="1162"/>
      <c r="L24" s="1272"/>
      <c r="M24" s="1273"/>
      <c r="N24" s="1229"/>
      <c r="O24" s="1267"/>
      <c r="P24" s="1263"/>
      <c r="Q24" s="1265"/>
      <c r="R24" s="1229"/>
      <c r="S24" s="1267"/>
      <c r="T24" s="1263"/>
      <c r="U24" s="1266"/>
      <c r="V24" s="1229"/>
      <c r="W24" s="603"/>
      <c r="X24" s="567"/>
      <c r="Y24" s="567"/>
      <c r="Z24" s="574"/>
      <c r="AA24" s="605" t="str">
        <f>AB23 &amp; "-" &amp; AD23</f>
        <v>-</v>
      </c>
      <c r="AB24" s="1228"/>
      <c r="AC24" s="1229"/>
      <c r="AD24" s="1228"/>
      <c r="AE24" s="1229"/>
      <c r="AF24" s="675"/>
      <c r="AG24" s="1261"/>
      <c r="AI24" s="506"/>
      <c r="AJ24" s="506"/>
      <c r="AK24" s="506"/>
    </row>
    <row r="25" spans="1:37" ht="20.100000000000001" customHeight="1">
      <c r="A25" s="1233"/>
      <c r="B25" s="1233"/>
      <c r="C25" s="1233"/>
      <c r="D25" s="1233"/>
      <c r="E25" s="1233"/>
      <c r="F25" s="1010"/>
      <c r="G25" s="1019"/>
      <c r="H25" s="1020"/>
      <c r="I25" s="1021"/>
      <c r="J25" s="1011"/>
      <c r="K25" s="1162"/>
      <c r="L25" s="1272"/>
      <c r="M25" s="1273"/>
      <c r="N25" s="1229"/>
      <c r="O25" s="1267"/>
      <c r="P25" s="1263"/>
      <c r="Q25" s="1266"/>
      <c r="R25" s="1229"/>
      <c r="S25" s="604"/>
      <c r="T25" s="560"/>
      <c r="U25" s="567"/>
      <c r="V25" s="573"/>
      <c r="W25" s="573"/>
      <c r="X25" s="573"/>
      <c r="Y25" s="573"/>
      <c r="Z25" s="574"/>
      <c r="AA25" s="574"/>
      <c r="AB25" s="575"/>
      <c r="AC25" s="566"/>
      <c r="AD25" s="566"/>
      <c r="AE25" s="575"/>
      <c r="AF25" s="566"/>
      <c r="AG25" s="1261"/>
      <c r="AI25" s="506"/>
      <c r="AJ25" s="506"/>
      <c r="AK25" s="506"/>
    </row>
    <row r="26" spans="1:37" ht="20.100000000000001" customHeight="1">
      <c r="A26" s="1233"/>
      <c r="B26" s="1233"/>
      <c r="C26" s="1233"/>
      <c r="D26" s="1233"/>
      <c r="E26" s="1233"/>
      <c r="F26" s="1010"/>
      <c r="G26" s="1019"/>
      <c r="H26" s="1020"/>
      <c r="I26" s="1021"/>
      <c r="J26" s="1011"/>
      <c r="K26" s="1162"/>
      <c r="L26" s="1272"/>
      <c r="M26" s="1273"/>
      <c r="N26" s="1229"/>
      <c r="O26" s="576"/>
      <c r="P26" s="578"/>
      <c r="Q26" s="577"/>
      <c r="R26" s="573"/>
      <c r="S26" s="573"/>
      <c r="T26" s="573"/>
      <c r="U26" s="573"/>
      <c r="V26" s="573"/>
      <c r="W26" s="573"/>
      <c r="X26" s="573"/>
      <c r="Y26" s="573"/>
      <c r="Z26" s="574"/>
      <c r="AA26" s="574"/>
      <c r="AB26" s="575"/>
      <c r="AC26" s="566"/>
      <c r="AD26" s="566"/>
      <c r="AE26" s="575"/>
      <c r="AF26" s="566"/>
      <c r="AG26" s="1261"/>
      <c r="AI26" s="506"/>
      <c r="AJ26" s="506"/>
      <c r="AK26" s="506"/>
    </row>
    <row r="27" spans="1:37" s="477" customFormat="1" ht="15" customHeight="1">
      <c r="A27" s="1233"/>
      <c r="B27" s="1233"/>
      <c r="C27" s="1233"/>
      <c r="D27" s="1233"/>
      <c r="E27" s="1018"/>
      <c r="F27" s="1012"/>
      <c r="G27" s="1014"/>
      <c r="H27" s="1012"/>
      <c r="I27" s="1021"/>
      <c r="J27" s="1011"/>
      <c r="K27" s="1005"/>
      <c r="L27" s="540"/>
      <c r="M27" s="553" t="s">
        <v>5</v>
      </c>
      <c r="N27" s="553"/>
      <c r="O27" s="553"/>
      <c r="P27" s="553"/>
      <c r="Q27" s="553"/>
      <c r="R27" s="553"/>
      <c r="S27" s="553"/>
      <c r="T27" s="553"/>
      <c r="U27" s="553"/>
      <c r="V27" s="553"/>
      <c r="W27" s="553"/>
      <c r="X27" s="553"/>
      <c r="Y27" s="553"/>
      <c r="Z27" s="553"/>
      <c r="AA27" s="553"/>
      <c r="AB27" s="553"/>
      <c r="AC27" s="553"/>
      <c r="AD27" s="553"/>
      <c r="AE27" s="553"/>
      <c r="AF27" s="553"/>
      <c r="AG27" s="1262"/>
      <c r="AH27" s="503"/>
      <c r="AI27" s="503"/>
      <c r="AJ27" s="213"/>
      <c r="AK27" s="213"/>
    </row>
    <row r="28" spans="1:37" s="477" customFormat="1" ht="15" customHeight="1">
      <c r="A28" s="1233"/>
      <c r="B28" s="1233"/>
      <c r="C28" s="1233"/>
      <c r="D28" s="1018"/>
      <c r="E28" s="1018"/>
      <c r="F28" s="1012"/>
      <c r="G28" s="1019"/>
      <c r="H28" s="1012"/>
      <c r="I28" s="1005"/>
      <c r="J28" s="996"/>
      <c r="K28" s="1005"/>
      <c r="L28" s="540"/>
      <c r="M28" s="552" t="s">
        <v>17</v>
      </c>
      <c r="N28" s="552"/>
      <c r="O28" s="552"/>
      <c r="P28" s="552"/>
      <c r="Q28" s="552"/>
      <c r="R28" s="552"/>
      <c r="S28" s="552"/>
      <c r="T28" s="552"/>
      <c r="U28" s="552"/>
      <c r="V28" s="552"/>
      <c r="W28" s="552"/>
      <c r="X28" s="552"/>
      <c r="Y28" s="552"/>
      <c r="Z28" s="552"/>
      <c r="AA28" s="552"/>
      <c r="AB28" s="552"/>
      <c r="AC28" s="552"/>
      <c r="AD28" s="552"/>
      <c r="AE28" s="552"/>
      <c r="AF28" s="566"/>
      <c r="AG28" s="562"/>
      <c r="AH28" s="503"/>
      <c r="AI28" s="503"/>
      <c r="AJ28" s="213"/>
      <c r="AK28" s="213"/>
    </row>
    <row r="29" spans="1:37" s="477" customFormat="1" ht="15" customHeight="1">
      <c r="A29" s="1233"/>
      <c r="B29" s="1233"/>
      <c r="C29" s="1018"/>
      <c r="D29" s="1018"/>
      <c r="E29" s="1018"/>
      <c r="F29" s="1012"/>
      <c r="G29" s="1019"/>
      <c r="H29" s="1012"/>
      <c r="I29" s="1005"/>
      <c r="J29" s="996"/>
      <c r="K29" s="1005"/>
      <c r="L29" s="540"/>
      <c r="M29" s="551" t="s">
        <v>18</v>
      </c>
      <c r="N29" s="551"/>
      <c r="O29" s="551"/>
      <c r="P29" s="551"/>
      <c r="Q29" s="551"/>
      <c r="R29" s="551"/>
      <c r="S29" s="551"/>
      <c r="T29" s="551"/>
      <c r="U29" s="551"/>
      <c r="V29" s="551"/>
      <c r="W29" s="551"/>
      <c r="X29" s="551"/>
      <c r="Y29" s="551"/>
      <c r="Z29" s="547"/>
      <c r="AA29" s="547"/>
      <c r="AB29" s="575"/>
      <c r="AC29" s="566"/>
      <c r="AD29" s="565"/>
      <c r="AE29" s="551"/>
      <c r="AF29" s="566"/>
      <c r="AG29" s="562"/>
      <c r="AH29" s="503"/>
      <c r="AI29" s="503"/>
      <c r="AJ29" s="503"/>
      <c r="AK29" s="503"/>
    </row>
    <row r="30" spans="1:37" s="477" customFormat="1" ht="15" customHeight="1">
      <c r="A30" s="1233"/>
      <c r="B30" s="1018"/>
      <c r="C30" s="1018"/>
      <c r="D30" s="1018"/>
      <c r="E30" s="1018"/>
      <c r="F30" s="1012"/>
      <c r="G30" s="1019"/>
      <c r="H30" s="1012"/>
      <c r="I30" s="1005"/>
      <c r="J30" s="996"/>
      <c r="K30" s="1005"/>
      <c r="L30" s="540"/>
      <c r="M30" s="560" t="s">
        <v>19</v>
      </c>
      <c r="N30" s="560"/>
      <c r="O30" s="560"/>
      <c r="P30" s="560"/>
      <c r="Q30" s="560"/>
      <c r="R30" s="560"/>
      <c r="S30" s="560"/>
      <c r="T30" s="560"/>
      <c r="U30" s="560"/>
      <c r="V30" s="560"/>
      <c r="W30" s="560"/>
      <c r="X30" s="560"/>
      <c r="Y30" s="560"/>
      <c r="Z30" s="547"/>
      <c r="AA30" s="547"/>
      <c r="AB30" s="575"/>
      <c r="AC30" s="566"/>
      <c r="AD30" s="565"/>
      <c r="AE30" s="551"/>
      <c r="AF30" s="566"/>
      <c r="AG30" s="562"/>
      <c r="AH30" s="503"/>
      <c r="AI30" s="503"/>
      <c r="AJ30" s="503"/>
      <c r="AK30" s="503"/>
    </row>
    <row r="31" spans="1:37" s="477" customFormat="1" ht="15" customHeight="1">
      <c r="A31" s="991"/>
      <c r="B31" s="991"/>
      <c r="C31" s="991"/>
      <c r="D31" s="991"/>
      <c r="E31" s="991"/>
      <c r="F31" s="991"/>
      <c r="G31" s="1004"/>
      <c r="H31" s="1005"/>
      <c r="I31" s="995"/>
      <c r="J31" s="996"/>
      <c r="K31" s="991"/>
      <c r="L31" s="540"/>
      <c r="M31" s="567" t="s">
        <v>309</v>
      </c>
      <c r="N31" s="567"/>
      <c r="O31" s="567"/>
      <c r="P31" s="567"/>
      <c r="Q31" s="567"/>
      <c r="R31" s="567"/>
      <c r="S31" s="567"/>
      <c r="T31" s="567"/>
      <c r="U31" s="567"/>
      <c r="V31" s="567"/>
      <c r="W31" s="567"/>
      <c r="X31" s="567"/>
      <c r="Y31" s="567"/>
      <c r="Z31" s="547"/>
      <c r="AA31" s="547"/>
      <c r="AB31" s="575"/>
      <c r="AC31" s="566"/>
      <c r="AD31" s="565"/>
      <c r="AE31" s="551"/>
      <c r="AF31" s="566"/>
      <c r="AG31" s="562"/>
      <c r="AH31" s="503"/>
      <c r="AI31" s="503"/>
      <c r="AJ31" s="503"/>
      <c r="AK31" s="503"/>
    </row>
    <row r="33" spans="12:37" ht="102" customHeight="1">
      <c r="L33" s="1">
        <v>1</v>
      </c>
      <c r="M33" s="1197" t="s">
        <v>682</v>
      </c>
      <c r="N33" s="1197"/>
      <c r="O33" s="1197"/>
      <c r="P33" s="1197"/>
      <c r="Q33" s="1197"/>
      <c r="R33" s="1197"/>
      <c r="S33" s="1197"/>
      <c r="T33" s="1197"/>
      <c r="U33" s="1197"/>
      <c r="V33" s="1197"/>
      <c r="W33" s="1197"/>
      <c r="X33" s="1197"/>
      <c r="Y33" s="1197"/>
      <c r="Z33" s="1197"/>
      <c r="AA33" s="1197"/>
      <c r="AB33" s="1197"/>
      <c r="AC33" s="1197"/>
      <c r="AD33" s="1197"/>
      <c r="AE33" s="1197"/>
      <c r="AF33" s="1197"/>
      <c r="AG33" s="1197"/>
      <c r="AH33" s="508"/>
      <c r="AI33" s="508"/>
      <c r="AJ33" s="508"/>
      <c r="AK33" s="508"/>
    </row>
    <row r="34" spans="12:37" ht="14.25" customHeight="1">
      <c r="L34" s="515"/>
      <c r="M34" s="516"/>
      <c r="N34" s="516"/>
      <c r="O34" s="516"/>
      <c r="P34" s="516"/>
      <c r="Q34" s="516"/>
      <c r="R34" s="516"/>
      <c r="S34" s="516"/>
      <c r="T34" s="516"/>
      <c r="U34" s="516"/>
      <c r="V34" s="516"/>
      <c r="W34" s="516"/>
      <c r="X34" s="516"/>
      <c r="Y34" s="516"/>
      <c r="Z34" s="519"/>
      <c r="AA34" s="519"/>
      <c r="AB34" s="519"/>
      <c r="AC34" s="519"/>
      <c r="AD34" s="519"/>
      <c r="AE34" s="519"/>
      <c r="AF34" s="519"/>
      <c r="AG34" s="519"/>
      <c r="AH34" s="520"/>
      <c r="AI34" s="520"/>
      <c r="AJ34" s="520"/>
      <c r="AK34" s="520"/>
    </row>
  </sheetData>
  <sheetProtection password="FA9C" sheet="1" objects="1" scenarios="1" formatColumns="0" formatRows="0"/>
  <dataConsolidate link="1"/>
  <mergeCells count="52">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N15:Q17"/>
    <mergeCell ref="R15:U17"/>
    <mergeCell ref="AC17:AD17"/>
    <mergeCell ref="V15:Y17"/>
    <mergeCell ref="Z16:AA16"/>
    <mergeCell ref="AB16:AD16"/>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C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C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C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C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C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C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xr:uid="{00000000-0002-0000-1C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198" t="s">
        <v>491</v>
      </c>
      <c r="G2" s="1199"/>
      <c r="H2" s="1200"/>
      <c r="I2" s="436"/>
    </row>
    <row r="3" spans="1:20" ht="3" customHeight="1"/>
    <row r="4" spans="1:20" s="190" customFormat="1" ht="11.25">
      <c r="A4" s="214"/>
      <c r="B4" s="214"/>
      <c r="C4" s="214"/>
      <c r="D4" s="214"/>
      <c r="F4" s="1159" t="s">
        <v>454</v>
      </c>
      <c r="G4" s="1159"/>
      <c r="H4" s="1159"/>
      <c r="I4" s="1201"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29.11.2022</v>
      </c>
      <c r="I7" s="196" t="s">
        <v>493</v>
      </c>
      <c r="J7" s="334"/>
      <c r="K7" s="214"/>
      <c r="L7" s="214"/>
      <c r="M7" s="214"/>
      <c r="N7" s="214"/>
      <c r="O7" s="214"/>
      <c r="P7" s="214"/>
      <c r="Q7" s="214"/>
      <c r="R7" s="214"/>
      <c r="S7" s="214"/>
      <c r="T7" s="214"/>
    </row>
    <row r="8" spans="1:20" s="190" customFormat="1" ht="45">
      <c r="A8" s="1202">
        <v>1</v>
      </c>
      <c r="B8" s="214"/>
      <c r="C8" s="214"/>
      <c r="D8" s="214"/>
      <c r="F8" s="335" t="str">
        <f>"2." &amp;mergeValue(A8)</f>
        <v>2.1</v>
      </c>
      <c r="G8" s="417" t="s">
        <v>494</v>
      </c>
      <c r="H8" s="317"/>
      <c r="I8" s="196" t="s">
        <v>590</v>
      </c>
      <c r="J8" s="334"/>
      <c r="K8" s="214"/>
      <c r="L8" s="214"/>
      <c r="M8" s="214"/>
      <c r="N8" s="214"/>
      <c r="O8" s="214"/>
      <c r="P8" s="214"/>
      <c r="Q8" s="214"/>
      <c r="R8" s="214"/>
      <c r="S8" s="214"/>
      <c r="T8" s="214"/>
    </row>
    <row r="9" spans="1:20" s="190" customFormat="1" ht="22.5">
      <c r="A9" s="1202"/>
      <c r="B9" s="214"/>
      <c r="C9" s="214"/>
      <c r="D9" s="214"/>
      <c r="F9" s="335" t="str">
        <f>"3." &amp;mergeValue(A9)</f>
        <v>3.1</v>
      </c>
      <c r="G9" s="417" t="s">
        <v>495</v>
      </c>
      <c r="H9" s="317"/>
      <c r="I9" s="196" t="s">
        <v>588</v>
      </c>
      <c r="J9" s="334"/>
      <c r="K9" s="214"/>
      <c r="L9" s="214"/>
      <c r="M9" s="214"/>
      <c r="N9" s="214"/>
      <c r="O9" s="214"/>
      <c r="P9" s="214"/>
      <c r="Q9" s="214"/>
      <c r="R9" s="214"/>
      <c r="S9" s="214"/>
      <c r="T9" s="214"/>
    </row>
    <row r="10" spans="1:20" s="190" customFormat="1" ht="22.5">
      <c r="A10" s="1202"/>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2"/>
      <c r="B11" s="1202">
        <v>1</v>
      </c>
      <c r="C11" s="344"/>
      <c r="D11" s="344"/>
      <c r="F11" s="335" t="str">
        <f>"4."&amp;mergeValue(A11) &amp;"."&amp;mergeValue(B11)</f>
        <v>4.1.1</v>
      </c>
      <c r="G11" s="324" t="s">
        <v>592</v>
      </c>
      <c r="H11" s="317" t="str">
        <f>IF(region_name="","",region_name)</f>
        <v>Орловская область</v>
      </c>
      <c r="I11" s="196" t="s">
        <v>499</v>
      </c>
      <c r="J11" s="334"/>
      <c r="K11" s="214"/>
      <c r="L11" s="214"/>
      <c r="M11" s="214"/>
      <c r="N11" s="214"/>
      <c r="O11" s="214"/>
      <c r="P11" s="214"/>
      <c r="Q11" s="214"/>
      <c r="R11" s="214"/>
      <c r="S11" s="214"/>
      <c r="T11" s="214"/>
    </row>
    <row r="12" spans="1:20" s="190" customFormat="1" ht="22.5">
      <c r="A12" s="1202"/>
      <c r="B12" s="1202"/>
      <c r="C12" s="1202">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2"/>
      <c r="B13" s="1202"/>
      <c r="C13" s="1202"/>
      <c r="D13" s="344">
        <v>1</v>
      </c>
      <c r="F13" s="335" t="str">
        <f>"4."&amp;mergeValue(A13) &amp;"."&amp;mergeValue(B13)&amp;"."&amp;mergeValue(C13)&amp;"."&amp;mergeValue(D13)</f>
        <v>4.1.1.1.1</v>
      </c>
      <c r="G13" s="420" t="s">
        <v>498</v>
      </c>
      <c r="H13" s="317"/>
      <c r="I13" s="1203" t="s">
        <v>591</v>
      </c>
      <c r="J13" s="334"/>
      <c r="K13" s="214"/>
      <c r="L13" s="214"/>
      <c r="M13" s="214"/>
      <c r="N13" s="214"/>
      <c r="O13" s="214"/>
      <c r="P13" s="214"/>
      <c r="Q13" s="214"/>
      <c r="R13" s="214"/>
      <c r="S13" s="214"/>
      <c r="T13" s="214"/>
    </row>
    <row r="14" spans="1:20" s="190" customFormat="1" ht="18.75">
      <c r="A14" s="1202"/>
      <c r="B14" s="1202"/>
      <c r="C14" s="1202"/>
      <c r="D14" s="344"/>
      <c r="F14" s="338"/>
      <c r="G14" s="150" t="s">
        <v>4</v>
      </c>
      <c r="H14" s="343"/>
      <c r="I14" s="1203"/>
      <c r="J14" s="334"/>
      <c r="K14" s="214"/>
      <c r="L14" s="214"/>
      <c r="M14" s="214"/>
      <c r="N14" s="214"/>
      <c r="O14" s="214"/>
      <c r="P14" s="214"/>
      <c r="Q14" s="214"/>
      <c r="R14" s="214"/>
      <c r="S14" s="214"/>
      <c r="T14" s="214"/>
    </row>
    <row r="15" spans="1:20" s="190" customFormat="1" ht="18.75">
      <c r="A15" s="1202"/>
      <c r="B15" s="1202"/>
      <c r="C15" s="344"/>
      <c r="D15" s="344"/>
      <c r="F15" s="421"/>
      <c r="G15" s="195" t="s">
        <v>403</v>
      </c>
      <c r="H15" s="422"/>
      <c r="I15" s="423"/>
      <c r="J15" s="334"/>
      <c r="K15" s="214"/>
      <c r="L15" s="214"/>
      <c r="M15" s="214"/>
      <c r="N15" s="214"/>
      <c r="O15" s="214"/>
      <c r="P15" s="214"/>
      <c r="Q15" s="214"/>
      <c r="R15" s="214"/>
      <c r="S15" s="214"/>
      <c r="T15" s="214"/>
    </row>
    <row r="16" spans="1:20" s="190" customFormat="1" ht="18.75">
      <c r="A16" s="1202"/>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7" t="s">
        <v>593</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D00-000000000000}">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7.42578125" style="478" customWidth="1"/>
    <col min="14" max="14" width="2.7109375" style="478" hidden="1" customWidth="1"/>
    <col min="15" max="18" width="23.7109375" style="478" customWidth="1"/>
    <col min="19" max="19" width="11.7109375" style="478" customWidth="1"/>
    <col min="20" max="20" width="3.7109375" style="478" customWidth="1"/>
    <col min="21" max="21" width="11.7109375" style="478" customWidth="1"/>
    <col min="22" max="22" width="8.5703125" style="478" hidden="1" customWidth="1"/>
    <col min="23" max="23" width="4.7109375" style="478" customWidth="1"/>
    <col min="24" max="24" width="115.7109375" style="478" customWidth="1"/>
    <col min="25" max="25" width="10.5703125" style="1010"/>
    <col min="26" max="29" width="10.5703125" style="502"/>
    <col min="30" max="246" width="10.5703125" style="478"/>
    <col min="247" max="254" width="0" style="478" hidden="1" customWidth="1"/>
    <col min="255" max="257" width="3.7109375" style="478" customWidth="1"/>
    <col min="258" max="258" width="12.7109375" style="478" customWidth="1"/>
    <col min="259" max="259" width="47.42578125" style="478" customWidth="1"/>
    <col min="260" max="260" width="0" style="478" hidden="1" customWidth="1"/>
    <col min="261" max="261" width="24.7109375" style="478" customWidth="1"/>
    <col min="262" max="262" width="14.7109375" style="478" customWidth="1"/>
    <col min="263" max="264" width="15.7109375" style="478" customWidth="1"/>
    <col min="265" max="265" width="11.7109375" style="478" customWidth="1"/>
    <col min="266" max="266" width="6.42578125" style="478" bestFit="1" customWidth="1"/>
    <col min="267" max="267" width="11.7109375" style="478" customWidth="1"/>
    <col min="268" max="268" width="0" style="478" hidden="1" customWidth="1"/>
    <col min="269" max="269" width="3.7109375" style="478" customWidth="1"/>
    <col min="270" max="270" width="11.140625" style="478" bestFit="1" customWidth="1"/>
    <col min="271" max="502" width="10.5703125" style="478"/>
    <col min="503" max="510" width="0" style="478" hidden="1" customWidth="1"/>
    <col min="511" max="513" width="3.7109375" style="478" customWidth="1"/>
    <col min="514" max="514" width="12.7109375" style="478" customWidth="1"/>
    <col min="515" max="515" width="47.42578125" style="478" customWidth="1"/>
    <col min="516" max="516" width="0" style="478" hidden="1" customWidth="1"/>
    <col min="517" max="517" width="24.7109375" style="478" customWidth="1"/>
    <col min="518" max="518" width="14.7109375" style="478" customWidth="1"/>
    <col min="519" max="520" width="15.7109375" style="478" customWidth="1"/>
    <col min="521" max="521" width="11.7109375" style="478" customWidth="1"/>
    <col min="522" max="522" width="6.42578125" style="478" bestFit="1" customWidth="1"/>
    <col min="523" max="523" width="11.7109375" style="478" customWidth="1"/>
    <col min="524" max="524" width="0" style="478" hidden="1" customWidth="1"/>
    <col min="525" max="525" width="3.7109375" style="478" customWidth="1"/>
    <col min="526" max="526" width="11.140625" style="478" bestFit="1" customWidth="1"/>
    <col min="527" max="758" width="10.5703125" style="478"/>
    <col min="759" max="766" width="0" style="478" hidden="1" customWidth="1"/>
    <col min="767" max="769" width="3.7109375" style="478" customWidth="1"/>
    <col min="770" max="770" width="12.7109375" style="478" customWidth="1"/>
    <col min="771" max="771" width="47.42578125" style="478" customWidth="1"/>
    <col min="772" max="772" width="0" style="478" hidden="1" customWidth="1"/>
    <col min="773" max="773" width="24.7109375" style="478" customWidth="1"/>
    <col min="774" max="774" width="14.7109375" style="478" customWidth="1"/>
    <col min="775" max="776" width="15.7109375" style="478" customWidth="1"/>
    <col min="777" max="777" width="11.7109375" style="478" customWidth="1"/>
    <col min="778" max="778" width="6.42578125" style="478" bestFit="1" customWidth="1"/>
    <col min="779" max="779" width="11.7109375" style="478" customWidth="1"/>
    <col min="780" max="780" width="0" style="478" hidden="1" customWidth="1"/>
    <col min="781" max="781" width="3.7109375" style="478" customWidth="1"/>
    <col min="782" max="782" width="11.140625" style="478" bestFit="1" customWidth="1"/>
    <col min="783"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0" style="478" hidden="1" customWidth="1"/>
    <col min="1029" max="1029" width="24.7109375" style="478" customWidth="1"/>
    <col min="1030" max="1030" width="14.7109375" style="478" customWidth="1"/>
    <col min="1031" max="1032" width="15.7109375" style="478" customWidth="1"/>
    <col min="1033" max="1033" width="11.7109375" style="478" customWidth="1"/>
    <col min="1034" max="1034" width="6.42578125" style="478" bestFit="1" customWidth="1"/>
    <col min="1035" max="1035" width="11.7109375" style="478" customWidth="1"/>
    <col min="1036" max="1036" width="0" style="478" hidden="1" customWidth="1"/>
    <col min="1037" max="1037" width="3.7109375" style="478" customWidth="1"/>
    <col min="1038" max="1038" width="11.140625" style="478" bestFit="1" customWidth="1"/>
    <col min="1039"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0" style="478" hidden="1" customWidth="1"/>
    <col min="1285" max="1285" width="24.7109375" style="478" customWidth="1"/>
    <col min="1286" max="1286" width="14.7109375" style="478" customWidth="1"/>
    <col min="1287" max="1288" width="15.7109375" style="478" customWidth="1"/>
    <col min="1289" max="1289" width="11.7109375" style="478" customWidth="1"/>
    <col min="1290" max="1290" width="6.42578125" style="478" bestFit="1" customWidth="1"/>
    <col min="1291" max="1291" width="11.7109375" style="478" customWidth="1"/>
    <col min="1292" max="1292" width="0" style="478" hidden="1" customWidth="1"/>
    <col min="1293" max="1293" width="3.7109375" style="478" customWidth="1"/>
    <col min="1294" max="1294" width="11.140625" style="478" bestFit="1" customWidth="1"/>
    <col min="1295"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0" style="478" hidden="1" customWidth="1"/>
    <col min="1541" max="1541" width="24.7109375" style="478" customWidth="1"/>
    <col min="1542" max="1542" width="14.7109375" style="478" customWidth="1"/>
    <col min="1543" max="1544" width="15.7109375" style="478" customWidth="1"/>
    <col min="1545" max="1545" width="11.7109375" style="478" customWidth="1"/>
    <col min="1546" max="1546" width="6.42578125" style="478" bestFit="1" customWidth="1"/>
    <col min="1547" max="1547" width="11.7109375" style="478" customWidth="1"/>
    <col min="1548" max="1548" width="0" style="478" hidden="1" customWidth="1"/>
    <col min="1549" max="1549" width="3.7109375" style="478" customWidth="1"/>
    <col min="1550" max="1550" width="11.140625" style="478" bestFit="1" customWidth="1"/>
    <col min="1551"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0" style="478" hidden="1" customWidth="1"/>
    <col min="1797" max="1797" width="24.7109375" style="478" customWidth="1"/>
    <col min="1798" max="1798" width="14.7109375" style="478" customWidth="1"/>
    <col min="1799" max="1800" width="15.7109375" style="478" customWidth="1"/>
    <col min="1801" max="1801" width="11.7109375" style="478" customWidth="1"/>
    <col min="1802" max="1802" width="6.42578125" style="478" bestFit="1" customWidth="1"/>
    <col min="1803" max="1803" width="11.7109375" style="478" customWidth="1"/>
    <col min="1804" max="1804" width="0" style="478" hidden="1" customWidth="1"/>
    <col min="1805" max="1805" width="3.7109375" style="478" customWidth="1"/>
    <col min="1806" max="1806" width="11.140625" style="478" bestFit="1" customWidth="1"/>
    <col min="1807"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0" style="478" hidden="1" customWidth="1"/>
    <col min="2053" max="2053" width="24.7109375" style="478" customWidth="1"/>
    <col min="2054" max="2054" width="14.7109375" style="478" customWidth="1"/>
    <col min="2055" max="2056" width="15.7109375" style="478" customWidth="1"/>
    <col min="2057" max="2057" width="11.7109375" style="478" customWidth="1"/>
    <col min="2058" max="2058" width="6.42578125" style="478" bestFit="1" customWidth="1"/>
    <col min="2059" max="2059" width="11.7109375" style="478" customWidth="1"/>
    <col min="2060" max="2060" width="0" style="478" hidden="1" customWidth="1"/>
    <col min="2061" max="2061" width="3.7109375" style="478" customWidth="1"/>
    <col min="2062" max="2062" width="11.140625" style="478" bestFit="1" customWidth="1"/>
    <col min="2063"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0" style="478" hidden="1" customWidth="1"/>
    <col min="2309" max="2309" width="24.7109375" style="478" customWidth="1"/>
    <col min="2310" max="2310" width="14.7109375" style="478" customWidth="1"/>
    <col min="2311" max="2312" width="15.7109375" style="478" customWidth="1"/>
    <col min="2313" max="2313" width="11.7109375" style="478" customWidth="1"/>
    <col min="2314" max="2314" width="6.42578125" style="478" bestFit="1" customWidth="1"/>
    <col min="2315" max="2315" width="11.7109375" style="478" customWidth="1"/>
    <col min="2316" max="2316" width="0" style="478" hidden="1" customWidth="1"/>
    <col min="2317" max="2317" width="3.7109375" style="478" customWidth="1"/>
    <col min="2318" max="2318" width="11.140625" style="478" bestFit="1" customWidth="1"/>
    <col min="2319"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0" style="478" hidden="1" customWidth="1"/>
    <col min="2565" max="2565" width="24.7109375" style="478" customWidth="1"/>
    <col min="2566" max="2566" width="14.7109375" style="478" customWidth="1"/>
    <col min="2567" max="2568" width="15.7109375" style="478" customWidth="1"/>
    <col min="2569" max="2569" width="11.7109375" style="478" customWidth="1"/>
    <col min="2570" max="2570" width="6.42578125" style="478" bestFit="1" customWidth="1"/>
    <col min="2571" max="2571" width="11.7109375" style="478" customWidth="1"/>
    <col min="2572" max="2572" width="0" style="478" hidden="1" customWidth="1"/>
    <col min="2573" max="2573" width="3.7109375" style="478" customWidth="1"/>
    <col min="2574" max="2574" width="11.140625" style="478" bestFit="1" customWidth="1"/>
    <col min="2575"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0" style="478" hidden="1" customWidth="1"/>
    <col min="2821" max="2821" width="24.7109375" style="478" customWidth="1"/>
    <col min="2822" max="2822" width="14.7109375" style="478" customWidth="1"/>
    <col min="2823" max="2824" width="15.7109375" style="478" customWidth="1"/>
    <col min="2825" max="2825" width="11.7109375" style="478" customWidth="1"/>
    <col min="2826" max="2826" width="6.42578125" style="478" bestFit="1" customWidth="1"/>
    <col min="2827" max="2827" width="11.7109375" style="478" customWidth="1"/>
    <col min="2828" max="2828" width="0" style="478" hidden="1" customWidth="1"/>
    <col min="2829" max="2829" width="3.7109375" style="478" customWidth="1"/>
    <col min="2830" max="2830" width="11.140625" style="478" bestFit="1" customWidth="1"/>
    <col min="2831"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0" style="478" hidden="1" customWidth="1"/>
    <col min="3077" max="3077" width="24.7109375" style="478" customWidth="1"/>
    <col min="3078" max="3078" width="14.7109375" style="478" customWidth="1"/>
    <col min="3079" max="3080" width="15.7109375" style="478" customWidth="1"/>
    <col min="3081" max="3081" width="11.7109375" style="478" customWidth="1"/>
    <col min="3082" max="3082" width="6.42578125" style="478" bestFit="1" customWidth="1"/>
    <col min="3083" max="3083" width="11.7109375" style="478" customWidth="1"/>
    <col min="3084" max="3084" width="0" style="478" hidden="1" customWidth="1"/>
    <col min="3085" max="3085" width="3.7109375" style="478" customWidth="1"/>
    <col min="3086" max="3086" width="11.140625" style="478" bestFit="1" customWidth="1"/>
    <col min="3087"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0" style="478" hidden="1" customWidth="1"/>
    <col min="3333" max="3333" width="24.7109375" style="478" customWidth="1"/>
    <col min="3334" max="3334" width="14.7109375" style="478" customWidth="1"/>
    <col min="3335" max="3336" width="15.7109375" style="478" customWidth="1"/>
    <col min="3337" max="3337" width="11.7109375" style="478" customWidth="1"/>
    <col min="3338" max="3338" width="6.42578125" style="478" bestFit="1" customWidth="1"/>
    <col min="3339" max="3339" width="11.7109375" style="478" customWidth="1"/>
    <col min="3340" max="3340" width="0" style="478" hidden="1" customWidth="1"/>
    <col min="3341" max="3341" width="3.7109375" style="478" customWidth="1"/>
    <col min="3342" max="3342" width="11.140625" style="478" bestFit="1" customWidth="1"/>
    <col min="3343"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0" style="478" hidden="1" customWidth="1"/>
    <col min="3589" max="3589" width="24.7109375" style="478" customWidth="1"/>
    <col min="3590" max="3590" width="14.7109375" style="478" customWidth="1"/>
    <col min="3591" max="3592" width="15.7109375" style="478" customWidth="1"/>
    <col min="3593" max="3593" width="11.7109375" style="478" customWidth="1"/>
    <col min="3594" max="3594" width="6.42578125" style="478" bestFit="1" customWidth="1"/>
    <col min="3595" max="3595" width="11.7109375" style="478" customWidth="1"/>
    <col min="3596" max="3596" width="0" style="478" hidden="1" customWidth="1"/>
    <col min="3597" max="3597" width="3.7109375" style="478" customWidth="1"/>
    <col min="3598" max="3598" width="11.140625" style="478" bestFit="1" customWidth="1"/>
    <col min="3599"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0" style="478" hidden="1" customWidth="1"/>
    <col min="3845" max="3845" width="24.7109375" style="478" customWidth="1"/>
    <col min="3846" max="3846" width="14.7109375" style="478" customWidth="1"/>
    <col min="3847" max="3848" width="15.7109375" style="478" customWidth="1"/>
    <col min="3849" max="3849" width="11.7109375" style="478" customWidth="1"/>
    <col min="3850" max="3850" width="6.42578125" style="478" bestFit="1" customWidth="1"/>
    <col min="3851" max="3851" width="11.7109375" style="478" customWidth="1"/>
    <col min="3852" max="3852" width="0" style="478" hidden="1" customWidth="1"/>
    <col min="3853" max="3853" width="3.7109375" style="478" customWidth="1"/>
    <col min="3854" max="3854" width="11.140625" style="478" bestFit="1" customWidth="1"/>
    <col min="3855"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0" style="478" hidden="1" customWidth="1"/>
    <col min="4101" max="4101" width="24.7109375" style="478" customWidth="1"/>
    <col min="4102" max="4102" width="14.7109375" style="478" customWidth="1"/>
    <col min="4103" max="4104" width="15.7109375" style="478" customWidth="1"/>
    <col min="4105" max="4105" width="11.7109375" style="478" customWidth="1"/>
    <col min="4106" max="4106" width="6.42578125" style="478" bestFit="1" customWidth="1"/>
    <col min="4107" max="4107" width="11.7109375" style="478" customWidth="1"/>
    <col min="4108" max="4108" width="0" style="478" hidden="1" customWidth="1"/>
    <col min="4109" max="4109" width="3.7109375" style="478" customWidth="1"/>
    <col min="4110" max="4110" width="11.140625" style="478" bestFit="1" customWidth="1"/>
    <col min="4111"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0" style="478" hidden="1" customWidth="1"/>
    <col min="4357" max="4357" width="24.7109375" style="478" customWidth="1"/>
    <col min="4358" max="4358" width="14.7109375" style="478" customWidth="1"/>
    <col min="4359" max="4360" width="15.7109375" style="478" customWidth="1"/>
    <col min="4361" max="4361" width="11.7109375" style="478" customWidth="1"/>
    <col min="4362" max="4362" width="6.42578125" style="478" bestFit="1" customWidth="1"/>
    <col min="4363" max="4363" width="11.7109375" style="478" customWidth="1"/>
    <col min="4364" max="4364" width="0" style="478" hidden="1" customWidth="1"/>
    <col min="4365" max="4365" width="3.7109375" style="478" customWidth="1"/>
    <col min="4366" max="4366" width="11.140625" style="478" bestFit="1" customWidth="1"/>
    <col min="4367"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0" style="478" hidden="1" customWidth="1"/>
    <col min="4613" max="4613" width="24.7109375" style="478" customWidth="1"/>
    <col min="4614" max="4614" width="14.7109375" style="478" customWidth="1"/>
    <col min="4615" max="4616" width="15.7109375" style="478" customWidth="1"/>
    <col min="4617" max="4617" width="11.7109375" style="478" customWidth="1"/>
    <col min="4618" max="4618" width="6.42578125" style="478" bestFit="1" customWidth="1"/>
    <col min="4619" max="4619" width="11.7109375" style="478" customWidth="1"/>
    <col min="4620" max="4620" width="0" style="478" hidden="1" customWidth="1"/>
    <col min="4621" max="4621" width="3.7109375" style="478" customWidth="1"/>
    <col min="4622" max="4622" width="11.140625" style="478" bestFit="1" customWidth="1"/>
    <col min="4623"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0" style="478" hidden="1" customWidth="1"/>
    <col min="4869" max="4869" width="24.7109375" style="478" customWidth="1"/>
    <col min="4870" max="4870" width="14.7109375" style="478" customWidth="1"/>
    <col min="4871" max="4872" width="15.7109375" style="478" customWidth="1"/>
    <col min="4873" max="4873" width="11.7109375" style="478" customWidth="1"/>
    <col min="4874" max="4874" width="6.42578125" style="478" bestFit="1" customWidth="1"/>
    <col min="4875" max="4875" width="11.7109375" style="478" customWidth="1"/>
    <col min="4876" max="4876" width="0" style="478" hidden="1" customWidth="1"/>
    <col min="4877" max="4877" width="3.7109375" style="478" customWidth="1"/>
    <col min="4878" max="4878" width="11.140625" style="478" bestFit="1" customWidth="1"/>
    <col min="4879"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0" style="478" hidden="1" customWidth="1"/>
    <col min="5125" max="5125" width="24.7109375" style="478" customWidth="1"/>
    <col min="5126" max="5126" width="14.7109375" style="478" customWidth="1"/>
    <col min="5127" max="5128" width="15.7109375" style="478" customWidth="1"/>
    <col min="5129" max="5129" width="11.7109375" style="478" customWidth="1"/>
    <col min="5130" max="5130" width="6.42578125" style="478" bestFit="1" customWidth="1"/>
    <col min="5131" max="5131" width="11.7109375" style="478" customWidth="1"/>
    <col min="5132" max="5132" width="0" style="478" hidden="1" customWidth="1"/>
    <col min="5133" max="5133" width="3.7109375" style="478" customWidth="1"/>
    <col min="5134" max="5134" width="11.140625" style="478" bestFit="1" customWidth="1"/>
    <col min="5135"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0" style="478" hidden="1" customWidth="1"/>
    <col min="5381" max="5381" width="24.7109375" style="478" customWidth="1"/>
    <col min="5382" max="5382" width="14.7109375" style="478" customWidth="1"/>
    <col min="5383" max="5384" width="15.7109375" style="478" customWidth="1"/>
    <col min="5385" max="5385" width="11.7109375" style="478" customWidth="1"/>
    <col min="5386" max="5386" width="6.42578125" style="478" bestFit="1" customWidth="1"/>
    <col min="5387" max="5387" width="11.7109375" style="478" customWidth="1"/>
    <col min="5388" max="5388" width="0" style="478" hidden="1" customWidth="1"/>
    <col min="5389" max="5389" width="3.7109375" style="478" customWidth="1"/>
    <col min="5390" max="5390" width="11.140625" style="478" bestFit="1" customWidth="1"/>
    <col min="5391"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0" style="478" hidden="1" customWidth="1"/>
    <col min="5637" max="5637" width="24.7109375" style="478" customWidth="1"/>
    <col min="5638" max="5638" width="14.7109375" style="478" customWidth="1"/>
    <col min="5639" max="5640" width="15.7109375" style="478" customWidth="1"/>
    <col min="5641" max="5641" width="11.7109375" style="478" customWidth="1"/>
    <col min="5642" max="5642" width="6.42578125" style="478" bestFit="1" customWidth="1"/>
    <col min="5643" max="5643" width="11.7109375" style="478" customWidth="1"/>
    <col min="5644" max="5644" width="0" style="478" hidden="1" customWidth="1"/>
    <col min="5645" max="5645" width="3.7109375" style="478" customWidth="1"/>
    <col min="5646" max="5646" width="11.140625" style="478" bestFit="1" customWidth="1"/>
    <col min="5647"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0" style="478" hidden="1" customWidth="1"/>
    <col min="5893" max="5893" width="24.7109375" style="478" customWidth="1"/>
    <col min="5894" max="5894" width="14.7109375" style="478" customWidth="1"/>
    <col min="5895" max="5896" width="15.7109375" style="478" customWidth="1"/>
    <col min="5897" max="5897" width="11.7109375" style="478" customWidth="1"/>
    <col min="5898" max="5898" width="6.42578125" style="478" bestFit="1" customWidth="1"/>
    <col min="5899" max="5899" width="11.7109375" style="478" customWidth="1"/>
    <col min="5900" max="5900" width="0" style="478" hidden="1" customWidth="1"/>
    <col min="5901" max="5901" width="3.7109375" style="478" customWidth="1"/>
    <col min="5902" max="5902" width="11.140625" style="478" bestFit="1" customWidth="1"/>
    <col min="5903"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0" style="478" hidden="1" customWidth="1"/>
    <col min="6149" max="6149" width="24.7109375" style="478" customWidth="1"/>
    <col min="6150" max="6150" width="14.7109375" style="478" customWidth="1"/>
    <col min="6151" max="6152" width="15.7109375" style="478" customWidth="1"/>
    <col min="6153" max="6153" width="11.7109375" style="478" customWidth="1"/>
    <col min="6154" max="6154" width="6.42578125" style="478" bestFit="1" customWidth="1"/>
    <col min="6155" max="6155" width="11.7109375" style="478" customWidth="1"/>
    <col min="6156" max="6156" width="0" style="478" hidden="1" customWidth="1"/>
    <col min="6157" max="6157" width="3.7109375" style="478" customWidth="1"/>
    <col min="6158" max="6158" width="11.140625" style="478" bestFit="1" customWidth="1"/>
    <col min="6159"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0" style="478" hidden="1" customWidth="1"/>
    <col min="6405" max="6405" width="24.7109375" style="478" customWidth="1"/>
    <col min="6406" max="6406" width="14.7109375" style="478" customWidth="1"/>
    <col min="6407" max="6408" width="15.7109375" style="478" customWidth="1"/>
    <col min="6409" max="6409" width="11.7109375" style="478" customWidth="1"/>
    <col min="6410" max="6410" width="6.42578125" style="478" bestFit="1" customWidth="1"/>
    <col min="6411" max="6411" width="11.7109375" style="478" customWidth="1"/>
    <col min="6412" max="6412" width="0" style="478" hidden="1" customWidth="1"/>
    <col min="6413" max="6413" width="3.7109375" style="478" customWidth="1"/>
    <col min="6414" max="6414" width="11.140625" style="478" bestFit="1" customWidth="1"/>
    <col min="6415"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0" style="478" hidden="1" customWidth="1"/>
    <col min="6661" max="6661" width="24.7109375" style="478" customWidth="1"/>
    <col min="6662" max="6662" width="14.7109375" style="478" customWidth="1"/>
    <col min="6663" max="6664" width="15.7109375" style="478" customWidth="1"/>
    <col min="6665" max="6665" width="11.7109375" style="478" customWidth="1"/>
    <col min="6666" max="6666" width="6.42578125" style="478" bestFit="1" customWidth="1"/>
    <col min="6667" max="6667" width="11.7109375" style="478" customWidth="1"/>
    <col min="6668" max="6668" width="0" style="478" hidden="1" customWidth="1"/>
    <col min="6669" max="6669" width="3.7109375" style="478" customWidth="1"/>
    <col min="6670" max="6670" width="11.140625" style="478" bestFit="1" customWidth="1"/>
    <col min="6671"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0" style="478" hidden="1" customWidth="1"/>
    <col min="6917" max="6917" width="24.7109375" style="478" customWidth="1"/>
    <col min="6918" max="6918" width="14.7109375" style="478" customWidth="1"/>
    <col min="6919" max="6920" width="15.7109375" style="478" customWidth="1"/>
    <col min="6921" max="6921" width="11.7109375" style="478" customWidth="1"/>
    <col min="6922" max="6922" width="6.42578125" style="478" bestFit="1" customWidth="1"/>
    <col min="6923" max="6923" width="11.7109375" style="478" customWidth="1"/>
    <col min="6924" max="6924" width="0" style="478" hidden="1" customWidth="1"/>
    <col min="6925" max="6925" width="3.7109375" style="478" customWidth="1"/>
    <col min="6926" max="6926" width="11.140625" style="478" bestFit="1" customWidth="1"/>
    <col min="6927"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0" style="478" hidden="1" customWidth="1"/>
    <col min="7173" max="7173" width="24.7109375" style="478" customWidth="1"/>
    <col min="7174" max="7174" width="14.7109375" style="478" customWidth="1"/>
    <col min="7175" max="7176" width="15.7109375" style="478" customWidth="1"/>
    <col min="7177" max="7177" width="11.7109375" style="478" customWidth="1"/>
    <col min="7178" max="7178" width="6.42578125" style="478" bestFit="1" customWidth="1"/>
    <col min="7179" max="7179" width="11.7109375" style="478" customWidth="1"/>
    <col min="7180" max="7180" width="0" style="478" hidden="1" customWidth="1"/>
    <col min="7181" max="7181" width="3.7109375" style="478" customWidth="1"/>
    <col min="7182" max="7182" width="11.140625" style="478" bestFit="1" customWidth="1"/>
    <col min="7183"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0" style="478" hidden="1" customWidth="1"/>
    <col min="7429" max="7429" width="24.7109375" style="478" customWidth="1"/>
    <col min="7430" max="7430" width="14.7109375" style="478" customWidth="1"/>
    <col min="7431" max="7432" width="15.7109375" style="478" customWidth="1"/>
    <col min="7433" max="7433" width="11.7109375" style="478" customWidth="1"/>
    <col min="7434" max="7434" width="6.42578125" style="478" bestFit="1" customWidth="1"/>
    <col min="7435" max="7435" width="11.7109375" style="478" customWidth="1"/>
    <col min="7436" max="7436" width="0" style="478" hidden="1" customWidth="1"/>
    <col min="7437" max="7437" width="3.7109375" style="478" customWidth="1"/>
    <col min="7438" max="7438" width="11.140625" style="478" bestFit="1" customWidth="1"/>
    <col min="7439"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0" style="478" hidden="1" customWidth="1"/>
    <col min="7685" max="7685" width="24.7109375" style="478" customWidth="1"/>
    <col min="7686" max="7686" width="14.7109375" style="478" customWidth="1"/>
    <col min="7687" max="7688" width="15.7109375" style="478" customWidth="1"/>
    <col min="7689" max="7689" width="11.7109375" style="478" customWidth="1"/>
    <col min="7690" max="7690" width="6.42578125" style="478" bestFit="1" customWidth="1"/>
    <col min="7691" max="7691" width="11.7109375" style="478" customWidth="1"/>
    <col min="7692" max="7692" width="0" style="478" hidden="1" customWidth="1"/>
    <col min="7693" max="7693" width="3.7109375" style="478" customWidth="1"/>
    <col min="7694" max="7694" width="11.140625" style="478" bestFit="1" customWidth="1"/>
    <col min="7695"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0" style="478" hidden="1" customWidth="1"/>
    <col min="7941" max="7941" width="24.7109375" style="478" customWidth="1"/>
    <col min="7942" max="7942" width="14.7109375" style="478" customWidth="1"/>
    <col min="7943" max="7944" width="15.7109375" style="478" customWidth="1"/>
    <col min="7945" max="7945" width="11.7109375" style="478" customWidth="1"/>
    <col min="7946" max="7946" width="6.42578125" style="478" bestFit="1" customWidth="1"/>
    <col min="7947" max="7947" width="11.7109375" style="478" customWidth="1"/>
    <col min="7948" max="7948" width="0" style="478" hidden="1" customWidth="1"/>
    <col min="7949" max="7949" width="3.7109375" style="478" customWidth="1"/>
    <col min="7950" max="7950" width="11.140625" style="478" bestFit="1" customWidth="1"/>
    <col min="7951"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0" style="478" hidden="1" customWidth="1"/>
    <col min="8197" max="8197" width="24.7109375" style="478" customWidth="1"/>
    <col min="8198" max="8198" width="14.7109375" style="478" customWidth="1"/>
    <col min="8199" max="8200" width="15.7109375" style="478" customWidth="1"/>
    <col min="8201" max="8201" width="11.7109375" style="478" customWidth="1"/>
    <col min="8202" max="8202" width="6.42578125" style="478" bestFit="1" customWidth="1"/>
    <col min="8203" max="8203" width="11.7109375" style="478" customWidth="1"/>
    <col min="8204" max="8204" width="0" style="478" hidden="1" customWidth="1"/>
    <col min="8205" max="8205" width="3.7109375" style="478" customWidth="1"/>
    <col min="8206" max="8206" width="11.140625" style="478" bestFit="1" customWidth="1"/>
    <col min="8207"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0" style="478" hidden="1" customWidth="1"/>
    <col min="8453" max="8453" width="24.7109375" style="478" customWidth="1"/>
    <col min="8454" max="8454" width="14.7109375" style="478" customWidth="1"/>
    <col min="8455" max="8456" width="15.7109375" style="478" customWidth="1"/>
    <col min="8457" max="8457" width="11.7109375" style="478" customWidth="1"/>
    <col min="8458" max="8458" width="6.42578125" style="478" bestFit="1" customWidth="1"/>
    <col min="8459" max="8459" width="11.7109375" style="478" customWidth="1"/>
    <col min="8460" max="8460" width="0" style="478" hidden="1" customWidth="1"/>
    <col min="8461" max="8461" width="3.7109375" style="478" customWidth="1"/>
    <col min="8462" max="8462" width="11.140625" style="478" bestFit="1" customWidth="1"/>
    <col min="8463"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0" style="478" hidden="1" customWidth="1"/>
    <col min="8709" max="8709" width="24.7109375" style="478" customWidth="1"/>
    <col min="8710" max="8710" width="14.7109375" style="478" customWidth="1"/>
    <col min="8711" max="8712" width="15.7109375" style="478" customWidth="1"/>
    <col min="8713" max="8713" width="11.7109375" style="478" customWidth="1"/>
    <col min="8714" max="8714" width="6.42578125" style="478" bestFit="1" customWidth="1"/>
    <col min="8715" max="8715" width="11.7109375" style="478" customWidth="1"/>
    <col min="8716" max="8716" width="0" style="478" hidden="1" customWidth="1"/>
    <col min="8717" max="8717" width="3.7109375" style="478" customWidth="1"/>
    <col min="8718" max="8718" width="11.140625" style="478" bestFit="1" customWidth="1"/>
    <col min="8719"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0" style="478" hidden="1" customWidth="1"/>
    <col min="8965" max="8965" width="24.7109375" style="478" customWidth="1"/>
    <col min="8966" max="8966" width="14.7109375" style="478" customWidth="1"/>
    <col min="8967" max="8968" width="15.7109375" style="478" customWidth="1"/>
    <col min="8969" max="8969" width="11.7109375" style="478" customWidth="1"/>
    <col min="8970" max="8970" width="6.42578125" style="478" bestFit="1" customWidth="1"/>
    <col min="8971" max="8971" width="11.7109375" style="478" customWidth="1"/>
    <col min="8972" max="8972" width="0" style="478" hidden="1" customWidth="1"/>
    <col min="8973" max="8973" width="3.7109375" style="478" customWidth="1"/>
    <col min="8974" max="8974" width="11.140625" style="478" bestFit="1" customWidth="1"/>
    <col min="8975"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0" style="478" hidden="1" customWidth="1"/>
    <col min="9221" max="9221" width="24.7109375" style="478" customWidth="1"/>
    <col min="9222" max="9222" width="14.7109375" style="478" customWidth="1"/>
    <col min="9223" max="9224" width="15.7109375" style="478" customWidth="1"/>
    <col min="9225" max="9225" width="11.7109375" style="478" customWidth="1"/>
    <col min="9226" max="9226" width="6.42578125" style="478" bestFit="1" customWidth="1"/>
    <col min="9227" max="9227" width="11.7109375" style="478" customWidth="1"/>
    <col min="9228" max="9228" width="0" style="478" hidden="1" customWidth="1"/>
    <col min="9229" max="9229" width="3.7109375" style="478" customWidth="1"/>
    <col min="9230" max="9230" width="11.140625" style="478" bestFit="1" customWidth="1"/>
    <col min="9231"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0" style="478" hidden="1" customWidth="1"/>
    <col min="9477" max="9477" width="24.7109375" style="478" customWidth="1"/>
    <col min="9478" max="9478" width="14.7109375" style="478" customWidth="1"/>
    <col min="9479" max="9480" width="15.7109375" style="478" customWidth="1"/>
    <col min="9481" max="9481" width="11.7109375" style="478" customWidth="1"/>
    <col min="9482" max="9482" width="6.42578125" style="478" bestFit="1" customWidth="1"/>
    <col min="9483" max="9483" width="11.7109375" style="478" customWidth="1"/>
    <col min="9484" max="9484" width="0" style="478" hidden="1" customWidth="1"/>
    <col min="9485" max="9485" width="3.7109375" style="478" customWidth="1"/>
    <col min="9486" max="9486" width="11.140625" style="478" bestFit="1" customWidth="1"/>
    <col min="9487"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0" style="478" hidden="1" customWidth="1"/>
    <col min="9733" max="9733" width="24.7109375" style="478" customWidth="1"/>
    <col min="9734" max="9734" width="14.7109375" style="478" customWidth="1"/>
    <col min="9735" max="9736" width="15.7109375" style="478" customWidth="1"/>
    <col min="9737" max="9737" width="11.7109375" style="478" customWidth="1"/>
    <col min="9738" max="9738" width="6.42578125" style="478" bestFit="1" customWidth="1"/>
    <col min="9739" max="9739" width="11.7109375" style="478" customWidth="1"/>
    <col min="9740" max="9740" width="0" style="478" hidden="1" customWidth="1"/>
    <col min="9741" max="9741" width="3.7109375" style="478" customWidth="1"/>
    <col min="9742" max="9742" width="11.140625" style="478" bestFit="1" customWidth="1"/>
    <col min="9743"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0" style="478" hidden="1" customWidth="1"/>
    <col min="9989" max="9989" width="24.7109375" style="478" customWidth="1"/>
    <col min="9990" max="9990" width="14.7109375" style="478" customWidth="1"/>
    <col min="9991" max="9992" width="15.7109375" style="478" customWidth="1"/>
    <col min="9993" max="9993" width="11.7109375" style="478" customWidth="1"/>
    <col min="9994" max="9994" width="6.42578125" style="478" bestFit="1" customWidth="1"/>
    <col min="9995" max="9995" width="11.7109375" style="478" customWidth="1"/>
    <col min="9996" max="9996" width="0" style="478" hidden="1" customWidth="1"/>
    <col min="9997" max="9997" width="3.7109375" style="478" customWidth="1"/>
    <col min="9998" max="9998" width="11.140625" style="478" bestFit="1" customWidth="1"/>
    <col min="9999"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0" style="478" hidden="1" customWidth="1"/>
    <col min="10245" max="10245" width="24.7109375" style="478" customWidth="1"/>
    <col min="10246" max="10246" width="14.7109375" style="478" customWidth="1"/>
    <col min="10247" max="10248" width="15.7109375" style="478" customWidth="1"/>
    <col min="10249" max="10249" width="11.7109375" style="478" customWidth="1"/>
    <col min="10250" max="10250" width="6.42578125" style="478" bestFit="1" customWidth="1"/>
    <col min="10251" max="10251" width="11.7109375" style="478" customWidth="1"/>
    <col min="10252" max="10252" width="0" style="478" hidden="1" customWidth="1"/>
    <col min="10253" max="10253" width="3.7109375" style="478" customWidth="1"/>
    <col min="10254" max="10254" width="11.140625" style="478" bestFit="1" customWidth="1"/>
    <col min="10255"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0" style="478" hidden="1" customWidth="1"/>
    <col min="10501" max="10501" width="24.7109375" style="478" customWidth="1"/>
    <col min="10502" max="10502" width="14.7109375" style="478" customWidth="1"/>
    <col min="10503" max="10504" width="15.7109375" style="478" customWidth="1"/>
    <col min="10505" max="10505" width="11.7109375" style="478" customWidth="1"/>
    <col min="10506" max="10506" width="6.42578125" style="478" bestFit="1" customWidth="1"/>
    <col min="10507" max="10507" width="11.7109375" style="478" customWidth="1"/>
    <col min="10508" max="10508" width="0" style="478" hidden="1" customWidth="1"/>
    <col min="10509" max="10509" width="3.7109375" style="478" customWidth="1"/>
    <col min="10510" max="10510" width="11.140625" style="478" bestFit="1" customWidth="1"/>
    <col min="10511"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0" style="478" hidden="1" customWidth="1"/>
    <col min="10757" max="10757" width="24.7109375" style="478" customWidth="1"/>
    <col min="10758" max="10758" width="14.7109375" style="478" customWidth="1"/>
    <col min="10759" max="10760" width="15.7109375" style="478" customWidth="1"/>
    <col min="10761" max="10761" width="11.7109375" style="478" customWidth="1"/>
    <col min="10762" max="10762" width="6.42578125" style="478" bestFit="1" customWidth="1"/>
    <col min="10763" max="10763" width="11.7109375" style="478" customWidth="1"/>
    <col min="10764" max="10764" width="0" style="478" hidden="1" customWidth="1"/>
    <col min="10765" max="10765" width="3.7109375" style="478" customWidth="1"/>
    <col min="10766" max="10766" width="11.140625" style="478" bestFit="1" customWidth="1"/>
    <col min="10767"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0" style="478" hidden="1" customWidth="1"/>
    <col min="11013" max="11013" width="24.7109375" style="478" customWidth="1"/>
    <col min="11014" max="11014" width="14.7109375" style="478" customWidth="1"/>
    <col min="11015" max="11016" width="15.7109375" style="478" customWidth="1"/>
    <col min="11017" max="11017" width="11.7109375" style="478" customWidth="1"/>
    <col min="11018" max="11018" width="6.42578125" style="478" bestFit="1" customWidth="1"/>
    <col min="11019" max="11019" width="11.7109375" style="478" customWidth="1"/>
    <col min="11020" max="11020" width="0" style="478" hidden="1" customWidth="1"/>
    <col min="11021" max="11021" width="3.7109375" style="478" customWidth="1"/>
    <col min="11022" max="11022" width="11.140625" style="478" bestFit="1" customWidth="1"/>
    <col min="11023"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0" style="478" hidden="1" customWidth="1"/>
    <col min="11269" max="11269" width="24.7109375" style="478" customWidth="1"/>
    <col min="11270" max="11270" width="14.7109375" style="478" customWidth="1"/>
    <col min="11271" max="11272" width="15.7109375" style="478" customWidth="1"/>
    <col min="11273" max="11273" width="11.7109375" style="478" customWidth="1"/>
    <col min="11274" max="11274" width="6.42578125" style="478" bestFit="1" customWidth="1"/>
    <col min="11275" max="11275" width="11.7109375" style="478" customWidth="1"/>
    <col min="11276" max="11276" width="0" style="478" hidden="1" customWidth="1"/>
    <col min="11277" max="11277" width="3.7109375" style="478" customWidth="1"/>
    <col min="11278" max="11278" width="11.140625" style="478" bestFit="1" customWidth="1"/>
    <col min="11279"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0" style="478" hidden="1" customWidth="1"/>
    <col min="11525" max="11525" width="24.7109375" style="478" customWidth="1"/>
    <col min="11526" max="11526" width="14.7109375" style="478" customWidth="1"/>
    <col min="11527" max="11528" width="15.7109375" style="478" customWidth="1"/>
    <col min="11529" max="11529" width="11.7109375" style="478" customWidth="1"/>
    <col min="11530" max="11530" width="6.42578125" style="478" bestFit="1" customWidth="1"/>
    <col min="11531" max="11531" width="11.7109375" style="478" customWidth="1"/>
    <col min="11532" max="11532" width="0" style="478" hidden="1" customWidth="1"/>
    <col min="11533" max="11533" width="3.7109375" style="478" customWidth="1"/>
    <col min="11534" max="11534" width="11.140625" style="478" bestFit="1" customWidth="1"/>
    <col min="11535"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0" style="478" hidden="1" customWidth="1"/>
    <col min="11781" max="11781" width="24.7109375" style="478" customWidth="1"/>
    <col min="11782" max="11782" width="14.7109375" style="478" customWidth="1"/>
    <col min="11783" max="11784" width="15.7109375" style="478" customWidth="1"/>
    <col min="11785" max="11785" width="11.7109375" style="478" customWidth="1"/>
    <col min="11786" max="11786" width="6.42578125" style="478" bestFit="1" customWidth="1"/>
    <col min="11787" max="11787" width="11.7109375" style="478" customWidth="1"/>
    <col min="11788" max="11788" width="0" style="478" hidden="1" customWidth="1"/>
    <col min="11789" max="11789" width="3.7109375" style="478" customWidth="1"/>
    <col min="11790" max="11790" width="11.140625" style="478" bestFit="1" customWidth="1"/>
    <col min="11791"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0" style="478" hidden="1" customWidth="1"/>
    <col min="12037" max="12037" width="24.7109375" style="478" customWidth="1"/>
    <col min="12038" max="12038" width="14.7109375" style="478" customWidth="1"/>
    <col min="12039" max="12040" width="15.7109375" style="478" customWidth="1"/>
    <col min="12041" max="12041" width="11.7109375" style="478" customWidth="1"/>
    <col min="12042" max="12042" width="6.42578125" style="478" bestFit="1" customWidth="1"/>
    <col min="12043" max="12043" width="11.7109375" style="478" customWidth="1"/>
    <col min="12044" max="12044" width="0" style="478" hidden="1" customWidth="1"/>
    <col min="12045" max="12045" width="3.7109375" style="478" customWidth="1"/>
    <col min="12046" max="12046" width="11.140625" style="478" bestFit="1" customWidth="1"/>
    <col min="12047"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0" style="478" hidden="1" customWidth="1"/>
    <col min="12293" max="12293" width="24.7109375" style="478" customWidth="1"/>
    <col min="12294" max="12294" width="14.7109375" style="478" customWidth="1"/>
    <col min="12295" max="12296" width="15.7109375" style="478" customWidth="1"/>
    <col min="12297" max="12297" width="11.7109375" style="478" customWidth="1"/>
    <col min="12298" max="12298" width="6.42578125" style="478" bestFit="1" customWidth="1"/>
    <col min="12299" max="12299" width="11.7109375" style="478" customWidth="1"/>
    <col min="12300" max="12300" width="0" style="478" hidden="1" customWidth="1"/>
    <col min="12301" max="12301" width="3.7109375" style="478" customWidth="1"/>
    <col min="12302" max="12302" width="11.140625" style="478" bestFit="1" customWidth="1"/>
    <col min="12303"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0" style="478" hidden="1" customWidth="1"/>
    <col min="12549" max="12549" width="24.7109375" style="478" customWidth="1"/>
    <col min="12550" max="12550" width="14.7109375" style="478" customWidth="1"/>
    <col min="12551" max="12552" width="15.7109375" style="478" customWidth="1"/>
    <col min="12553" max="12553" width="11.7109375" style="478" customWidth="1"/>
    <col min="12554" max="12554" width="6.42578125" style="478" bestFit="1" customWidth="1"/>
    <col min="12555" max="12555" width="11.7109375" style="478" customWidth="1"/>
    <col min="12556" max="12556" width="0" style="478" hidden="1" customWidth="1"/>
    <col min="12557" max="12557" width="3.7109375" style="478" customWidth="1"/>
    <col min="12558" max="12558" width="11.140625" style="478" bestFit="1" customWidth="1"/>
    <col min="12559"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0" style="478" hidden="1" customWidth="1"/>
    <col min="12805" max="12805" width="24.7109375" style="478" customWidth="1"/>
    <col min="12806" max="12806" width="14.7109375" style="478" customWidth="1"/>
    <col min="12807" max="12808" width="15.7109375" style="478" customWidth="1"/>
    <col min="12809" max="12809" width="11.7109375" style="478" customWidth="1"/>
    <col min="12810" max="12810" width="6.42578125" style="478" bestFit="1" customWidth="1"/>
    <col min="12811" max="12811" width="11.7109375" style="478" customWidth="1"/>
    <col min="12812" max="12812" width="0" style="478" hidden="1" customWidth="1"/>
    <col min="12813" max="12813" width="3.7109375" style="478" customWidth="1"/>
    <col min="12814" max="12814" width="11.140625" style="478" bestFit="1" customWidth="1"/>
    <col min="12815"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0" style="478" hidden="1" customWidth="1"/>
    <col min="13061" max="13061" width="24.7109375" style="478" customWidth="1"/>
    <col min="13062" max="13062" width="14.7109375" style="478" customWidth="1"/>
    <col min="13063" max="13064" width="15.7109375" style="478" customWidth="1"/>
    <col min="13065" max="13065" width="11.7109375" style="478" customWidth="1"/>
    <col min="13066" max="13066" width="6.42578125" style="478" bestFit="1" customWidth="1"/>
    <col min="13067" max="13067" width="11.7109375" style="478" customWidth="1"/>
    <col min="13068" max="13068" width="0" style="478" hidden="1" customWidth="1"/>
    <col min="13069" max="13069" width="3.7109375" style="478" customWidth="1"/>
    <col min="13070" max="13070" width="11.140625" style="478" bestFit="1" customWidth="1"/>
    <col min="13071"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0" style="478" hidden="1" customWidth="1"/>
    <col min="13317" max="13317" width="24.7109375" style="478" customWidth="1"/>
    <col min="13318" max="13318" width="14.7109375" style="478" customWidth="1"/>
    <col min="13319" max="13320" width="15.7109375" style="478" customWidth="1"/>
    <col min="13321" max="13321" width="11.7109375" style="478" customWidth="1"/>
    <col min="13322" max="13322" width="6.42578125" style="478" bestFit="1" customWidth="1"/>
    <col min="13323" max="13323" width="11.7109375" style="478" customWidth="1"/>
    <col min="13324" max="13324" width="0" style="478" hidden="1" customWidth="1"/>
    <col min="13325" max="13325" width="3.7109375" style="478" customWidth="1"/>
    <col min="13326" max="13326" width="11.140625" style="478" bestFit="1" customWidth="1"/>
    <col min="13327"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0" style="478" hidden="1" customWidth="1"/>
    <col min="13573" max="13573" width="24.7109375" style="478" customWidth="1"/>
    <col min="13574" max="13574" width="14.7109375" style="478" customWidth="1"/>
    <col min="13575" max="13576" width="15.7109375" style="478" customWidth="1"/>
    <col min="13577" max="13577" width="11.7109375" style="478" customWidth="1"/>
    <col min="13578" max="13578" width="6.42578125" style="478" bestFit="1" customWidth="1"/>
    <col min="13579" max="13579" width="11.7109375" style="478" customWidth="1"/>
    <col min="13580" max="13580" width="0" style="478" hidden="1" customWidth="1"/>
    <col min="13581" max="13581" width="3.7109375" style="478" customWidth="1"/>
    <col min="13582" max="13582" width="11.140625" style="478" bestFit="1" customWidth="1"/>
    <col min="13583"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0" style="478" hidden="1" customWidth="1"/>
    <col min="13829" max="13829" width="24.7109375" style="478" customWidth="1"/>
    <col min="13830" max="13830" width="14.7109375" style="478" customWidth="1"/>
    <col min="13831" max="13832" width="15.7109375" style="478" customWidth="1"/>
    <col min="13833" max="13833" width="11.7109375" style="478" customWidth="1"/>
    <col min="13834" max="13834" width="6.42578125" style="478" bestFit="1" customWidth="1"/>
    <col min="13835" max="13835" width="11.7109375" style="478" customWidth="1"/>
    <col min="13836" max="13836" width="0" style="478" hidden="1" customWidth="1"/>
    <col min="13837" max="13837" width="3.7109375" style="478" customWidth="1"/>
    <col min="13838" max="13838" width="11.140625" style="478" bestFit="1" customWidth="1"/>
    <col min="13839"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0" style="478" hidden="1" customWidth="1"/>
    <col min="14085" max="14085" width="24.7109375" style="478" customWidth="1"/>
    <col min="14086" max="14086" width="14.7109375" style="478" customWidth="1"/>
    <col min="14087" max="14088" width="15.7109375" style="478" customWidth="1"/>
    <col min="14089" max="14089" width="11.7109375" style="478" customWidth="1"/>
    <col min="14090" max="14090" width="6.42578125" style="478" bestFit="1" customWidth="1"/>
    <col min="14091" max="14091" width="11.7109375" style="478" customWidth="1"/>
    <col min="14092" max="14092" width="0" style="478" hidden="1" customWidth="1"/>
    <col min="14093" max="14093" width="3.7109375" style="478" customWidth="1"/>
    <col min="14094" max="14094" width="11.140625" style="478" bestFit="1" customWidth="1"/>
    <col min="14095"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0" style="478" hidden="1" customWidth="1"/>
    <col min="14341" max="14341" width="24.7109375" style="478" customWidth="1"/>
    <col min="14342" max="14342" width="14.7109375" style="478" customWidth="1"/>
    <col min="14343" max="14344" width="15.7109375" style="478" customWidth="1"/>
    <col min="14345" max="14345" width="11.7109375" style="478" customWidth="1"/>
    <col min="14346" max="14346" width="6.42578125" style="478" bestFit="1" customWidth="1"/>
    <col min="14347" max="14347" width="11.7109375" style="478" customWidth="1"/>
    <col min="14348" max="14348" width="0" style="478" hidden="1" customWidth="1"/>
    <col min="14349" max="14349" width="3.7109375" style="478" customWidth="1"/>
    <col min="14350" max="14350" width="11.140625" style="478" bestFit="1" customWidth="1"/>
    <col min="14351"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0" style="478" hidden="1" customWidth="1"/>
    <col min="14597" max="14597" width="24.7109375" style="478" customWidth="1"/>
    <col min="14598" max="14598" width="14.7109375" style="478" customWidth="1"/>
    <col min="14599" max="14600" width="15.7109375" style="478" customWidth="1"/>
    <col min="14601" max="14601" width="11.7109375" style="478" customWidth="1"/>
    <col min="14602" max="14602" width="6.42578125" style="478" bestFit="1" customWidth="1"/>
    <col min="14603" max="14603" width="11.7109375" style="478" customWidth="1"/>
    <col min="14604" max="14604" width="0" style="478" hidden="1" customWidth="1"/>
    <col min="14605" max="14605" width="3.7109375" style="478" customWidth="1"/>
    <col min="14606" max="14606" width="11.140625" style="478" bestFit="1" customWidth="1"/>
    <col min="14607"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0" style="478" hidden="1" customWidth="1"/>
    <col min="14853" max="14853" width="24.7109375" style="478" customWidth="1"/>
    <col min="14854" max="14854" width="14.7109375" style="478" customWidth="1"/>
    <col min="14855" max="14856" width="15.7109375" style="478" customWidth="1"/>
    <col min="14857" max="14857" width="11.7109375" style="478" customWidth="1"/>
    <col min="14858" max="14858" width="6.42578125" style="478" bestFit="1" customWidth="1"/>
    <col min="14859" max="14859" width="11.7109375" style="478" customWidth="1"/>
    <col min="14860" max="14860" width="0" style="478" hidden="1" customWidth="1"/>
    <col min="14861" max="14861" width="3.7109375" style="478" customWidth="1"/>
    <col min="14862" max="14862" width="11.140625" style="478" bestFit="1" customWidth="1"/>
    <col min="14863"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0" style="478" hidden="1" customWidth="1"/>
    <col min="15109" max="15109" width="24.7109375" style="478" customWidth="1"/>
    <col min="15110" max="15110" width="14.7109375" style="478" customWidth="1"/>
    <col min="15111" max="15112" width="15.7109375" style="478" customWidth="1"/>
    <col min="15113" max="15113" width="11.7109375" style="478" customWidth="1"/>
    <col min="15114" max="15114" width="6.42578125" style="478" bestFit="1" customWidth="1"/>
    <col min="15115" max="15115" width="11.7109375" style="478" customWidth="1"/>
    <col min="15116" max="15116" width="0" style="478" hidden="1" customWidth="1"/>
    <col min="15117" max="15117" width="3.7109375" style="478" customWidth="1"/>
    <col min="15118" max="15118" width="11.140625" style="478" bestFit="1" customWidth="1"/>
    <col min="15119"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0" style="478" hidden="1" customWidth="1"/>
    <col min="15365" max="15365" width="24.7109375" style="478" customWidth="1"/>
    <col min="15366" max="15366" width="14.7109375" style="478" customWidth="1"/>
    <col min="15367" max="15368" width="15.7109375" style="478" customWidth="1"/>
    <col min="15369" max="15369" width="11.7109375" style="478" customWidth="1"/>
    <col min="15370" max="15370" width="6.42578125" style="478" bestFit="1" customWidth="1"/>
    <col min="15371" max="15371" width="11.7109375" style="478" customWidth="1"/>
    <col min="15372" max="15372" width="0" style="478" hidden="1" customWidth="1"/>
    <col min="15373" max="15373" width="3.7109375" style="478" customWidth="1"/>
    <col min="15374" max="15374" width="11.140625" style="478" bestFit="1" customWidth="1"/>
    <col min="15375"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0" style="478" hidden="1" customWidth="1"/>
    <col min="15621" max="15621" width="24.7109375" style="478" customWidth="1"/>
    <col min="15622" max="15622" width="14.7109375" style="478" customWidth="1"/>
    <col min="15623" max="15624" width="15.7109375" style="478" customWidth="1"/>
    <col min="15625" max="15625" width="11.7109375" style="478" customWidth="1"/>
    <col min="15626" max="15626" width="6.42578125" style="478" bestFit="1" customWidth="1"/>
    <col min="15627" max="15627" width="11.7109375" style="478" customWidth="1"/>
    <col min="15628" max="15628" width="0" style="478" hidden="1" customWidth="1"/>
    <col min="15629" max="15629" width="3.7109375" style="478" customWidth="1"/>
    <col min="15630" max="15630" width="11.140625" style="478" bestFit="1" customWidth="1"/>
    <col min="15631"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0" style="478" hidden="1" customWidth="1"/>
    <col min="15877" max="15877" width="24.7109375" style="478" customWidth="1"/>
    <col min="15878" max="15878" width="14.7109375" style="478" customWidth="1"/>
    <col min="15879" max="15880" width="15.7109375" style="478" customWidth="1"/>
    <col min="15881" max="15881" width="11.7109375" style="478" customWidth="1"/>
    <col min="15882" max="15882" width="6.42578125" style="478" bestFit="1" customWidth="1"/>
    <col min="15883" max="15883" width="11.7109375" style="478" customWidth="1"/>
    <col min="15884" max="15884" width="0" style="478" hidden="1" customWidth="1"/>
    <col min="15885" max="15885" width="3.7109375" style="478" customWidth="1"/>
    <col min="15886" max="15886" width="11.140625" style="478" bestFit="1" customWidth="1"/>
    <col min="15887"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0" style="478" hidden="1" customWidth="1"/>
    <col min="16133" max="16133" width="24.7109375" style="478" customWidth="1"/>
    <col min="16134" max="16134" width="14.7109375" style="478" customWidth="1"/>
    <col min="16135" max="16136" width="15.7109375" style="478" customWidth="1"/>
    <col min="16137" max="16137" width="11.7109375" style="478" customWidth="1"/>
    <col min="16138" max="16138" width="6.42578125" style="478" bestFit="1" customWidth="1"/>
    <col min="16139" max="16139" width="11.7109375" style="478" customWidth="1"/>
    <col min="16140" max="16140" width="0" style="478" hidden="1" customWidth="1"/>
    <col min="16141" max="16141" width="3.7109375" style="478" customWidth="1"/>
    <col min="16142" max="16142" width="11.140625" style="478" bestFit="1" customWidth="1"/>
    <col min="16143" max="16384" width="10.5703125" style="478"/>
  </cols>
  <sheetData>
    <row r="1" spans="1:29" hidden="1"/>
    <row r="2" spans="1:29" hidden="1"/>
    <row r="3" spans="1:29" hidden="1"/>
    <row r="4" spans="1:29" ht="3" customHeight="1">
      <c r="J4" s="483"/>
      <c r="K4" s="483"/>
      <c r="L4" s="479"/>
      <c r="M4" s="479"/>
      <c r="N4" s="479"/>
      <c r="O4" s="486"/>
      <c r="P4" s="486"/>
      <c r="Q4" s="486"/>
      <c r="R4" s="486"/>
      <c r="S4" s="486"/>
      <c r="T4" s="486"/>
      <c r="U4" s="486"/>
      <c r="V4" s="479"/>
    </row>
    <row r="5" spans="1:29" ht="22.5" customHeight="1">
      <c r="J5" s="483"/>
      <c r="K5" s="483"/>
      <c r="L5" s="1230" t="s">
        <v>686</v>
      </c>
      <c r="M5" s="1230"/>
      <c r="N5" s="1230"/>
      <c r="O5" s="1230"/>
      <c r="P5" s="1230"/>
      <c r="Q5" s="1230"/>
      <c r="R5" s="1230"/>
      <c r="S5" s="1230"/>
      <c r="T5" s="1230"/>
      <c r="U5" s="581"/>
      <c r="V5" s="499"/>
    </row>
    <row r="6" spans="1:29" ht="3" customHeight="1">
      <c r="J6" s="483"/>
      <c r="K6" s="483"/>
      <c r="L6" s="479"/>
      <c r="M6" s="479"/>
      <c r="N6" s="479"/>
      <c r="O6" s="482"/>
      <c r="P6" s="482"/>
      <c r="Q6" s="482"/>
      <c r="R6" s="482"/>
      <c r="S6" s="482"/>
      <c r="T6" s="482"/>
      <c r="U6" s="479"/>
    </row>
    <row r="7" spans="1:29" s="493" customFormat="1" ht="22.5">
      <c r="A7" s="507"/>
      <c r="B7" s="507"/>
      <c r="C7" s="507"/>
      <c r="D7" s="507"/>
      <c r="E7" s="507"/>
      <c r="F7" s="507"/>
      <c r="G7" s="507"/>
      <c r="H7" s="507"/>
      <c r="L7" s="501"/>
      <c r="M7" s="619" t="s">
        <v>502</v>
      </c>
      <c r="N7" s="668"/>
      <c r="O7" s="1248" t="str">
        <f>IF(NameOrPr_ch="",IF(NameOrPr="","",NameOrPr),NameOrPr_ch)</f>
        <v>Управление по тарифам и ценовой политике Орловской области</v>
      </c>
      <c r="P7" s="1249"/>
      <c r="Q7" s="1249"/>
      <c r="R7" s="1249"/>
      <c r="S7" s="1249"/>
      <c r="T7" s="1250"/>
      <c r="U7" s="669"/>
      <c r="Y7" s="1015"/>
      <c r="Z7" s="507"/>
      <c r="AA7" s="507"/>
      <c r="AB7" s="507"/>
      <c r="AC7" s="507"/>
    </row>
    <row r="8" spans="1:29" s="572" customFormat="1" ht="18.75">
      <c r="A8" s="592"/>
      <c r="B8" s="592"/>
      <c r="C8" s="592"/>
      <c r="D8" s="592"/>
      <c r="E8" s="592"/>
      <c r="F8" s="592"/>
      <c r="G8" s="592"/>
      <c r="H8" s="592"/>
      <c r="L8" s="501"/>
      <c r="M8" s="619" t="s">
        <v>596</v>
      </c>
      <c r="N8" s="668"/>
      <c r="O8" s="1248" t="str">
        <f>IF(datePr_ch="",IF(datePr="","",datePr),datePr_ch)</f>
        <v>23.11.2022</v>
      </c>
      <c r="P8" s="1249"/>
      <c r="Q8" s="1249"/>
      <c r="R8" s="1249"/>
      <c r="S8" s="1249"/>
      <c r="T8" s="1250"/>
      <c r="U8" s="669"/>
      <c r="Y8" s="1015"/>
      <c r="Z8" s="592"/>
      <c r="AA8" s="592"/>
      <c r="AB8" s="592"/>
      <c r="AC8" s="592"/>
    </row>
    <row r="9" spans="1:29" s="493" customFormat="1" ht="18.75">
      <c r="A9" s="507"/>
      <c r="B9" s="507"/>
      <c r="C9" s="507"/>
      <c r="D9" s="507"/>
      <c r="E9" s="507"/>
      <c r="F9" s="507"/>
      <c r="G9" s="507"/>
      <c r="H9" s="507"/>
      <c r="L9" s="554"/>
      <c r="M9" s="619" t="s">
        <v>595</v>
      </c>
      <c r="N9" s="668"/>
      <c r="O9" s="1248" t="str">
        <f>IF(numberPr_ch="",IF(numberPr="","",numberPr),numberPr_ch)</f>
        <v>№ 485-т</v>
      </c>
      <c r="P9" s="1249"/>
      <c r="Q9" s="1249"/>
      <c r="R9" s="1249"/>
      <c r="S9" s="1249"/>
      <c r="T9" s="1250"/>
      <c r="U9" s="669"/>
      <c r="Y9" s="1015"/>
      <c r="Z9" s="507"/>
      <c r="AA9" s="507"/>
      <c r="AB9" s="507"/>
      <c r="AC9" s="507"/>
    </row>
    <row r="10" spans="1:29" s="493" customFormat="1" ht="18.75">
      <c r="A10" s="507"/>
      <c r="B10" s="507"/>
      <c r="C10" s="507"/>
      <c r="D10" s="507"/>
      <c r="E10" s="507"/>
      <c r="F10" s="507"/>
      <c r="G10" s="507"/>
      <c r="H10" s="507"/>
      <c r="L10" s="554"/>
      <c r="M10" s="619" t="s">
        <v>501</v>
      </c>
      <c r="N10" s="668"/>
      <c r="O10" s="1248" t="str">
        <f>IF(IstPub_ch="",IF(IstPub="","",IstPub),IstPub_ch)</f>
        <v>https://orel-region.ru/</v>
      </c>
      <c r="P10" s="1249"/>
      <c r="Q10" s="1249"/>
      <c r="R10" s="1249"/>
      <c r="S10" s="1249"/>
      <c r="T10" s="1250"/>
      <c r="U10" s="669"/>
      <c r="Y10" s="1015"/>
      <c r="Z10" s="507"/>
      <c r="AA10" s="507"/>
      <c r="AB10" s="507"/>
      <c r="AC10" s="507"/>
    </row>
    <row r="11" spans="1:29" s="615" customFormat="1" ht="18.75" hidden="1">
      <c r="A11" s="616"/>
      <c r="B11" s="616"/>
      <c r="C11" s="616"/>
      <c r="D11" s="616"/>
      <c r="E11" s="616"/>
      <c r="F11" s="616"/>
      <c r="G11" s="616"/>
      <c r="H11" s="616"/>
      <c r="L11" s="754"/>
      <c r="M11" s="752"/>
      <c r="O11" s="751"/>
      <c r="P11" s="751"/>
      <c r="Q11" s="773" t="s">
        <v>721</v>
      </c>
      <c r="R11" s="773" t="s">
        <v>722</v>
      </c>
      <c r="S11" s="751"/>
      <c r="T11" s="751"/>
      <c r="U11" s="669"/>
      <c r="Y11" s="775"/>
      <c r="Z11" s="616"/>
      <c r="AA11" s="616"/>
      <c r="AB11" s="616"/>
      <c r="AC11" s="616"/>
    </row>
    <row r="12" spans="1:29" s="493" customFormat="1" ht="11.25" hidden="1">
      <c r="A12" s="507"/>
      <c r="B12" s="507"/>
      <c r="C12" s="507"/>
      <c r="D12" s="507"/>
      <c r="E12" s="507"/>
      <c r="F12" s="507"/>
      <c r="G12" s="507"/>
      <c r="H12" s="507"/>
      <c r="L12" s="1231"/>
      <c r="M12" s="1231"/>
      <c r="N12" s="490"/>
      <c r="O12" s="769"/>
      <c r="P12" s="769"/>
      <c r="Q12" s="769"/>
      <c r="R12" s="769"/>
      <c r="S12" s="769"/>
      <c r="T12" s="769"/>
      <c r="U12" s="488"/>
      <c r="V12" s="505" t="s">
        <v>373</v>
      </c>
      <c r="Y12" s="1015"/>
      <c r="Z12" s="507"/>
      <c r="AA12" s="507"/>
      <c r="AB12" s="507"/>
      <c r="AC12" s="507"/>
    </row>
    <row r="13" spans="1:29" ht="15" customHeight="1">
      <c r="J13" s="483"/>
      <c r="K13" s="483"/>
      <c r="L13" s="479"/>
      <c r="M13" s="479"/>
      <c r="N13" s="479"/>
      <c r="O13" s="601"/>
      <c r="P13" s="601"/>
      <c r="Q13" s="1247"/>
      <c r="R13" s="1247"/>
      <c r="S13" s="1247"/>
      <c r="T13" s="1247"/>
      <c r="U13" s="1247"/>
      <c r="V13" s="1247"/>
    </row>
    <row r="14" spans="1:29">
      <c r="J14" s="483"/>
      <c r="K14" s="483"/>
      <c r="L14" s="1159" t="s">
        <v>454</v>
      </c>
      <c r="M14" s="1159"/>
      <c r="N14" s="1159"/>
      <c r="O14" s="1159"/>
      <c r="P14" s="1159"/>
      <c r="Q14" s="1159"/>
      <c r="R14" s="1159"/>
      <c r="S14" s="1159"/>
      <c r="T14" s="1159"/>
      <c r="U14" s="1159"/>
      <c r="V14" s="1159"/>
      <c r="W14" s="1159"/>
      <c r="X14" s="1159" t="s">
        <v>455</v>
      </c>
    </row>
    <row r="15" spans="1:29" ht="14.25" customHeight="1">
      <c r="J15" s="483"/>
      <c r="K15" s="483"/>
      <c r="L15" s="1214" t="s">
        <v>92</v>
      </c>
      <c r="M15" s="1214" t="s">
        <v>626</v>
      </c>
      <c r="N15" s="536"/>
      <c r="O15" s="1214" t="s">
        <v>627</v>
      </c>
      <c r="P15" s="1268" t="s">
        <v>628</v>
      </c>
      <c r="Q15" s="1268" t="s">
        <v>641</v>
      </c>
      <c r="R15" s="1268"/>
      <c r="S15" s="1268"/>
      <c r="T15" s="1268"/>
      <c r="U15" s="1268"/>
      <c r="V15" s="1214" t="s">
        <v>341</v>
      </c>
      <c r="W15" s="1246" t="s">
        <v>275</v>
      </c>
      <c r="X15" s="1159"/>
    </row>
    <row r="16" spans="1:29" s="525" customFormat="1" ht="25.5" customHeight="1">
      <c r="A16" s="587"/>
      <c r="B16" s="587"/>
      <c r="C16" s="587"/>
      <c r="D16" s="587"/>
      <c r="E16" s="587"/>
      <c r="F16" s="587"/>
      <c r="G16" s="593"/>
      <c r="H16" s="593"/>
      <c r="I16" s="533"/>
      <c r="J16" s="531"/>
      <c r="K16" s="531"/>
      <c r="L16" s="1214"/>
      <c r="M16" s="1214"/>
      <c r="N16" s="536"/>
      <c r="O16" s="1214"/>
      <c r="P16" s="1268"/>
      <c r="Q16" s="1268" t="s">
        <v>679</v>
      </c>
      <c r="R16" s="1268"/>
      <c r="S16" s="1257" t="s">
        <v>654</v>
      </c>
      <c r="T16" s="1257"/>
      <c r="U16" s="1257"/>
      <c r="V16" s="1214"/>
      <c r="W16" s="1246"/>
      <c r="X16" s="1159"/>
      <c r="Y16" s="1010"/>
      <c r="Z16" s="587"/>
      <c r="AA16" s="587"/>
      <c r="AB16" s="587"/>
      <c r="AC16" s="587"/>
    </row>
    <row r="17" spans="1:29" ht="14.25" customHeight="1">
      <c r="J17" s="483"/>
      <c r="K17" s="483"/>
      <c r="L17" s="1214"/>
      <c r="M17" s="1214"/>
      <c r="N17" s="536"/>
      <c r="O17" s="1214"/>
      <c r="P17" s="1268"/>
      <c r="Q17" s="536" t="s">
        <v>677</v>
      </c>
      <c r="R17" s="536" t="s">
        <v>678</v>
      </c>
      <c r="S17" s="538" t="s">
        <v>274</v>
      </c>
      <c r="T17" s="1259" t="s">
        <v>273</v>
      </c>
      <c r="U17" s="1259"/>
      <c r="V17" s="1214"/>
      <c r="W17" s="1246"/>
      <c r="X17" s="1159"/>
    </row>
    <row r="18" spans="1:29">
      <c r="J18" s="483"/>
      <c r="K18" s="491">
        <v>1</v>
      </c>
      <c r="L18" s="480" t="s">
        <v>93</v>
      </c>
      <c r="M18" s="480" t="s">
        <v>49</v>
      </c>
      <c r="N18" s="498" t="s">
        <v>49</v>
      </c>
      <c r="O18" s="489">
        <f t="shared" ref="O18:T18" ca="1" si="0">OFFSET(O18,0,-1)+1</f>
        <v>3</v>
      </c>
      <c r="P18" s="489">
        <f t="shared" ca="1" si="0"/>
        <v>4</v>
      </c>
      <c r="Q18" s="489">
        <f t="shared" ca="1" si="0"/>
        <v>5</v>
      </c>
      <c r="R18" s="489">
        <f t="shared" ca="1" si="0"/>
        <v>6</v>
      </c>
      <c r="S18" s="489">
        <f t="shared" ca="1" si="0"/>
        <v>7</v>
      </c>
      <c r="T18" s="1269">
        <f t="shared" ca="1" si="0"/>
        <v>8</v>
      </c>
      <c r="U18" s="1269"/>
      <c r="V18" s="489">
        <f ca="1">OFFSET(V18,0,-2)+1</f>
        <v>9</v>
      </c>
      <c r="W18" s="525"/>
      <c r="X18" s="489">
        <f ca="1">OFFSET(X18,0,-2)+1</f>
        <v>10</v>
      </c>
    </row>
    <row r="19" spans="1:29" ht="22.5">
      <c r="A19" s="1233">
        <v>1</v>
      </c>
      <c r="B19" s="982"/>
      <c r="C19" s="982"/>
      <c r="D19" s="982"/>
      <c r="E19" s="982"/>
      <c r="F19" s="982"/>
      <c r="G19" s="983"/>
      <c r="H19" s="983"/>
      <c r="I19" s="985"/>
      <c r="J19" s="977"/>
      <c r="K19" s="977"/>
      <c r="L19" s="595">
        <f>mergeValue(A19)</f>
        <v>1</v>
      </c>
      <c r="M19" s="643" t="s">
        <v>20</v>
      </c>
      <c r="N19" s="582"/>
      <c r="O19" s="1245"/>
      <c r="P19" s="1245"/>
      <c r="Q19" s="1245"/>
      <c r="R19" s="1245"/>
      <c r="S19" s="1245"/>
      <c r="T19" s="1245"/>
      <c r="U19" s="1245"/>
      <c r="V19" s="1245"/>
      <c r="W19" s="1245"/>
      <c r="X19" s="583" t="s">
        <v>476</v>
      </c>
    </row>
    <row r="20" spans="1:29" ht="22.5">
      <c r="A20" s="1233"/>
      <c r="B20" s="1233">
        <v>1</v>
      </c>
      <c r="C20" s="982"/>
      <c r="D20" s="982"/>
      <c r="E20" s="982"/>
      <c r="F20" s="982"/>
      <c r="G20" s="987"/>
      <c r="H20" s="984"/>
      <c r="I20" s="989"/>
      <c r="J20" s="974"/>
      <c r="K20" s="973"/>
      <c r="L20" s="595" t="str">
        <f>mergeValue(A20) &amp;"."&amp; mergeValue(B20)</f>
        <v>1.1</v>
      </c>
      <c r="M20" s="548" t="s">
        <v>16</v>
      </c>
      <c r="N20" s="582"/>
      <c r="O20" s="1245"/>
      <c r="P20" s="1245"/>
      <c r="Q20" s="1245"/>
      <c r="R20" s="1245"/>
      <c r="S20" s="1245"/>
      <c r="T20" s="1245"/>
      <c r="U20" s="1245"/>
      <c r="V20" s="1245"/>
      <c r="W20" s="1245"/>
      <c r="X20" s="583" t="s">
        <v>477</v>
      </c>
    </row>
    <row r="21" spans="1:29" ht="22.5">
      <c r="A21" s="1233"/>
      <c r="B21" s="1233"/>
      <c r="C21" s="1233">
        <v>1</v>
      </c>
      <c r="D21" s="982"/>
      <c r="E21" s="982"/>
      <c r="F21" s="982"/>
      <c r="G21" s="987"/>
      <c r="H21" s="984"/>
      <c r="I21" s="990"/>
      <c r="J21" s="974"/>
      <c r="K21" s="973"/>
      <c r="L21" s="595" t="str">
        <f>mergeValue(A21) &amp;"."&amp; mergeValue(B21)&amp;"."&amp; mergeValue(C21)</f>
        <v>1.1.1</v>
      </c>
      <c r="M21" s="549" t="s">
        <v>7</v>
      </c>
      <c r="N21" s="582"/>
      <c r="O21" s="1245"/>
      <c r="P21" s="1245"/>
      <c r="Q21" s="1245"/>
      <c r="R21" s="1245"/>
      <c r="S21" s="1245"/>
      <c r="T21" s="1245"/>
      <c r="U21" s="1245"/>
      <c r="V21" s="1245"/>
      <c r="W21" s="1245"/>
      <c r="X21" s="583" t="s">
        <v>633</v>
      </c>
    </row>
    <row r="22" spans="1:29">
      <c r="A22" s="1233"/>
      <c r="B22" s="1233"/>
      <c r="C22" s="1233"/>
      <c r="D22" s="1233">
        <v>1</v>
      </c>
      <c r="E22" s="982"/>
      <c r="F22" s="982"/>
      <c r="G22" s="987"/>
      <c r="H22" s="984"/>
      <c r="I22" s="990"/>
      <c r="J22" s="988"/>
      <c r="K22" s="973"/>
      <c r="L22" s="595" t="str">
        <f>mergeValue(A22) &amp;"."&amp; mergeValue(B22)&amp;"."&amp; mergeValue(C22)&amp;"."&amp; mergeValue(D22)</f>
        <v>1.1.1.1</v>
      </c>
      <c r="M22" s="550" t="s">
        <v>22</v>
      </c>
      <c r="N22" s="582"/>
      <c r="O22" s="1245"/>
      <c r="P22" s="1245"/>
      <c r="Q22" s="1245"/>
      <c r="R22" s="1245"/>
      <c r="S22" s="1245"/>
      <c r="T22" s="1245"/>
      <c r="U22" s="1245"/>
      <c r="V22" s="1245"/>
      <c r="W22" s="1245"/>
      <c r="X22" s="1022" t="s">
        <v>687</v>
      </c>
    </row>
    <row r="23" spans="1:29" ht="42.95" customHeight="1">
      <c r="A23" s="1233"/>
      <c r="B23" s="1233"/>
      <c r="C23" s="1233"/>
      <c r="D23" s="1233"/>
      <c r="E23" s="982">
        <v>1</v>
      </c>
      <c r="F23" s="982"/>
      <c r="G23" s="987"/>
      <c r="H23" s="984"/>
      <c r="I23" s="990"/>
      <c r="J23" s="988"/>
      <c r="K23" s="978"/>
      <c r="L23" s="595" t="str">
        <f>mergeValue(A23) &amp;"."&amp; mergeValue(B23)&amp;"."&amp; mergeValue(C23)&amp;"."&amp; mergeValue(D23)&amp;"."&amp; mergeValue(E23)</f>
        <v>1.1.1.1.1</v>
      </c>
      <c r="M23" s="1074"/>
      <c r="N23" s="544"/>
      <c r="O23" s="1076"/>
      <c r="P23" s="1077"/>
      <c r="Q23" s="673"/>
      <c r="R23" s="673"/>
      <c r="S23" s="1102"/>
      <c r="T23" s="652" t="s">
        <v>85</v>
      </c>
      <c r="U23" s="1100"/>
      <c r="V23" s="776" t="s">
        <v>85</v>
      </c>
      <c r="W23" s="841"/>
      <c r="X23" s="1204" t="s">
        <v>688</v>
      </c>
      <c r="Y23" s="1010" t="str">
        <f>strCheckDateTwo(N23:W23)</f>
        <v/>
      </c>
    </row>
    <row r="24" spans="1:29" hidden="1">
      <c r="A24" s="1233"/>
      <c r="B24" s="1233"/>
      <c r="C24" s="1233"/>
      <c r="D24" s="1233"/>
      <c r="E24" s="982"/>
      <c r="F24" s="982"/>
      <c r="G24" s="987"/>
      <c r="H24" s="984"/>
      <c r="I24" s="990"/>
      <c r="J24" s="988"/>
      <c r="K24" s="978"/>
      <c r="L24" s="633"/>
      <c r="M24" s="563"/>
      <c r="N24" s="648"/>
      <c r="O24" s="648"/>
      <c r="P24" s="648"/>
      <c r="Q24" s="648"/>
      <c r="R24" s="586" t="str">
        <f>S23 &amp; "-" &amp; U23</f>
        <v>-</v>
      </c>
      <c r="S24" s="514"/>
      <c r="T24" s="588"/>
      <c r="U24" s="514"/>
      <c r="V24" s="648"/>
      <c r="W24" s="840"/>
      <c r="X24" s="1205"/>
    </row>
    <row r="25" spans="1:29" ht="15" customHeight="1">
      <c r="A25" s="1233"/>
      <c r="B25" s="1233"/>
      <c r="C25" s="1233"/>
      <c r="D25" s="1233"/>
      <c r="E25" s="982"/>
      <c r="F25" s="982"/>
      <c r="G25" s="987"/>
      <c r="H25" s="984"/>
      <c r="I25" s="990"/>
      <c r="J25" s="988"/>
      <c r="K25" s="978"/>
      <c r="L25" s="540"/>
      <c r="M25" s="553" t="s">
        <v>5</v>
      </c>
      <c r="N25" s="551"/>
      <c r="O25" s="547"/>
      <c r="P25" s="547"/>
      <c r="Q25" s="547"/>
      <c r="R25" s="547"/>
      <c r="S25" s="575"/>
      <c r="T25" s="566"/>
      <c r="U25" s="565"/>
      <c r="V25" s="551"/>
      <c r="W25" s="551"/>
      <c r="X25" s="1206"/>
    </row>
    <row r="26" spans="1:29" s="477" customFormat="1" ht="15" customHeight="1">
      <c r="A26" s="1233"/>
      <c r="B26" s="1233"/>
      <c r="C26" s="1233"/>
      <c r="D26" s="986"/>
      <c r="E26" s="986"/>
      <c r="F26" s="986"/>
      <c r="G26" s="987"/>
      <c r="H26" s="986"/>
      <c r="I26" s="990"/>
      <c r="J26" s="976"/>
      <c r="K26" s="980"/>
      <c r="L26" s="540"/>
      <c r="M26" s="552" t="s">
        <v>17</v>
      </c>
      <c r="N26" s="551"/>
      <c r="O26" s="547"/>
      <c r="P26" s="547"/>
      <c r="Q26" s="547"/>
      <c r="R26" s="547"/>
      <c r="S26" s="575"/>
      <c r="T26" s="566"/>
      <c r="U26" s="565"/>
      <c r="V26" s="551"/>
      <c r="W26" s="566"/>
      <c r="X26" s="1006"/>
      <c r="Y26" s="1079"/>
      <c r="Z26" s="503"/>
      <c r="AA26" s="503"/>
      <c r="AB26" s="503"/>
      <c r="AC26" s="503"/>
    </row>
    <row r="27" spans="1:29" s="477" customFormat="1" ht="15" customHeight="1">
      <c r="A27" s="1233"/>
      <c r="B27" s="1233"/>
      <c r="C27" s="986"/>
      <c r="D27" s="986"/>
      <c r="E27" s="986"/>
      <c r="F27" s="986"/>
      <c r="G27" s="987"/>
      <c r="H27" s="986"/>
      <c r="I27" s="981"/>
      <c r="J27" s="976"/>
      <c r="K27" s="980"/>
      <c r="L27" s="540"/>
      <c r="M27" s="551" t="s">
        <v>18</v>
      </c>
      <c r="N27" s="551"/>
      <c r="O27" s="547"/>
      <c r="P27" s="547"/>
      <c r="Q27" s="547"/>
      <c r="R27" s="547"/>
      <c r="S27" s="575"/>
      <c r="T27" s="566"/>
      <c r="U27" s="565"/>
      <c r="V27" s="551"/>
      <c r="W27" s="566"/>
      <c r="X27" s="562"/>
      <c r="Y27" s="1079"/>
      <c r="Z27" s="503"/>
      <c r="AA27" s="503"/>
      <c r="AB27" s="503"/>
      <c r="AC27" s="503"/>
    </row>
    <row r="28" spans="1:29" s="477" customFormat="1" ht="15" customHeight="1">
      <c r="A28" s="1233"/>
      <c r="B28" s="986"/>
      <c r="C28" s="986"/>
      <c r="D28" s="986"/>
      <c r="E28" s="986"/>
      <c r="F28" s="986"/>
      <c r="G28" s="987"/>
      <c r="H28" s="986"/>
      <c r="I28" s="981"/>
      <c r="J28" s="976"/>
      <c r="K28" s="980"/>
      <c r="L28" s="540"/>
      <c r="M28" s="560" t="s">
        <v>19</v>
      </c>
      <c r="N28" s="551"/>
      <c r="O28" s="547"/>
      <c r="P28" s="547"/>
      <c r="Q28" s="547"/>
      <c r="R28" s="547"/>
      <c r="S28" s="575"/>
      <c r="T28" s="566"/>
      <c r="U28" s="565"/>
      <c r="V28" s="551"/>
      <c r="W28" s="566"/>
      <c r="X28" s="562"/>
      <c r="Y28" s="1079"/>
      <c r="Z28" s="503"/>
      <c r="AA28" s="503"/>
      <c r="AB28" s="503"/>
      <c r="AC28" s="503"/>
    </row>
    <row r="29" spans="1:29" s="477" customFormat="1" ht="15" customHeight="1">
      <c r="A29" s="972"/>
      <c r="B29" s="972"/>
      <c r="C29" s="972"/>
      <c r="D29" s="972"/>
      <c r="E29" s="972"/>
      <c r="F29" s="972"/>
      <c r="G29" s="979"/>
      <c r="H29" s="980"/>
      <c r="I29" s="975"/>
      <c r="J29" s="976"/>
      <c r="K29" s="972"/>
      <c r="L29" s="540"/>
      <c r="M29" s="567" t="s">
        <v>309</v>
      </c>
      <c r="N29" s="551"/>
      <c r="O29" s="547"/>
      <c r="P29" s="547"/>
      <c r="Q29" s="547"/>
      <c r="R29" s="547"/>
      <c r="S29" s="575"/>
      <c r="T29" s="566"/>
      <c r="U29" s="565"/>
      <c r="V29" s="551"/>
      <c r="W29" s="566"/>
      <c r="X29" s="562"/>
      <c r="Y29" s="1079"/>
      <c r="Z29" s="503"/>
      <c r="AA29" s="503"/>
      <c r="AB29" s="503"/>
      <c r="AC29" s="503"/>
    </row>
    <row r="30" spans="1:29" ht="3" customHeight="1"/>
    <row r="31" spans="1:29" ht="96" customHeight="1">
      <c r="L31" s="1">
        <v>1</v>
      </c>
      <c r="M31" s="1197" t="s">
        <v>689</v>
      </c>
      <c r="N31" s="1197"/>
      <c r="O31" s="1197"/>
      <c r="P31" s="1197"/>
      <c r="Q31" s="1197"/>
      <c r="R31" s="1197"/>
      <c r="S31" s="1197"/>
      <c r="T31" s="1197"/>
      <c r="U31" s="1197"/>
      <c r="V31" s="1197"/>
      <c r="W31" s="1197"/>
      <c r="X31" s="1197"/>
      <c r="Y31" s="1101"/>
      <c r="Z31" s="518"/>
      <c r="AA31" s="518"/>
      <c r="AB31" s="518"/>
      <c r="AC31" s="518"/>
    </row>
    <row r="32" spans="1:29">
      <c r="M32" s="517"/>
      <c r="N32" s="517"/>
      <c r="O32" s="517"/>
      <c r="P32" s="517"/>
      <c r="Q32" s="517"/>
      <c r="R32" s="517"/>
      <c r="S32" s="517"/>
      <c r="T32" s="517"/>
      <c r="U32" s="517"/>
      <c r="V32" s="517"/>
      <c r="W32" s="517"/>
      <c r="X32" s="517"/>
      <c r="Y32" s="1016"/>
      <c r="Z32" s="508"/>
      <c r="AA32" s="508"/>
      <c r="AB32" s="508"/>
      <c r="AC32" s="508"/>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E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E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E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E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E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E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E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xr:uid="{00000000-0002-0000-1E00-000007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198" t="s">
        <v>491</v>
      </c>
      <c r="G2" s="1199"/>
      <c r="H2" s="1200"/>
      <c r="I2" s="436"/>
    </row>
    <row r="3" spans="1:20" ht="3" customHeight="1"/>
    <row r="4" spans="1:20" s="190" customFormat="1" ht="11.25">
      <c r="A4" s="214"/>
      <c r="B4" s="214"/>
      <c r="C4" s="214"/>
      <c r="D4" s="214"/>
      <c r="F4" s="1159" t="s">
        <v>454</v>
      </c>
      <c r="G4" s="1159"/>
      <c r="H4" s="1159"/>
      <c r="I4" s="1201"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29.11.2022</v>
      </c>
      <c r="I7" s="196" t="s">
        <v>493</v>
      </c>
      <c r="J7" s="334"/>
      <c r="K7" s="214"/>
      <c r="L7" s="214"/>
      <c r="M7" s="214"/>
      <c r="N7" s="214"/>
      <c r="O7" s="214"/>
      <c r="P7" s="214"/>
      <c r="Q7" s="214"/>
      <c r="R7" s="214"/>
      <c r="S7" s="214"/>
      <c r="T7" s="214"/>
    </row>
    <row r="8" spans="1:20" s="190" customFormat="1" ht="45">
      <c r="A8" s="1202">
        <v>1</v>
      </c>
      <c r="B8" s="214"/>
      <c r="C8" s="214"/>
      <c r="D8" s="214"/>
      <c r="F8" s="335" t="str">
        <f>"2." &amp;mergeValue(A8)</f>
        <v>2.1</v>
      </c>
      <c r="G8" s="417" t="s">
        <v>494</v>
      </c>
      <c r="H8" s="317" t="str">
        <f>IF('Перечень тарифов'!R21="","наименование отсутствует","" &amp; 'Перечень тарифов'!R21 &amp; "")</f>
        <v>наименование отсутствует</v>
      </c>
      <c r="I8" s="196" t="s">
        <v>590</v>
      </c>
      <c r="J8" s="334"/>
      <c r="K8" s="214"/>
      <c r="L8" s="214"/>
      <c r="M8" s="214"/>
      <c r="N8" s="214"/>
      <c r="O8" s="214"/>
      <c r="P8" s="214"/>
      <c r="Q8" s="214"/>
      <c r="R8" s="214"/>
      <c r="S8" s="214"/>
      <c r="T8" s="214"/>
    </row>
    <row r="9" spans="1:20" s="190" customFormat="1" ht="22.5">
      <c r="A9" s="1202"/>
      <c r="B9" s="214"/>
      <c r="C9" s="214"/>
      <c r="D9" s="214"/>
      <c r="F9" s="335" t="str">
        <f>"3." &amp;mergeValue(A9)</f>
        <v>3.1</v>
      </c>
      <c r="G9" s="417" t="s">
        <v>495</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588</v>
      </c>
      <c r="J9" s="334"/>
      <c r="K9" s="214"/>
      <c r="L9" s="214"/>
      <c r="M9" s="214"/>
      <c r="N9" s="214"/>
      <c r="O9" s="214"/>
      <c r="P9" s="214"/>
      <c r="Q9" s="214"/>
      <c r="R9" s="214"/>
      <c r="S9" s="214"/>
      <c r="T9" s="214"/>
    </row>
    <row r="10" spans="1:20" s="190" customFormat="1" ht="22.5">
      <c r="A10" s="1202"/>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2"/>
      <c r="B11" s="1202">
        <v>1</v>
      </c>
      <c r="C11" s="441"/>
      <c r="D11" s="441"/>
      <c r="F11" s="335" t="str">
        <f>"4."&amp;mergeValue(A11) &amp;"."&amp;mergeValue(B11)</f>
        <v>4.1.1</v>
      </c>
      <c r="G11" s="324" t="s">
        <v>592</v>
      </c>
      <c r="H11" s="317" t="str">
        <f>IF(region_name="","",region_name)</f>
        <v>Орловская область</v>
      </c>
      <c r="I11" s="196" t="s">
        <v>499</v>
      </c>
      <c r="J11" s="334"/>
      <c r="K11" s="214"/>
      <c r="L11" s="214"/>
      <c r="M11" s="214"/>
      <c r="N11" s="214"/>
      <c r="O11" s="214"/>
      <c r="P11" s="214"/>
      <c r="Q11" s="214"/>
      <c r="R11" s="214"/>
      <c r="S11" s="214"/>
      <c r="T11" s="214"/>
    </row>
    <row r="12" spans="1:20" s="190" customFormat="1" ht="22.5">
      <c r="A12" s="1202"/>
      <c r="B12" s="1202"/>
      <c r="C12" s="1202">
        <v>1</v>
      </c>
      <c r="D12" s="441"/>
      <c r="F12" s="335" t="str">
        <f>"4."&amp;mergeValue(A12) &amp;"."&amp;mergeValue(B12)&amp;"."&amp;mergeValue(C12)</f>
        <v>4.1.1.1</v>
      </c>
      <c r="G12" s="341" t="s">
        <v>497</v>
      </c>
      <c r="H12" s="317" t="str">
        <f>IF(Территории!H13="","","" &amp; Территории!H13 &amp; "")</f>
        <v>Город Орёл</v>
      </c>
      <c r="I12" s="196" t="s">
        <v>500</v>
      </c>
      <c r="J12" s="334"/>
      <c r="K12" s="214"/>
      <c r="L12" s="214"/>
      <c r="M12" s="214"/>
      <c r="N12" s="214"/>
      <c r="O12" s="214"/>
      <c r="P12" s="214"/>
      <c r="Q12" s="214"/>
      <c r="R12" s="214"/>
      <c r="S12" s="214"/>
      <c r="T12" s="214"/>
    </row>
    <row r="13" spans="1:20" s="190" customFormat="1" ht="56.25">
      <c r="A13" s="1202"/>
      <c r="B13" s="1202"/>
      <c r="C13" s="1202"/>
      <c r="D13" s="441">
        <v>1</v>
      </c>
      <c r="F13" s="335" t="str">
        <f>"4."&amp;mergeValue(A13) &amp;"."&amp;mergeValue(B13)&amp;"."&amp;mergeValue(C13)&amp;"."&amp;mergeValue(D13)</f>
        <v>4.1.1.1.1</v>
      </c>
      <c r="G13" s="420" t="s">
        <v>498</v>
      </c>
      <c r="H13" s="317" t="str">
        <f>IF(Территории!R14="","","" &amp; Территории!R14 &amp; "")</f>
        <v>Город Орёл (54701000)</v>
      </c>
      <c r="I13" s="1108" t="s">
        <v>591</v>
      </c>
      <c r="J13" s="334"/>
      <c r="K13" s="214"/>
      <c r="L13" s="214"/>
      <c r="M13" s="214"/>
      <c r="N13" s="214"/>
      <c r="O13" s="214"/>
      <c r="P13" s="214"/>
      <c r="Q13" s="214"/>
      <c r="R13" s="214"/>
      <c r="S13" s="214"/>
      <c r="T13" s="214"/>
    </row>
    <row r="14" spans="1:20" s="326" customFormat="1" ht="3" customHeight="1">
      <c r="A14" s="327"/>
      <c r="B14" s="327"/>
      <c r="C14" s="327"/>
      <c r="D14" s="327"/>
      <c r="F14" s="325"/>
      <c r="G14" s="418"/>
      <c r="H14" s="419"/>
      <c r="I14" s="226"/>
      <c r="J14" s="327"/>
      <c r="K14" s="327"/>
      <c r="L14" s="327"/>
      <c r="M14" s="327"/>
      <c r="N14" s="327"/>
      <c r="O14" s="327"/>
      <c r="P14" s="327"/>
      <c r="Q14" s="327"/>
      <c r="R14" s="327"/>
      <c r="S14" s="327"/>
      <c r="T14" s="327"/>
    </row>
    <row r="15" spans="1:20" s="326" customFormat="1" ht="15" customHeight="1">
      <c r="A15" s="327"/>
      <c r="B15" s="327"/>
      <c r="C15" s="327"/>
      <c r="D15" s="327"/>
      <c r="F15" s="325"/>
      <c r="G15" s="1197" t="s">
        <v>593</v>
      </c>
      <c r="H15" s="1197"/>
      <c r="I15" s="226"/>
      <c r="J15" s="327"/>
      <c r="K15" s="327"/>
      <c r="L15" s="327"/>
      <c r="M15" s="327"/>
      <c r="N15" s="327"/>
      <c r="O15" s="327"/>
      <c r="P15" s="327"/>
      <c r="Q15" s="327"/>
      <c r="R15" s="327"/>
      <c r="S15" s="327"/>
      <c r="T15" s="327"/>
    </row>
  </sheetData>
  <sheetProtection algorithmName="SHA-512" hashValue="4bfNPB/4rjDryIrQTqlAwk1ZyPHnfcBzxPrNVEpJ6BvBFGpsgJUvktQf90qfCGWlhyKZQsbzyfOK3jBsAHVkLA==" saltValue="qH5j6S4Mz3R2w6ZDOGrYZ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F00-000000000000}">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1">
    <tabColor rgb="FFEAEBEE"/>
    <pageSetUpPr fitToPage="1"/>
  </sheetPr>
  <dimension ref="A1:P22"/>
  <sheetViews>
    <sheetView showGridLines="0" topLeftCell="C4" zoomScaleNormal="100" workbookViewId="0">
      <selection activeCell="E28" sqref="E28"/>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2"/>
      <c r="N1" s="412"/>
      <c r="P1" s="412"/>
    </row>
    <row r="2" spans="1:16" hidden="1"/>
    <row r="3" spans="1:16" hidden="1"/>
    <row r="4" spans="1:16" ht="3" customHeight="1">
      <c r="C4" s="86"/>
      <c r="D4" s="37"/>
      <c r="E4" s="37"/>
      <c r="F4" s="38"/>
      <c r="G4" s="38"/>
    </row>
    <row r="5" spans="1:16" ht="22.5">
      <c r="C5" s="86"/>
      <c r="D5" s="1230" t="s">
        <v>730</v>
      </c>
      <c r="E5" s="1230"/>
      <c r="F5" s="1230"/>
      <c r="G5" s="438"/>
    </row>
    <row r="6" spans="1:16" ht="3" customHeight="1">
      <c r="C6" s="86"/>
      <c r="D6" s="37"/>
      <c r="E6" s="84"/>
      <c r="F6" s="83"/>
      <c r="G6" s="286"/>
    </row>
    <row r="7" spans="1:16">
      <c r="C7" s="86"/>
      <c r="D7" s="1214" t="s">
        <v>454</v>
      </c>
      <c r="E7" s="1214"/>
      <c r="F7" s="1214"/>
      <c r="G7" s="1274" t="s">
        <v>455</v>
      </c>
    </row>
    <row r="8" spans="1:16">
      <c r="C8" s="86"/>
      <c r="D8" s="103" t="s">
        <v>92</v>
      </c>
      <c r="E8" s="113" t="s">
        <v>457</v>
      </c>
      <c r="F8" s="113" t="s">
        <v>456</v>
      </c>
      <c r="G8" s="1274"/>
    </row>
    <row r="9" spans="1:16" ht="12" customHeight="1">
      <c r="C9" s="86"/>
      <c r="D9" s="42" t="s">
        <v>93</v>
      </c>
      <c r="E9" s="42" t="s">
        <v>49</v>
      </c>
      <c r="F9" s="42" t="s">
        <v>50</v>
      </c>
      <c r="G9" s="42" t="s">
        <v>51</v>
      </c>
    </row>
    <row r="10" spans="1:16" ht="22.5">
      <c r="A10" s="285"/>
      <c r="C10" s="86"/>
      <c r="D10" s="187">
        <v>1</v>
      </c>
      <c r="E10" s="294" t="s">
        <v>692</v>
      </c>
      <c r="F10" s="295" t="s">
        <v>458</v>
      </c>
      <c r="G10" s="196"/>
    </row>
    <row r="11" spans="1:16">
      <c r="A11" s="285"/>
      <c r="C11" s="86"/>
      <c r="D11" s="187" t="s">
        <v>295</v>
      </c>
      <c r="E11" s="287" t="s">
        <v>693</v>
      </c>
      <c r="F11" s="295" t="s">
        <v>458</v>
      </c>
      <c r="G11" s="196"/>
    </row>
    <row r="12" spans="1:16" ht="20.100000000000001" customHeight="1">
      <c r="A12" s="285"/>
      <c r="C12" s="86"/>
      <c r="D12" s="187" t="s">
        <v>8</v>
      </c>
      <c r="E12" s="289" t="s">
        <v>1633</v>
      </c>
      <c r="F12" s="1092" t="s">
        <v>1635</v>
      </c>
      <c r="G12" s="1204" t="s">
        <v>597</v>
      </c>
    </row>
    <row r="13" spans="1:16" s="1063" customFormat="1" ht="20.100000000000001" customHeight="1">
      <c r="A13" s="97"/>
      <c r="B13" s="186"/>
      <c r="C13" s="1117" t="s">
        <v>1628</v>
      </c>
      <c r="D13" s="187" t="s">
        <v>1632</v>
      </c>
      <c r="E13" s="292" t="s">
        <v>1634</v>
      </c>
      <c r="F13" s="1092" t="s">
        <v>1636</v>
      </c>
      <c r="G13" s="1205"/>
      <c r="I13" s="831"/>
      <c r="J13" s="831"/>
    </row>
    <row r="14" spans="1:16" ht="15" customHeight="1">
      <c r="A14" s="285"/>
      <c r="C14" s="86"/>
      <c r="D14" s="114"/>
      <c r="E14" s="301" t="s">
        <v>328</v>
      </c>
      <c r="F14" s="298"/>
      <c r="G14" s="1206"/>
    </row>
    <row r="15" spans="1:16">
      <c r="A15" s="285"/>
      <c r="C15" s="86"/>
      <c r="D15" s="187" t="s">
        <v>329</v>
      </c>
      <c r="E15" s="287" t="s">
        <v>694</v>
      </c>
      <c r="F15" s="295" t="s">
        <v>458</v>
      </c>
      <c r="G15" s="791"/>
    </row>
    <row r="16" spans="1:16" ht="42.95" customHeight="1">
      <c r="A16" s="285"/>
      <c r="C16" s="86"/>
      <c r="D16" s="187" t="s">
        <v>443</v>
      </c>
      <c r="E16" s="289" t="s">
        <v>1637</v>
      </c>
      <c r="F16" s="1099" t="s">
        <v>1638</v>
      </c>
      <c r="G16" s="1204" t="s">
        <v>695</v>
      </c>
    </row>
    <row r="17" spans="1:16" s="801" customFormat="1" ht="15" customHeight="1">
      <c r="A17" s="805"/>
      <c r="B17" s="186"/>
      <c r="C17" s="688"/>
      <c r="D17" s="826"/>
      <c r="E17" s="829" t="s">
        <v>328</v>
      </c>
      <c r="F17" s="792"/>
      <c r="G17" s="1206"/>
      <c r="I17" s="831"/>
      <c r="J17" s="831"/>
    </row>
    <row r="18" spans="1:16" s="801" customFormat="1">
      <c r="A18" s="805"/>
      <c r="B18" s="186"/>
      <c r="C18" s="688"/>
      <c r="D18" s="187" t="s">
        <v>733</v>
      </c>
      <c r="E18" s="784" t="s">
        <v>735</v>
      </c>
      <c r="F18" s="295" t="s">
        <v>458</v>
      </c>
      <c r="G18" s="791"/>
      <c r="I18" s="831"/>
      <c r="J18" s="831"/>
    </row>
    <row r="19" spans="1:16" s="801" customFormat="1" ht="18.75" hidden="1">
      <c r="A19" s="805"/>
      <c r="B19" s="186"/>
      <c r="C19" s="688"/>
      <c r="D19" s="787" t="s">
        <v>734</v>
      </c>
      <c r="E19" s="786"/>
      <c r="F19" s="785"/>
      <c r="G19" s="800"/>
      <c r="H19" s="788"/>
      <c r="I19" s="831"/>
      <c r="J19" s="831"/>
    </row>
    <row r="20" spans="1:16" ht="15" customHeight="1">
      <c r="A20" s="285"/>
      <c r="C20" s="86"/>
      <c r="D20" s="114"/>
      <c r="E20" s="829" t="s">
        <v>328</v>
      </c>
      <c r="F20" s="792"/>
      <c r="G20" s="793"/>
    </row>
    <row r="21" spans="1:16" ht="3" customHeight="1"/>
    <row r="22" spans="1:16">
      <c r="D22" s="790" t="s">
        <v>731</v>
      </c>
      <c r="E22" s="789" t="s">
        <v>732</v>
      </c>
      <c r="F22" s="727"/>
      <c r="G22" s="727"/>
      <c r="H22" s="727"/>
      <c r="I22" s="727"/>
      <c r="J22" s="727"/>
      <c r="K22" s="727"/>
      <c r="L22" s="727"/>
      <c r="M22" s="727"/>
      <c r="N22" s="727"/>
      <c r="O22" s="727"/>
      <c r="P22" s="727"/>
    </row>
  </sheetData>
  <sheetProtection algorithmName="SHA-512" hashValue="ubhkEps3Zo+m4jF5uPS4Jtg60FR+mG4eA83h9VZ5R2+tJ6ZTbiqEjI2YwDXDlQ7NcU1Te54Q0n9//+ktnridTA==" saltValue="Gl3nfFD1cVve9VRXtreOVA==" spinCount="100000" sheet="1" objects="1" scenarios="1" formatColumns="0" formatRows="0"/>
  <dataConsolidate link="1"/>
  <mergeCells count="5">
    <mergeCell ref="G16:G17"/>
    <mergeCell ref="D7:F7"/>
    <mergeCell ref="G7:G8"/>
    <mergeCell ref="G12:G14"/>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F17 F12:F13" xr:uid="{00000000-0002-0000-2000-000000000000}">
      <formula1>900</formula1>
    </dataValidation>
    <dataValidation type="textLength" operator="lessThanOrEqual" allowBlank="1" showInputMessage="1" showErrorMessage="1" errorTitle="Ошибка" error="Допускается ввод не более 900 символов!" sqref="E12:E13 E16 G16 G19 G12" xr:uid="{00000000-0002-0000-2000-000001000000}">
      <formula1>900</formula1>
    </dataValidation>
  </dataValidations>
  <hyperlinks>
    <hyperlink ref="F12" location="'Форма 4.7'!$F$12" tooltip="Кликните по гиперссылке, чтобы перейти по ссылке на обосновывающие документы или отредактировать её" display="https://portal.eias.ru/Portal/DownloadPage.aspx?type=12&amp;guid=0e67c203-3864-4744-a858-e9b67912337e" xr:uid="{41508BA4-638F-4264-8DEA-AB6B4E507D74}"/>
    <hyperlink ref="F13" location="'Форма 4.7'!$F$13" tooltip="Кликните по гиперссылке, чтобы перейти по ссылке на обосновывающие документы или отредактировать её" display="https://portal.eias.ru/Portal/DownloadPage.aspx?type=12&amp;guid=55cb11b5-5fd1-4b41-b9e7-1e7f9a688d0a" xr:uid="{338CF792-7BE7-4238-84DD-EAC98F3E8439}"/>
    <hyperlink ref="F16" location="'Форма 4.7'!$F$16" tooltip="Кликните по гиперссылке, чтобы перейти по ссылке на обосновывающие документы или отредактировать её" display="https://portal.eias.ru/Portal/DownloadPage.aspx?type=12&amp;guid=ded5d8f4-6f69-4277-b79b-876e30388464" xr:uid="{78657805-F8E9-4446-9041-6B4078B13403}"/>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DCAF-F42B-41E0-AECC-DE6EC36DF764}">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1063" customWidth="1"/>
    <col min="7" max="7" width="37.7109375" style="1063" customWidth="1"/>
    <col min="8" max="8" width="66.85546875" style="1063" customWidth="1"/>
    <col min="9" max="9" width="115.7109375" style="1063" customWidth="1"/>
    <col min="10" max="11" width="10.5703125" style="1010"/>
    <col min="12" max="12" width="11.140625" style="1010" customWidth="1"/>
    <col min="13" max="20" width="10.5703125" style="1010"/>
    <col min="21" max="16384" width="10.5703125" style="1063"/>
  </cols>
  <sheetData>
    <row r="1" spans="1:20" ht="3" customHeight="1">
      <c r="A1" s="1016" t="s">
        <v>210</v>
      </c>
    </row>
    <row r="2" spans="1:20" ht="22.5">
      <c r="F2" s="1198" t="s">
        <v>491</v>
      </c>
      <c r="G2" s="1199"/>
      <c r="H2" s="1200"/>
      <c r="I2" s="808"/>
    </row>
    <row r="3" spans="1:20" ht="3" customHeight="1"/>
    <row r="4" spans="1:20" s="1009" customFormat="1" ht="11.25">
      <c r="A4" s="1015"/>
      <c r="B4" s="1015"/>
      <c r="C4" s="1015"/>
      <c r="D4" s="1015"/>
      <c r="F4" s="1159" t="s">
        <v>454</v>
      </c>
      <c r="G4" s="1159"/>
      <c r="H4" s="1159"/>
      <c r="I4" s="1201" t="s">
        <v>455</v>
      </c>
      <c r="J4" s="1015"/>
      <c r="K4" s="1015"/>
      <c r="L4" s="1015"/>
      <c r="M4" s="1015"/>
      <c r="N4" s="1015"/>
      <c r="O4" s="1015"/>
      <c r="P4" s="1015"/>
      <c r="Q4" s="1015"/>
      <c r="R4" s="1015"/>
      <c r="S4" s="1015"/>
      <c r="T4" s="1015"/>
    </row>
    <row r="5" spans="1:20" s="1009" customFormat="1" ht="11.25" customHeight="1">
      <c r="A5" s="1015"/>
      <c r="B5" s="1015"/>
      <c r="C5" s="1015"/>
      <c r="D5" s="1015"/>
      <c r="F5" s="1106" t="s">
        <v>92</v>
      </c>
      <c r="G5" s="812" t="s">
        <v>457</v>
      </c>
      <c r="H5" s="1113" t="s">
        <v>442</v>
      </c>
      <c r="I5" s="1201"/>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492</v>
      </c>
      <c r="H7" s="1109" t="str">
        <f>IF(dateCh="","",dateCh)</f>
        <v>29.11.2022</v>
      </c>
      <c r="I7" s="818" t="s">
        <v>493</v>
      </c>
      <c r="J7" s="617"/>
      <c r="K7" s="1015"/>
      <c r="L7" s="1015"/>
      <c r="M7" s="1015"/>
      <c r="N7" s="1015"/>
      <c r="O7" s="1015"/>
      <c r="P7" s="1015"/>
      <c r="Q7" s="1015"/>
      <c r="R7" s="1015"/>
      <c r="S7" s="1015"/>
      <c r="T7" s="1015"/>
    </row>
    <row r="8" spans="1:20" s="1009" customFormat="1" ht="45">
      <c r="A8" s="1202">
        <v>1</v>
      </c>
      <c r="B8" s="1015"/>
      <c r="C8" s="1015"/>
      <c r="D8" s="1015"/>
      <c r="F8" s="1031" t="str">
        <f>"2." &amp;mergeValue(A8)</f>
        <v>2.1</v>
      </c>
      <c r="G8" s="817" t="s">
        <v>494</v>
      </c>
      <c r="H8" s="1109" t="str">
        <f>IF('Перечень тарифов'!R21="","наименование отсутствует","" &amp; 'Перечень тарифов'!R21 &amp; "")</f>
        <v>наименование отсутствует</v>
      </c>
      <c r="I8" s="818" t="s">
        <v>590</v>
      </c>
      <c r="J8" s="617"/>
      <c r="K8" s="1015"/>
      <c r="L8" s="1015"/>
      <c r="M8" s="1015"/>
      <c r="N8" s="1015"/>
      <c r="O8" s="1015"/>
      <c r="P8" s="1015"/>
      <c r="Q8" s="1015"/>
      <c r="R8" s="1015"/>
      <c r="S8" s="1015"/>
      <c r="T8" s="1015"/>
    </row>
    <row r="9" spans="1:20" s="1009" customFormat="1" ht="22.5">
      <c r="A9" s="1202"/>
      <c r="B9" s="1015"/>
      <c r="C9" s="1015"/>
      <c r="D9" s="1015"/>
      <c r="F9" s="1031" t="str">
        <f>"3." &amp;mergeValue(A9)</f>
        <v>3.1</v>
      </c>
      <c r="G9" s="817" t="s">
        <v>495</v>
      </c>
      <c r="H9" s="1109" t="str">
        <f>IF('Перечень тарифов'!F21="","наименование отсутствует","" &amp; 'Перечень тарифов'!F21 &amp; "")</f>
        <v>Производство тепловой энергии. Некомбинированная выработка</v>
      </c>
      <c r="I9" s="818" t="s">
        <v>588</v>
      </c>
      <c r="J9" s="617"/>
      <c r="K9" s="1015"/>
      <c r="L9" s="1015"/>
      <c r="M9" s="1015"/>
      <c r="N9" s="1015"/>
      <c r="O9" s="1015"/>
      <c r="P9" s="1015"/>
      <c r="Q9" s="1015"/>
      <c r="R9" s="1015"/>
      <c r="S9" s="1015"/>
      <c r="T9" s="1015"/>
    </row>
    <row r="10" spans="1:20" s="1009" customFormat="1" ht="22.5">
      <c r="A10" s="1202"/>
      <c r="B10" s="1015"/>
      <c r="C10" s="1015"/>
      <c r="D10" s="1015"/>
      <c r="F10" s="1031" t="str">
        <f>"4."&amp;mergeValue(A10)</f>
        <v>4.1</v>
      </c>
      <c r="G10" s="817" t="s">
        <v>496</v>
      </c>
      <c r="H10" s="1113" t="s">
        <v>458</v>
      </c>
      <c r="I10" s="818"/>
      <c r="J10" s="617"/>
      <c r="K10" s="1015"/>
      <c r="L10" s="1015"/>
      <c r="M10" s="1015"/>
      <c r="N10" s="1015"/>
      <c r="O10" s="1015"/>
      <c r="P10" s="1015"/>
      <c r="Q10" s="1015"/>
      <c r="R10" s="1015"/>
      <c r="S10" s="1015"/>
      <c r="T10" s="1015"/>
    </row>
    <row r="11" spans="1:20" s="1009" customFormat="1" ht="18.75">
      <c r="A11" s="1202"/>
      <c r="B11" s="1202">
        <v>1</v>
      </c>
      <c r="C11" s="1107"/>
      <c r="D11" s="1107"/>
      <c r="F11" s="1031" t="str">
        <f>"4."&amp;mergeValue(A11) &amp;"."&amp;mergeValue(B11)</f>
        <v>4.1.1</v>
      </c>
      <c r="G11" s="832" t="s">
        <v>592</v>
      </c>
      <c r="H11" s="1109" t="str">
        <f>IF(region_name="","",region_name)</f>
        <v>Орловская область</v>
      </c>
      <c r="I11" s="818" t="s">
        <v>499</v>
      </c>
      <c r="J11" s="617"/>
      <c r="K11" s="1015"/>
      <c r="L11" s="1015"/>
      <c r="M11" s="1015"/>
      <c r="N11" s="1015"/>
      <c r="O11" s="1015"/>
      <c r="P11" s="1015"/>
      <c r="Q11" s="1015"/>
      <c r="R11" s="1015"/>
      <c r="S11" s="1015"/>
      <c r="T11" s="1015"/>
    </row>
    <row r="12" spans="1:20" s="1009" customFormat="1" ht="22.5">
      <c r="A12" s="1202"/>
      <c r="B12" s="1202"/>
      <c r="C12" s="1202">
        <v>1</v>
      </c>
      <c r="D12" s="1107"/>
      <c r="F12" s="1031" t="str">
        <f>"4."&amp;mergeValue(A12) &amp;"."&amp;mergeValue(B12)&amp;"."&amp;mergeValue(C12)</f>
        <v>4.1.1.1</v>
      </c>
      <c r="G12" s="819" t="s">
        <v>497</v>
      </c>
      <c r="H12" s="1109" t="str">
        <f>IF(Территории!H13="","","" &amp; Территории!H13 &amp; "")</f>
        <v>Город Орёл</v>
      </c>
      <c r="I12" s="818" t="s">
        <v>500</v>
      </c>
      <c r="J12" s="617"/>
      <c r="K12" s="1015"/>
      <c r="L12" s="1015"/>
      <c r="M12" s="1015"/>
      <c r="N12" s="1015"/>
      <c r="O12" s="1015"/>
      <c r="P12" s="1015"/>
      <c r="Q12" s="1015"/>
      <c r="R12" s="1015"/>
      <c r="S12" s="1015"/>
      <c r="T12" s="1015"/>
    </row>
    <row r="13" spans="1:20" s="1009" customFormat="1" ht="56.25">
      <c r="A13" s="1202"/>
      <c r="B13" s="1202"/>
      <c r="C13" s="1202"/>
      <c r="D13" s="1107">
        <v>1</v>
      </c>
      <c r="F13" s="1031" t="str">
        <f>"4."&amp;mergeValue(A13) &amp;"."&amp;mergeValue(B13)&amp;"."&amp;mergeValue(C13)&amp;"."&amp;mergeValue(D13)</f>
        <v>4.1.1.1.1</v>
      </c>
      <c r="G13" s="820" t="s">
        <v>498</v>
      </c>
      <c r="H13" s="1109" t="str">
        <f>IF(Территории!R14="","","" &amp; Территории!R14 &amp; "")</f>
        <v>Город Орёл (54701000)</v>
      </c>
      <c r="I13" s="1108" t="s">
        <v>591</v>
      </c>
      <c r="J13" s="617"/>
      <c r="K13" s="1015"/>
      <c r="L13" s="1015"/>
      <c r="M13" s="1015"/>
      <c r="N13" s="1015"/>
      <c r="O13" s="1015"/>
      <c r="P13" s="1015"/>
      <c r="Q13" s="1015"/>
      <c r="R13" s="1015"/>
      <c r="S13" s="1015"/>
      <c r="T13" s="1015"/>
    </row>
    <row r="14" spans="1:20" s="774" customFormat="1" ht="3" customHeight="1">
      <c r="A14" s="775"/>
      <c r="B14" s="775"/>
      <c r="C14" s="775"/>
      <c r="D14" s="775"/>
      <c r="F14" s="824"/>
      <c r="G14" s="418"/>
      <c r="H14" s="419"/>
      <c r="I14" s="985"/>
      <c r="J14" s="775"/>
      <c r="K14" s="775"/>
      <c r="L14" s="775"/>
      <c r="M14" s="775"/>
      <c r="N14" s="775"/>
      <c r="O14" s="775"/>
      <c r="P14" s="775"/>
      <c r="Q14" s="775"/>
      <c r="R14" s="775"/>
      <c r="S14" s="775"/>
      <c r="T14" s="775"/>
    </row>
    <row r="15" spans="1:20" s="774" customFormat="1" ht="15" customHeight="1">
      <c r="A15" s="775"/>
      <c r="B15" s="775"/>
      <c r="C15" s="775"/>
      <c r="D15" s="775"/>
      <c r="F15" s="824"/>
      <c r="G15" s="1197" t="s">
        <v>593</v>
      </c>
      <c r="H15" s="1197"/>
      <c r="I15" s="985"/>
      <c r="J15" s="775"/>
      <c r="K15" s="775"/>
      <c r="L15" s="775"/>
      <c r="M15" s="775"/>
      <c r="N15" s="775"/>
      <c r="O15" s="775"/>
      <c r="P15" s="775"/>
      <c r="Q15" s="775"/>
      <c r="R15" s="775"/>
      <c r="S15" s="775"/>
      <c r="T15" s="775"/>
    </row>
  </sheetData>
  <sheetProtection algorithmName="SHA-512" hashValue="k+1261YhfrRJGMFlDoMsR6py0bqWgJca7ttPvqmorfgblCw/husQpqWqlyQGyTxm8bwecZu+/Gwnbxku8HX83g==" saltValue="TuUvSAwxo96Sei8q0D/ez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98A44FFD-C586-4681-A6E4-825CF02FA3A7}">
      <formula1>900</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12">
    <tabColor rgb="FFEAEBEE"/>
  </sheetPr>
  <dimension ref="A1:L34"/>
  <sheetViews>
    <sheetView showGridLines="0" topLeftCell="C16" zoomScaleNormal="100" workbookViewId="0">
      <selection activeCell="H39" sqref="H39"/>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30" t="s">
        <v>696</v>
      </c>
      <c r="E5" s="1230"/>
      <c r="F5" s="1230"/>
      <c r="G5" s="1230"/>
      <c r="H5" s="1230"/>
      <c r="I5" s="336"/>
    </row>
    <row r="6" spans="1:9" ht="3" customHeight="1">
      <c r="C6" s="86"/>
      <c r="D6" s="37"/>
      <c r="E6" s="84"/>
      <c r="F6" s="84"/>
      <c r="G6" s="84"/>
      <c r="H6" s="83"/>
      <c r="I6" s="286"/>
    </row>
    <row r="7" spans="1:9" ht="21" customHeight="1">
      <c r="C7" s="86"/>
      <c r="D7" s="1214" t="s">
        <v>454</v>
      </c>
      <c r="E7" s="1214"/>
      <c r="F7" s="1214"/>
      <c r="G7" s="1214"/>
      <c r="H7" s="1214"/>
      <c r="I7" s="1274" t="s">
        <v>455</v>
      </c>
    </row>
    <row r="8" spans="1:9" ht="21" customHeight="1">
      <c r="C8" s="86"/>
      <c r="D8" s="103" t="s">
        <v>92</v>
      </c>
      <c r="E8" s="113" t="s">
        <v>457</v>
      </c>
      <c r="F8" s="113"/>
      <c r="G8" s="113" t="s">
        <v>442</v>
      </c>
      <c r="H8" s="113" t="s">
        <v>456</v>
      </c>
      <c r="I8" s="1274"/>
    </row>
    <row r="9" spans="1:9" ht="12" customHeight="1">
      <c r="C9" s="86"/>
      <c r="D9" s="42" t="s">
        <v>93</v>
      </c>
      <c r="E9" s="42" t="s">
        <v>49</v>
      </c>
      <c r="F9" s="42"/>
      <c r="G9" s="42" t="s">
        <v>50</v>
      </c>
      <c r="H9" s="42" t="s">
        <v>51</v>
      </c>
      <c r="I9" s="42" t="s">
        <v>68</v>
      </c>
    </row>
    <row r="10" spans="1:9">
      <c r="A10" s="285"/>
      <c r="C10" s="86"/>
      <c r="D10" s="187">
        <v>1</v>
      </c>
      <c r="E10" s="1276" t="s">
        <v>459</v>
      </c>
      <c r="F10" s="1276"/>
      <c r="G10" s="1276"/>
      <c r="H10" s="1276"/>
      <c r="I10" s="307"/>
    </row>
    <row r="11" spans="1:9" ht="20.100000000000001" customHeight="1">
      <c r="A11" s="285"/>
      <c r="C11" s="86"/>
      <c r="D11" s="187" t="s">
        <v>295</v>
      </c>
      <c r="E11" s="287" t="s">
        <v>460</v>
      </c>
      <c r="F11" s="295"/>
      <c r="G11" s="432" t="s">
        <v>1639</v>
      </c>
      <c r="H11" s="295" t="s">
        <v>458</v>
      </c>
      <c r="I11" s="196" t="s">
        <v>461</v>
      </c>
    </row>
    <row r="12" spans="1:9" ht="45">
      <c r="A12" s="285"/>
      <c r="C12" s="86"/>
      <c r="D12" s="187" t="s">
        <v>329</v>
      </c>
      <c r="E12" s="287" t="s">
        <v>462</v>
      </c>
      <c r="F12" s="295"/>
      <c r="G12" s="414" t="s">
        <v>1641</v>
      </c>
      <c r="H12" s="1092" t="s">
        <v>1642</v>
      </c>
      <c r="I12" s="415" t="s">
        <v>697</v>
      </c>
    </row>
    <row r="13" spans="1:9" ht="33.75">
      <c r="A13" s="285"/>
      <c r="B13" s="186">
        <v>3</v>
      </c>
      <c r="C13" s="86"/>
      <c r="D13" s="187">
        <v>2</v>
      </c>
      <c r="E13" s="352" t="s">
        <v>698</v>
      </c>
      <c r="F13" s="295"/>
      <c r="G13" s="295" t="s">
        <v>458</v>
      </c>
      <c r="H13" s="1092" t="s">
        <v>1643</v>
      </c>
      <c r="I13" s="416" t="s">
        <v>463</v>
      </c>
    </row>
    <row r="14" spans="1:9" ht="39" customHeight="1">
      <c r="A14" s="285"/>
      <c r="C14" s="86"/>
      <c r="D14" s="187">
        <v>3</v>
      </c>
      <c r="E14" s="1275" t="s">
        <v>699</v>
      </c>
      <c r="F14" s="1275"/>
      <c r="G14" s="1275"/>
      <c r="H14" s="1275"/>
      <c r="I14" s="413"/>
    </row>
    <row r="15" spans="1:9" ht="42.95" customHeight="1">
      <c r="A15" s="285"/>
      <c r="C15" s="86"/>
      <c r="D15" s="187" t="s">
        <v>444</v>
      </c>
      <c r="E15" s="296" t="s">
        <v>1644</v>
      </c>
      <c r="F15" s="295"/>
      <c r="G15" s="295" t="s">
        <v>458</v>
      </c>
      <c r="H15" s="1092" t="s">
        <v>1645</v>
      </c>
      <c r="I15" s="1204" t="s">
        <v>700</v>
      </c>
    </row>
    <row r="16" spans="1:9" ht="15" customHeight="1">
      <c r="A16" s="285"/>
      <c r="C16" s="86"/>
      <c r="D16" s="114"/>
      <c r="E16" s="300" t="s">
        <v>328</v>
      </c>
      <c r="F16" s="301"/>
      <c r="G16" s="301"/>
      <c r="H16" s="298"/>
      <c r="I16" s="1206"/>
    </row>
    <row r="17" spans="1:12" ht="69" customHeight="1">
      <c r="A17" s="285"/>
      <c r="B17" s="186">
        <v>3</v>
      </c>
      <c r="C17" s="86"/>
      <c r="D17" s="187">
        <v>4</v>
      </c>
      <c r="E17" s="1275" t="s">
        <v>701</v>
      </c>
      <c r="F17" s="1275"/>
      <c r="G17" s="1275"/>
      <c r="H17" s="1275"/>
      <c r="I17" s="413"/>
    </row>
    <row r="18" spans="1:12" ht="111" customHeight="1">
      <c r="A18" s="285"/>
      <c r="C18" s="86"/>
      <c r="D18" s="187" t="s">
        <v>445</v>
      </c>
      <c r="E18" s="302" t="s">
        <v>464</v>
      </c>
      <c r="F18" s="295"/>
      <c r="G18" s="414" t="s">
        <v>1646</v>
      </c>
      <c r="H18" s="295" t="s">
        <v>458</v>
      </c>
      <c r="I18" s="1204" t="s">
        <v>481</v>
      </c>
    </row>
    <row r="19" spans="1:12" ht="15" customHeight="1">
      <c r="A19" s="285"/>
      <c r="C19" s="86"/>
      <c r="D19" s="114"/>
      <c r="E19" s="300" t="s">
        <v>328</v>
      </c>
      <c r="F19" s="301"/>
      <c r="G19" s="301"/>
      <c r="H19" s="298"/>
      <c r="I19" s="1206"/>
    </row>
    <row r="20" spans="1:12" ht="30" customHeight="1">
      <c r="A20" s="285"/>
      <c r="B20" s="186">
        <v>3</v>
      </c>
      <c r="C20" s="86"/>
      <c r="D20" s="187">
        <v>5</v>
      </c>
      <c r="E20" s="1275" t="s">
        <v>702</v>
      </c>
      <c r="F20" s="1275"/>
      <c r="G20" s="1275"/>
      <c r="H20" s="1275"/>
      <c r="I20" s="413"/>
    </row>
    <row r="21" spans="1:12" ht="26.1" customHeight="1">
      <c r="A21" s="285"/>
      <c r="C21" s="86"/>
      <c r="D21" s="187" t="s">
        <v>446</v>
      </c>
      <c r="E21" s="1277" t="s">
        <v>703</v>
      </c>
      <c r="F21" s="1277"/>
      <c r="G21" s="1277"/>
      <c r="H21" s="1277"/>
      <c r="I21" s="413"/>
    </row>
    <row r="22" spans="1:12" ht="32.1" customHeight="1">
      <c r="A22" s="285"/>
      <c r="C22" s="86"/>
      <c r="D22" s="187" t="s">
        <v>447</v>
      </c>
      <c r="E22" s="303" t="s">
        <v>465</v>
      </c>
      <c r="F22" s="295"/>
      <c r="G22" s="414" t="s">
        <v>1647</v>
      </c>
      <c r="H22" s="295" t="s">
        <v>458</v>
      </c>
      <c r="I22" s="1204" t="s">
        <v>704</v>
      </c>
    </row>
    <row r="23" spans="1:12" ht="15" customHeight="1">
      <c r="A23" s="285"/>
      <c r="C23" s="86"/>
      <c r="D23" s="114"/>
      <c r="E23" s="301" t="s">
        <v>328</v>
      </c>
      <c r="F23" s="297"/>
      <c r="G23" s="297"/>
      <c r="H23" s="298"/>
      <c r="I23" s="1206"/>
    </row>
    <row r="24" spans="1:12" ht="14.25" customHeight="1">
      <c r="A24" s="285"/>
      <c r="C24" s="86"/>
      <c r="D24" s="187" t="s">
        <v>448</v>
      </c>
      <c r="E24" s="1277" t="s">
        <v>705</v>
      </c>
      <c r="F24" s="1277"/>
      <c r="G24" s="1277"/>
      <c r="H24" s="1277"/>
      <c r="I24" s="413"/>
    </row>
    <row r="25" spans="1:12" ht="42.95" customHeight="1">
      <c r="A25" s="285"/>
      <c r="C25" s="86"/>
      <c r="D25" s="187" t="s">
        <v>449</v>
      </c>
      <c r="E25" s="303" t="s">
        <v>467</v>
      </c>
      <c r="F25" s="295"/>
      <c r="G25" s="414" t="s">
        <v>1648</v>
      </c>
      <c r="H25" s="295" t="s">
        <v>458</v>
      </c>
      <c r="I25" s="1204" t="s">
        <v>598</v>
      </c>
    </row>
    <row r="26" spans="1:12" ht="15" customHeight="1">
      <c r="A26" s="285"/>
      <c r="C26" s="86"/>
      <c r="D26" s="114"/>
      <c r="E26" s="301" t="s">
        <v>328</v>
      </c>
      <c r="F26" s="297"/>
      <c r="G26" s="297"/>
      <c r="H26" s="298"/>
      <c r="I26" s="1206"/>
    </row>
    <row r="27" spans="1:12" ht="26.1" customHeight="1">
      <c r="A27" s="285"/>
      <c r="C27" s="86"/>
      <c r="D27" s="187" t="s">
        <v>450</v>
      </c>
      <c r="E27" s="1277" t="s">
        <v>706</v>
      </c>
      <c r="F27" s="1277"/>
      <c r="G27" s="1277"/>
      <c r="H27" s="1277"/>
      <c r="I27" s="413"/>
    </row>
    <row r="28" spans="1:12" ht="32.1" customHeight="1">
      <c r="A28" s="285"/>
      <c r="C28" s="86"/>
      <c r="D28" s="187" t="s">
        <v>451</v>
      </c>
      <c r="E28" s="303" t="s">
        <v>466</v>
      </c>
      <c r="F28" s="295"/>
      <c r="G28" s="306" t="s">
        <v>1649</v>
      </c>
      <c r="H28" s="295" t="s">
        <v>458</v>
      </c>
      <c r="I28" s="1204" t="s">
        <v>707</v>
      </c>
      <c r="L28" s="212" t="s">
        <v>1649</v>
      </c>
    </row>
    <row r="29" spans="1:12" ht="15" customHeight="1">
      <c r="A29" s="285"/>
      <c r="C29" s="86"/>
      <c r="D29" s="114"/>
      <c r="E29" s="301" t="s">
        <v>328</v>
      </c>
      <c r="F29" s="297"/>
      <c r="G29" s="297"/>
      <c r="H29" s="298"/>
      <c r="I29" s="1206"/>
    </row>
    <row r="30" spans="1:12" ht="49.5" customHeight="1">
      <c r="A30" s="285"/>
      <c r="B30" s="186">
        <v>3</v>
      </c>
      <c r="C30" s="86"/>
      <c r="D30" s="187" t="s">
        <v>69</v>
      </c>
      <c r="E30" s="1275" t="s">
        <v>709</v>
      </c>
      <c r="F30" s="1275"/>
      <c r="G30" s="1275"/>
      <c r="H30" s="1275"/>
      <c r="I30" s="413"/>
    </row>
    <row r="31" spans="1:12" ht="20.100000000000001" customHeight="1">
      <c r="A31" s="285"/>
      <c r="C31" s="86"/>
      <c r="D31" s="187" t="s">
        <v>452</v>
      </c>
      <c r="E31" s="296" t="s">
        <v>1650</v>
      </c>
      <c r="F31" s="295"/>
      <c r="G31" s="295" t="s">
        <v>458</v>
      </c>
      <c r="H31" s="1092" t="s">
        <v>1640</v>
      </c>
      <c r="I31" s="1204" t="s">
        <v>480</v>
      </c>
    </row>
    <row r="32" spans="1:12" ht="15" customHeight="1">
      <c r="A32" s="285"/>
      <c r="C32" s="86"/>
      <c r="D32" s="114"/>
      <c r="E32" s="300" t="s">
        <v>328</v>
      </c>
      <c r="F32" s="297"/>
      <c r="G32" s="297"/>
      <c r="H32" s="298"/>
      <c r="I32" s="1206"/>
    </row>
    <row r="33" spans="1:12" s="174" customFormat="1" ht="3" customHeight="1">
      <c r="A33" s="285"/>
      <c r="K33" s="290"/>
      <c r="L33" s="290"/>
    </row>
    <row r="34" spans="1:12" ht="24.75" customHeight="1">
      <c r="D34" s="299">
        <v>1</v>
      </c>
      <c r="E34" s="1197" t="s">
        <v>708</v>
      </c>
      <c r="F34" s="1197"/>
      <c r="G34" s="1197"/>
      <c r="H34" s="1197"/>
      <c r="I34" s="1197"/>
    </row>
  </sheetData>
  <sheetProtection algorithmName="SHA-512" hashValue="0kBebvAw41386gOtf1AUGaIBklqfdTsz5Y5j9TssC5yIbDW6U1c+yBydU7ldeAByt1g80g2SVZaYizYYlsSHMQ==" saltValue="LPf/ZJtPwEOhp0AIdeA0Xw==" spinCount="100000" sheet="1" objects="1" scenarios="1" formatColumns="0" formatRows="0"/>
  <mergeCells count="18">
    <mergeCell ref="E34:I34"/>
    <mergeCell ref="E30:H30"/>
    <mergeCell ref="E21:H21"/>
    <mergeCell ref="E24:H24"/>
    <mergeCell ref="E27:H27"/>
    <mergeCell ref="I22:I23"/>
    <mergeCell ref="I25:I26"/>
    <mergeCell ref="I28:I29"/>
    <mergeCell ref="I31:I32"/>
    <mergeCell ref="I18:I19"/>
    <mergeCell ref="E20:H20"/>
    <mergeCell ref="D5:H5"/>
    <mergeCell ref="D7:H7"/>
    <mergeCell ref="I7:I8"/>
    <mergeCell ref="E10:H10"/>
    <mergeCell ref="E14:H14"/>
    <mergeCell ref="I15:I16"/>
    <mergeCell ref="E17:H17"/>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xr:uid="{00000000-0002-0000-2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xr:uid="{00000000-0002-0000-21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xr:uid="{00000000-0002-0000-21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xr:uid="{00000000-0002-0000-2100-000003000000}"/>
  </dataValidations>
  <hyperlinks>
    <hyperlink ref="H12" location="'Форма 4.8'!$H$12" tooltip="Кликните по гиперссылке, чтобы перейти по гиперссылке или отредактировать её" display="https://portal.eias.ru/Portal/DownloadPage.aspx?type=12&amp;guid=fdb72f49-c4f4-46fd-b65d-e279529e43ae" xr:uid="{7AF91500-850B-4A57-9F5E-2B4C66121F2A}"/>
    <hyperlink ref="H13" location="'Форма 4.8'!$H$13" tooltip="Кликните по гиперссылке, чтобы перейти по гиперссылке или отредактировать её" display="https://portal.eias.ru/Portal/DownloadPage.aspx?type=12&amp;guid=174a2ab0-b1c7-4c66-9211-6ee2b8902ca6" xr:uid="{914642A6-6D66-4F7C-8A58-9C81D3693161}"/>
    <hyperlink ref="H15" location="'Форма 4.8'!$H$15" tooltip="Кликните по гиперссылке, чтобы перейти по гиперссылке или отредактировать её" display="https://portal.eias.ru/Portal/DownloadPage.aspx?type=12&amp;guid=a7fa4465-684f-4c7b-be21-ae4bae3fc134" xr:uid="{897793F7-DD3D-4053-A622-29EBBE354807}"/>
    <hyperlink ref="H31" location="'Форма 4.8'!$H$31" tooltip="Кликните по гиперссылке, чтобы перейти по гиперссылке или отредактировать её" display="https://portal.eias.ru/Portal/DownloadPage.aspx?type=12&amp;guid=25acf8cf-01ee-4035-bc0f-70875ff1b473" xr:uid="{3F5EDF6E-2C0D-4643-847F-17271F8B2569}"/>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78" t="s">
        <v>478</v>
      </c>
      <c r="E5" s="1278"/>
      <c r="F5" s="1278"/>
      <c r="G5" s="1278"/>
      <c r="H5" s="1278"/>
      <c r="I5" s="1278"/>
      <c r="J5" s="1278"/>
      <c r="K5" s="437"/>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0" t="s">
        <v>454</v>
      </c>
      <c r="E8" s="1280"/>
      <c r="F8" s="1280"/>
      <c r="G8" s="1280"/>
      <c r="H8" s="1280"/>
      <c r="I8" s="1280"/>
      <c r="J8" s="1280"/>
      <c r="K8" s="1280" t="s">
        <v>455</v>
      </c>
    </row>
    <row r="9" spans="1:14">
      <c r="D9" s="1280" t="s">
        <v>92</v>
      </c>
      <c r="E9" s="1280" t="s">
        <v>482</v>
      </c>
      <c r="F9" s="1280"/>
      <c r="G9" s="1280" t="s">
        <v>483</v>
      </c>
      <c r="H9" s="1280"/>
      <c r="I9" s="1280"/>
      <c r="J9" s="1280"/>
      <c r="K9" s="1280"/>
    </row>
    <row r="10" spans="1:14" ht="22.5">
      <c r="D10" s="1280"/>
      <c r="E10" s="137" t="s">
        <v>484</v>
      </c>
      <c r="F10" s="137" t="s">
        <v>400</v>
      </c>
      <c r="G10" s="137" t="s">
        <v>400</v>
      </c>
      <c r="H10" s="137" t="s">
        <v>484</v>
      </c>
      <c r="I10" s="137" t="s">
        <v>485</v>
      </c>
      <c r="J10" s="137" t="s">
        <v>456</v>
      </c>
      <c r="K10" s="1280"/>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8"/>
      <c r="F12" s="1088"/>
      <c r="G12" s="1088"/>
      <c r="H12" s="1088"/>
      <c r="I12" s="1102"/>
      <c r="J12" s="1092"/>
      <c r="K12" s="1204" t="s">
        <v>486</v>
      </c>
      <c r="M12" s="454" t="str">
        <f>IF(ISERROR(INDEX(kind_of_nameforms,MATCH(E12,kind_of_forms,0),1)),"",INDEX(kind_of_nameforms,MATCH(E12,kind_of_forms,0),1))</f>
        <v/>
      </c>
      <c r="N12" s="455"/>
    </row>
    <row r="13" spans="1:14" ht="15" customHeight="1">
      <c r="A13" s="131"/>
      <c r="B13" s="131"/>
      <c r="C13" s="131"/>
      <c r="D13" s="114"/>
      <c r="E13" s="140" t="s">
        <v>5</v>
      </c>
      <c r="F13" s="139"/>
      <c r="G13" s="139"/>
      <c r="H13" s="139"/>
      <c r="I13" s="139"/>
      <c r="J13" s="316"/>
      <c r="K13" s="1206"/>
    </row>
    <row r="14" spans="1:14" ht="3" customHeight="1">
      <c r="A14" s="131"/>
      <c r="B14" s="131"/>
      <c r="C14" s="131"/>
    </row>
    <row r="15" spans="1:14" ht="27.75" customHeight="1">
      <c r="E15" s="1279" t="s">
        <v>594</v>
      </c>
      <c r="F15" s="1279"/>
      <c r="G15" s="1279"/>
      <c r="H15" s="1279"/>
      <c r="I15" s="1279"/>
      <c r="J15" s="1279"/>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xr:uid="{00000000-0002-0000-22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2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2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2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54" t="s">
        <v>314</v>
      </c>
      <c r="E7" s="1156"/>
      <c r="F7" s="439"/>
    </row>
    <row r="8" spans="3:9" ht="3" customHeight="1">
      <c r="C8" s="50"/>
      <c r="D8" s="14"/>
      <c r="E8" s="14"/>
    </row>
    <row r="9" spans="3:9" ht="15.95" customHeight="1">
      <c r="C9" s="50"/>
      <c r="D9" s="103" t="s">
        <v>92</v>
      </c>
      <c r="E9" s="427" t="s">
        <v>313</v>
      </c>
    </row>
    <row r="10" spans="3:9" ht="12" customHeight="1">
      <c r="C10" s="50"/>
      <c r="D10" s="42" t="s">
        <v>93</v>
      </c>
      <c r="E10" s="42" t="s">
        <v>49</v>
      </c>
    </row>
    <row r="11" spans="3:9" ht="11.25" hidden="1" customHeight="1">
      <c r="C11" s="50"/>
      <c r="D11" s="194">
        <v>0</v>
      </c>
      <c r="E11" s="428"/>
    </row>
    <row r="12" spans="3:9" ht="15" customHeight="1">
      <c r="C12" s="167"/>
      <c r="D12" s="123">
        <v>1</v>
      </c>
      <c r="E12" s="1075"/>
    </row>
    <row r="13" spans="3:9" ht="12" customHeight="1">
      <c r="C13" s="50"/>
      <c r="D13" s="429"/>
      <c r="E13" s="430" t="s">
        <v>177</v>
      </c>
    </row>
    <row r="14" spans="3:9" ht="3" customHeight="1"/>
    <row r="15" spans="3:9" ht="22.5" customHeight="1">
      <c r="C15" s="168"/>
      <c r="D15" s="1281" t="s">
        <v>315</v>
      </c>
      <c r="E15" s="1281"/>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300-000000000000}">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1"/>
    </row>
    <row r="2" spans="3:12" hidden="1"/>
    <row r="3" spans="3:12" hidden="1"/>
    <row r="4" spans="3:12" hidden="1"/>
    <row r="5" spans="3:12" hidden="1"/>
    <row r="6" spans="3:12" ht="3" customHeight="1">
      <c r="C6" s="50"/>
      <c r="D6" s="14"/>
      <c r="E6" s="14"/>
    </row>
    <row r="7" spans="3:12" ht="22.5">
      <c r="C7" s="50"/>
      <c r="D7" s="1278" t="s">
        <v>55</v>
      </c>
      <c r="E7" s="1278"/>
      <c r="F7" s="439"/>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xr:uid="{00000000-0002-0000-2400-000000000000}">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Check">
    <tabColor indexed="31"/>
  </sheetPr>
  <dimension ref="B1:E5"/>
  <sheetViews>
    <sheetView showGridLines="0" zoomScaleNormal="100" workbookViewId="0"/>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2" t="s">
        <v>56</v>
      </c>
      <c r="C2" s="1282"/>
      <c r="D2" s="1282"/>
      <c r="E2" s="440"/>
    </row>
    <row r="3" spans="2:5" ht="3" customHeight="1"/>
    <row r="4" spans="2:5" ht="21.75" customHeight="1" thickBot="1">
      <c r="B4" s="1126" t="s">
        <v>1</v>
      </c>
      <c r="C4" s="1126" t="s">
        <v>91</v>
      </c>
      <c r="D4" s="1126" t="s">
        <v>72</v>
      </c>
    </row>
    <row r="5" spans="2:5" ht="12" thickTop="1"/>
  </sheetData>
  <sheetProtection algorithmName="SHA-512" hashValue="i02loWMLq8upJUeQFY5Xux116WSzHhAx5lHue0L3P/H6Hxn/EGAd1E1HLKE2u3Oo97RIXZ8ulO+jU0R4effJzQ==" saltValue="q0b3G/cdNO/+ltbq3oTHZA==" spinCount="100000" sheet="1" objects="1" scenarios="1" formatColumns="0" formatRows="0" autoFilter="0"/>
  <autoFilter ref="B4:D4" xr:uid="{00000000-0001-0000-2500-000000000000}"/>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4">
        <v>1</v>
      </c>
      <c r="E9" s="1299"/>
      <c r="F9" s="1301"/>
      <c r="G9" s="1305" t="s">
        <v>85</v>
      </c>
      <c r="H9" s="1174"/>
      <c r="I9" s="1174">
        <v>1</v>
      </c>
      <c r="J9" s="1294"/>
      <c r="K9" s="1229" t="s">
        <v>85</v>
      </c>
      <c r="L9" s="1193"/>
      <c r="M9" s="1193" t="s">
        <v>93</v>
      </c>
      <c r="N9" s="1297"/>
      <c r="O9" s="1229" t="s">
        <v>85</v>
      </c>
      <c r="P9" s="1193"/>
      <c r="Q9" s="1193" t="s">
        <v>93</v>
      </c>
      <c r="R9" s="1298"/>
      <c r="S9" s="1229" t="s">
        <v>85</v>
      </c>
      <c r="T9" s="1089"/>
      <c r="U9" s="1089" t="s">
        <v>93</v>
      </c>
      <c r="V9" s="1114"/>
      <c r="W9" s="308"/>
    </row>
    <row r="10" spans="1:23" s="741" customFormat="1" ht="17.100000000000001" customHeight="1">
      <c r="A10" s="205"/>
      <c r="C10" s="159"/>
      <c r="D10" s="1174"/>
      <c r="E10" s="1299"/>
      <c r="F10" s="1301"/>
      <c r="G10" s="1305"/>
      <c r="H10" s="1174"/>
      <c r="I10" s="1174"/>
      <c r="J10" s="1294"/>
      <c r="K10" s="1229"/>
      <c r="L10" s="1193"/>
      <c r="M10" s="1193"/>
      <c r="N10" s="1297"/>
      <c r="O10" s="1229"/>
      <c r="P10" s="1193"/>
      <c r="Q10" s="1193"/>
      <c r="R10" s="1298"/>
      <c r="S10" s="1229"/>
      <c r="T10" s="1091"/>
      <c r="U10" s="746"/>
      <c r="V10" s="747" t="s">
        <v>716</v>
      </c>
      <c r="W10" s="748"/>
    </row>
    <row r="11" spans="1:23" s="102" customFormat="1" ht="17.100000000000001" customHeight="1">
      <c r="A11" s="205"/>
      <c r="C11" s="159"/>
      <c r="D11" s="1175"/>
      <c r="E11" s="1300"/>
      <c r="F11" s="1302"/>
      <c r="G11" s="1175"/>
      <c r="H11" s="1175"/>
      <c r="I11" s="1175"/>
      <c r="J11" s="1295"/>
      <c r="K11" s="1175"/>
      <c r="L11" s="1175"/>
      <c r="M11" s="1175"/>
      <c r="N11" s="1298"/>
      <c r="O11" s="1175"/>
      <c r="P11" s="1090"/>
      <c r="Q11" s="746"/>
      <c r="R11" s="747" t="s">
        <v>715</v>
      </c>
      <c r="S11" s="743"/>
      <c r="T11" s="743"/>
      <c r="U11" s="743"/>
      <c r="V11" s="743"/>
      <c r="W11" s="748"/>
    </row>
    <row r="12" spans="1:23" s="102" customFormat="1" ht="17.100000000000001" customHeight="1">
      <c r="A12" s="205"/>
      <c r="C12" s="159"/>
      <c r="D12" s="1175"/>
      <c r="E12" s="1300"/>
      <c r="F12" s="1302"/>
      <c r="G12" s="1175"/>
      <c r="H12" s="1175"/>
      <c r="I12" s="1175"/>
      <c r="J12" s="1295"/>
      <c r="K12" s="1175"/>
      <c r="L12" s="746"/>
      <c r="M12" s="747"/>
      <c r="N12" s="747" t="s">
        <v>412</v>
      </c>
      <c r="O12" s="747"/>
      <c r="P12" s="747"/>
      <c r="Q12" s="747"/>
      <c r="R12" s="747"/>
      <c r="S12" s="743"/>
      <c r="T12" s="743"/>
      <c r="U12" s="743"/>
      <c r="V12" s="743"/>
      <c r="W12" s="748"/>
    </row>
    <row r="13" spans="1:23" s="102" customFormat="1" ht="17.25" customHeight="1">
      <c r="A13" s="205"/>
      <c r="C13" s="159"/>
      <c r="D13" s="1175"/>
      <c r="E13" s="1300"/>
      <c r="F13" s="1302"/>
      <c r="G13" s="1175"/>
      <c r="H13" s="746"/>
      <c r="I13" s="747"/>
      <c r="J13" s="747"/>
      <c r="K13" s="747"/>
      <c r="L13" s="747"/>
      <c r="M13" s="747"/>
      <c r="N13" s="747"/>
      <c r="O13" s="747"/>
      <c r="P13" s="747"/>
      <c r="Q13" s="747"/>
      <c r="R13" s="747"/>
      <c r="S13" s="743"/>
      <c r="T13" s="743"/>
      <c r="U13" s="743"/>
      <c r="V13" s="743"/>
      <c r="W13" s="748"/>
    </row>
    <row r="14" spans="1:23" ht="17.100000000000001" customHeight="1">
      <c r="A14" s="206"/>
    </row>
    <row r="15" spans="1:23" ht="16.5" customHeight="1">
      <c r="A15" s="205"/>
      <c r="B15" s="102"/>
      <c r="C15" s="159"/>
      <c r="D15" s="1293"/>
      <c r="E15" s="1303"/>
      <c r="F15" s="1304"/>
      <c r="G15" s="1306"/>
      <c r="H15" s="1174"/>
      <c r="I15" s="1174">
        <v>1</v>
      </c>
      <c r="J15" s="1294"/>
      <c r="K15" s="1229" t="s">
        <v>85</v>
      </c>
      <c r="L15" s="1193"/>
      <c r="M15" s="1193" t="s">
        <v>93</v>
      </c>
      <c r="N15" s="1297"/>
      <c r="O15" s="1229" t="s">
        <v>85</v>
      </c>
      <c r="P15" s="1193"/>
      <c r="Q15" s="1193" t="s">
        <v>93</v>
      </c>
      <c r="R15" s="1298"/>
      <c r="S15" s="1229" t="s">
        <v>85</v>
      </c>
      <c r="T15" s="1089"/>
      <c r="U15" s="1089" t="s">
        <v>93</v>
      </c>
      <c r="V15" s="1114"/>
      <c r="W15" s="308"/>
    </row>
    <row r="16" spans="1:23" s="744" customFormat="1" ht="16.5" customHeight="1">
      <c r="A16" s="750"/>
      <c r="B16" s="745"/>
      <c r="C16" s="749"/>
      <c r="D16" s="1293"/>
      <c r="E16" s="1303"/>
      <c r="F16" s="1304"/>
      <c r="G16" s="1306"/>
      <c r="H16" s="1174"/>
      <c r="I16" s="1174"/>
      <c r="J16" s="1294"/>
      <c r="K16" s="1229"/>
      <c r="L16" s="1193"/>
      <c r="M16" s="1193"/>
      <c r="N16" s="1297"/>
      <c r="O16" s="1229"/>
      <c r="P16" s="1193"/>
      <c r="Q16" s="1193"/>
      <c r="R16" s="1298"/>
      <c r="S16" s="1229"/>
      <c r="T16" s="1091"/>
      <c r="U16" s="746"/>
      <c r="V16" s="747" t="s">
        <v>716</v>
      </c>
      <c r="W16" s="748"/>
    </row>
    <row r="17" spans="1:36" ht="17.100000000000001" customHeight="1">
      <c r="A17" s="205"/>
      <c r="B17" s="102"/>
      <c r="C17" s="159"/>
      <c r="D17" s="1293"/>
      <c r="E17" s="1303"/>
      <c r="F17" s="1304"/>
      <c r="G17" s="1306"/>
      <c r="H17" s="1174"/>
      <c r="I17" s="1174"/>
      <c r="J17" s="1295"/>
      <c r="K17" s="1229"/>
      <c r="L17" s="1193"/>
      <c r="M17" s="1193"/>
      <c r="N17" s="1298"/>
      <c r="O17" s="1229"/>
      <c r="P17" s="1090"/>
      <c r="Q17" s="746"/>
      <c r="R17" s="747" t="s">
        <v>715</v>
      </c>
      <c r="S17" s="743"/>
      <c r="T17" s="743"/>
      <c r="U17" s="743"/>
      <c r="V17" s="743"/>
      <c r="W17" s="748"/>
    </row>
    <row r="18" spans="1:36" ht="17.100000000000001" customHeight="1">
      <c r="A18" s="205"/>
      <c r="B18" s="102"/>
      <c r="C18" s="159"/>
      <c r="D18" s="1293"/>
      <c r="E18" s="1303"/>
      <c r="F18" s="1304"/>
      <c r="G18" s="1306"/>
      <c r="H18" s="1174"/>
      <c r="I18" s="1174"/>
      <c r="J18" s="1295"/>
      <c r="K18" s="1229"/>
      <c r="L18" s="746"/>
      <c r="M18" s="747"/>
      <c r="N18" s="747" t="s">
        <v>412</v>
      </c>
      <c r="O18" s="747"/>
      <c r="P18" s="747"/>
      <c r="Q18" s="747"/>
      <c r="R18" s="747"/>
      <c r="S18" s="743"/>
      <c r="T18" s="743"/>
      <c r="U18" s="743"/>
      <c r="V18" s="743"/>
      <c r="W18" s="748"/>
    </row>
    <row r="19" spans="1:36" ht="17.100000000000001" customHeight="1">
      <c r="A19" s="205"/>
      <c r="B19" s="102"/>
      <c r="C19" s="159"/>
      <c r="D19" s="1293"/>
      <c r="E19" s="1303"/>
      <c r="F19" s="1304"/>
      <c r="G19" s="1306"/>
      <c r="H19" s="746"/>
      <c r="I19" s="747"/>
      <c r="J19" s="747"/>
      <c r="K19" s="747"/>
      <c r="L19" s="747"/>
      <c r="M19" s="747"/>
      <c r="N19" s="747"/>
      <c r="O19" s="747"/>
      <c r="P19" s="747"/>
      <c r="Q19" s="747"/>
      <c r="R19" s="747"/>
      <c r="S19" s="743"/>
      <c r="T19" s="743"/>
      <c r="U19" s="743"/>
      <c r="V19" s="743"/>
      <c r="W19" s="748"/>
    </row>
    <row r="20" spans="1:36" ht="17.100000000000001" customHeight="1">
      <c r="A20" s="206"/>
    </row>
    <row r="21" spans="1:36" s="35" customFormat="1" ht="17.100000000000001" customHeight="1">
      <c r="A21" s="35" t="s">
        <v>13</v>
      </c>
      <c r="C21" s="35" t="s">
        <v>93</v>
      </c>
    </row>
    <row r="27" spans="1:36" ht="17.100000000000001" customHeight="1">
      <c r="O27" s="1296" t="s">
        <v>298</v>
      </c>
      <c r="P27" s="1296"/>
      <c r="Q27" s="1296"/>
      <c r="R27" s="1257" t="s">
        <v>270</v>
      </c>
      <c r="S27" s="1257"/>
      <c r="T27" s="1257"/>
      <c r="U27" s="1214" t="s">
        <v>341</v>
      </c>
      <c r="W27" s="1307"/>
    </row>
    <row r="28" spans="1:36" ht="17.100000000000001" customHeight="1">
      <c r="O28" s="1258" t="s">
        <v>605</v>
      </c>
      <c r="P28" s="1258" t="s">
        <v>271</v>
      </c>
      <c r="Q28" s="1258"/>
      <c r="R28" s="1257"/>
      <c r="S28" s="1257"/>
      <c r="T28" s="1257"/>
      <c r="U28" s="1214"/>
      <c r="W28" s="1307"/>
    </row>
    <row r="29" spans="1:36" ht="37.5" customHeight="1">
      <c r="O29" s="1258"/>
      <c r="P29" s="104" t="s">
        <v>606</v>
      </c>
      <c r="Q29" s="104" t="s">
        <v>6</v>
      </c>
      <c r="R29" s="105" t="s">
        <v>274</v>
      </c>
      <c r="S29" s="1259" t="s">
        <v>273</v>
      </c>
      <c r="T29" s="1259"/>
      <c r="U29" s="1214"/>
      <c r="W29" s="1307"/>
    </row>
    <row r="30" spans="1:36" ht="17.100000000000001" customHeight="1">
      <c r="G30" s="157"/>
      <c r="H30" s="157"/>
      <c r="I30" s="157"/>
      <c r="J30" s="157"/>
      <c r="K30" s="157"/>
      <c r="L30" s="122"/>
      <c r="M30" s="433" t="s">
        <v>183</v>
      </c>
      <c r="N30" s="434"/>
      <c r="O30" s="1308"/>
      <c r="P30" s="1308"/>
      <c r="Q30" s="1308"/>
      <c r="R30" s="1308"/>
      <c r="S30" s="1308"/>
      <c r="T30" s="1308"/>
      <c r="U30" s="1308"/>
      <c r="V30" s="122"/>
      <c r="W30" s="122"/>
      <c r="X30" s="204"/>
      <c r="Y30" s="204"/>
      <c r="Z30" s="204"/>
      <c r="AA30" s="204"/>
      <c r="AB30" s="204"/>
      <c r="AC30" s="204"/>
      <c r="AD30" s="204"/>
      <c r="AE30" s="204"/>
      <c r="AF30" s="204"/>
      <c r="AG30" s="204"/>
      <c r="AH30" s="204"/>
      <c r="AI30" s="204"/>
      <c r="AJ30" s="204"/>
    </row>
    <row r="31" spans="1:36" s="525" customFormat="1" ht="22.5">
      <c r="A31" s="1233">
        <v>1</v>
      </c>
      <c r="B31" s="849"/>
      <c r="C31" s="849"/>
      <c r="D31" s="849"/>
      <c r="E31" s="850"/>
      <c r="F31" s="851"/>
      <c r="G31" s="851"/>
      <c r="H31" s="851"/>
      <c r="I31" s="852"/>
      <c r="J31" s="847"/>
      <c r="K31" s="854"/>
      <c r="L31" s="595">
        <f>mergeValue(A31)</f>
        <v>1</v>
      </c>
      <c r="M31" s="643" t="s">
        <v>20</v>
      </c>
      <c r="N31" s="648"/>
      <c r="O31" s="1283"/>
      <c r="P31" s="1284"/>
      <c r="Q31" s="1284"/>
      <c r="R31" s="1284"/>
      <c r="S31" s="1284"/>
      <c r="T31" s="1284"/>
      <c r="U31" s="1284"/>
      <c r="V31" s="1285"/>
      <c r="W31" s="632" t="s">
        <v>476</v>
      </c>
      <c r="X31" s="587"/>
      <c r="Y31" s="591"/>
      <c r="Z31" s="591" t="str">
        <f t="shared" ref="Z31:Z44" si="0">IF(M31="","",M31 )</f>
        <v>Наименование тарифа</v>
      </c>
      <c r="AA31" s="591"/>
      <c r="AB31" s="591"/>
      <c r="AC31" s="591"/>
      <c r="AD31" s="587"/>
      <c r="AE31" s="587"/>
      <c r="AF31" s="587"/>
      <c r="AG31" s="587"/>
      <c r="AH31" s="587"/>
      <c r="AI31" s="587"/>
      <c r="AJ31" s="587"/>
    </row>
    <row r="32" spans="1:36" s="525" customFormat="1" ht="22.5">
      <c r="A32" s="1233"/>
      <c r="B32" s="1233">
        <v>1</v>
      </c>
      <c r="C32" s="849"/>
      <c r="D32" s="849"/>
      <c r="E32" s="851"/>
      <c r="F32" s="851"/>
      <c r="G32" s="851"/>
      <c r="H32" s="851"/>
      <c r="I32" s="846"/>
      <c r="J32" s="845"/>
      <c r="K32" s="848"/>
      <c r="L32" s="595" t="str">
        <f>mergeValue(A32) &amp;"."&amp; mergeValue(B32)</f>
        <v>1.1</v>
      </c>
      <c r="M32" s="548" t="s">
        <v>16</v>
      </c>
      <c r="N32" s="648"/>
      <c r="O32" s="1283"/>
      <c r="P32" s="1284"/>
      <c r="Q32" s="1284"/>
      <c r="R32" s="1284"/>
      <c r="S32" s="1284"/>
      <c r="T32" s="1284"/>
      <c r="U32" s="1284"/>
      <c r="V32" s="1285"/>
      <c r="W32" s="632" t="s">
        <v>477</v>
      </c>
      <c r="X32" s="587"/>
      <c r="Y32" s="591"/>
      <c r="Z32" s="591" t="str">
        <f t="shared" si="0"/>
        <v>Территория действия тарифа</v>
      </c>
      <c r="AA32" s="591"/>
      <c r="AB32" s="591"/>
      <c r="AC32" s="591"/>
      <c r="AD32" s="587"/>
      <c r="AE32" s="587"/>
      <c r="AF32" s="587"/>
      <c r="AG32" s="587"/>
      <c r="AH32" s="587"/>
      <c r="AI32" s="587"/>
      <c r="AJ32" s="587"/>
    </row>
    <row r="33" spans="1:36" s="525" customFormat="1" ht="22.5">
      <c r="A33" s="1233"/>
      <c r="B33" s="1233"/>
      <c r="C33" s="1233">
        <v>1</v>
      </c>
      <c r="D33" s="849"/>
      <c r="E33" s="851"/>
      <c r="F33" s="851"/>
      <c r="G33" s="851"/>
      <c r="H33" s="851"/>
      <c r="I33" s="853"/>
      <c r="J33" s="845"/>
      <c r="K33" s="848"/>
      <c r="L33" s="595" t="str">
        <f>mergeValue(A33) &amp;"."&amp; mergeValue(B33)&amp;"."&amp; mergeValue(C33)</f>
        <v>1.1.1</v>
      </c>
      <c r="M33" s="549" t="s">
        <v>7</v>
      </c>
      <c r="N33" s="648"/>
      <c r="O33" s="1283"/>
      <c r="P33" s="1284"/>
      <c r="Q33" s="1284"/>
      <c r="R33" s="1284"/>
      <c r="S33" s="1284"/>
      <c r="T33" s="1284"/>
      <c r="U33" s="1284"/>
      <c r="V33" s="1285"/>
      <c r="W33" s="632" t="s">
        <v>633</v>
      </c>
      <c r="X33" s="587"/>
      <c r="Y33" s="591"/>
      <c r="Z33" s="591" t="str">
        <f t="shared" si="0"/>
        <v xml:space="preserve">Наименование системы теплоснабжения </v>
      </c>
      <c r="AA33" s="591"/>
      <c r="AB33" s="591"/>
      <c r="AC33" s="591"/>
      <c r="AD33" s="587"/>
      <c r="AE33" s="587"/>
      <c r="AF33" s="587"/>
      <c r="AG33" s="587"/>
      <c r="AH33" s="587"/>
      <c r="AI33" s="587"/>
      <c r="AJ33" s="587"/>
    </row>
    <row r="34" spans="1:36" s="525" customFormat="1" ht="22.5">
      <c r="A34" s="1233"/>
      <c r="B34" s="1233"/>
      <c r="C34" s="1233"/>
      <c r="D34" s="1233">
        <v>1</v>
      </c>
      <c r="E34" s="851"/>
      <c r="F34" s="851"/>
      <c r="G34" s="851"/>
      <c r="H34" s="851"/>
      <c r="I34" s="853"/>
      <c r="J34" s="845"/>
      <c r="K34" s="848"/>
      <c r="L34" s="595" t="str">
        <f>mergeValue(A34) &amp;"."&amp; mergeValue(B34)&amp;"."&amp; mergeValue(C34)&amp;"."&amp; mergeValue(D34)</f>
        <v>1.1.1.1</v>
      </c>
      <c r="M34" s="550" t="s">
        <v>22</v>
      </c>
      <c r="N34" s="648"/>
      <c r="O34" s="1283"/>
      <c r="P34" s="1284"/>
      <c r="Q34" s="1284"/>
      <c r="R34" s="1284"/>
      <c r="S34" s="1284"/>
      <c r="T34" s="1284"/>
      <c r="U34" s="1284"/>
      <c r="V34" s="1285"/>
      <c r="W34" s="632" t="s">
        <v>634</v>
      </c>
      <c r="X34" s="587"/>
      <c r="Y34" s="591"/>
      <c r="Z34" s="591" t="str">
        <f t="shared" si="0"/>
        <v xml:space="preserve">Источник тепловой энергии  </v>
      </c>
      <c r="AA34" s="591"/>
      <c r="AB34" s="591"/>
      <c r="AC34" s="591"/>
      <c r="AD34" s="587"/>
      <c r="AE34" s="587"/>
      <c r="AF34" s="587"/>
      <c r="AG34" s="587"/>
      <c r="AH34" s="587"/>
      <c r="AI34" s="587"/>
      <c r="AJ34" s="587"/>
    </row>
    <row r="35" spans="1:36" s="525" customFormat="1" ht="101.25">
      <c r="A35" s="1233"/>
      <c r="B35" s="1233"/>
      <c r="C35" s="1233"/>
      <c r="D35" s="1233"/>
      <c r="E35" s="1233">
        <v>1</v>
      </c>
      <c r="F35" s="851"/>
      <c r="G35" s="851"/>
      <c r="H35" s="849">
        <v>1</v>
      </c>
      <c r="I35" s="1233">
        <v>1</v>
      </c>
      <c r="J35" s="851"/>
      <c r="K35" s="856"/>
      <c r="L35" s="595" t="str">
        <f>mergeValue(A35) &amp;"."&amp; mergeValue(B35)&amp;"."&amp; mergeValue(C35)&amp;"."&amp; mergeValue(D35)&amp;"."&amp; mergeValue(E35)</f>
        <v>1.1.1.1.1</v>
      </c>
      <c r="M35" s="556" t="s">
        <v>9</v>
      </c>
      <c r="N35" s="648"/>
      <c r="O35" s="1236"/>
      <c r="P35" s="1237"/>
      <c r="Q35" s="1237"/>
      <c r="R35" s="1237"/>
      <c r="S35" s="1237"/>
      <c r="T35" s="1237"/>
      <c r="U35" s="1237"/>
      <c r="V35" s="1238"/>
      <c r="W35" s="632" t="s">
        <v>638</v>
      </c>
      <c r="X35" s="587"/>
      <c r="Y35" s="591"/>
      <c r="Z35" s="591" t="str">
        <f t="shared" si="0"/>
        <v>Схема подключения теплопотребляющей установки к коллектору источника тепловой энергии</v>
      </c>
      <c r="AA35" s="591"/>
      <c r="AB35" s="591"/>
      <c r="AC35" s="591"/>
      <c r="AD35" s="587"/>
      <c r="AE35" s="587"/>
      <c r="AF35" s="587"/>
      <c r="AG35" s="587"/>
      <c r="AH35" s="587"/>
      <c r="AI35" s="587"/>
      <c r="AJ35" s="587"/>
    </row>
    <row r="36" spans="1:36" s="525" customFormat="1" ht="90">
      <c r="A36" s="1233"/>
      <c r="B36" s="1233"/>
      <c r="C36" s="1233"/>
      <c r="D36" s="1233"/>
      <c r="E36" s="1233"/>
      <c r="F36" s="1233">
        <v>1</v>
      </c>
      <c r="G36" s="849"/>
      <c r="H36" s="849"/>
      <c r="I36" s="1233"/>
      <c r="J36" s="1233">
        <v>1</v>
      </c>
      <c r="K36" s="857"/>
      <c r="L36" s="595" t="str">
        <f>mergeValue(A36) &amp;"."&amp; mergeValue(B36)&amp;"."&amp; mergeValue(C36)&amp;"."&amp; mergeValue(D36)&amp;"."&amp; mergeValue(E36)&amp;"."&amp; mergeValue(F36)</f>
        <v>1.1.1.1.1.1</v>
      </c>
      <c r="M36" s="557" t="s">
        <v>10</v>
      </c>
      <c r="N36" s="648"/>
      <c r="O36" s="1236"/>
      <c r="P36" s="1237"/>
      <c r="Q36" s="1237"/>
      <c r="R36" s="1237"/>
      <c r="S36" s="1237"/>
      <c r="T36" s="1237"/>
      <c r="U36" s="1237"/>
      <c r="V36" s="1238"/>
      <c r="W36" s="632" t="s">
        <v>636</v>
      </c>
      <c r="X36" s="587"/>
      <c r="Y36" s="591"/>
      <c r="Z36" s="591" t="str">
        <f t="shared" si="0"/>
        <v>Группа потребителей</v>
      </c>
      <c r="AA36" s="591"/>
      <c r="AB36" s="591"/>
      <c r="AC36" s="591"/>
      <c r="AD36" s="587"/>
      <c r="AE36" s="587"/>
      <c r="AF36" s="587"/>
      <c r="AG36" s="587"/>
      <c r="AH36" s="587"/>
      <c r="AI36" s="587"/>
      <c r="AJ36" s="587"/>
    </row>
    <row r="37" spans="1:36" s="525" customFormat="1" ht="195.75" customHeight="1">
      <c r="A37" s="1233"/>
      <c r="B37" s="1233"/>
      <c r="C37" s="1233"/>
      <c r="D37" s="1233"/>
      <c r="E37" s="1233"/>
      <c r="F37" s="1233"/>
      <c r="G37" s="849">
        <v>1</v>
      </c>
      <c r="H37" s="849"/>
      <c r="I37" s="1233"/>
      <c r="J37" s="1233"/>
      <c r="K37" s="857">
        <v>1</v>
      </c>
      <c r="L37" s="595" t="str">
        <f>mergeValue(A37) &amp;"."&amp; mergeValue(B37)&amp;"."&amp; mergeValue(C37)&amp;"."&amp; mergeValue(D37)&amp;"."&amp; mergeValue(E37)&amp;"."&amp; mergeValue(F37)&amp;"."&amp; mergeValue(G37)</f>
        <v>1.1.1.1.1.1.1</v>
      </c>
      <c r="M37" s="1071"/>
      <c r="N37" s="648"/>
      <c r="O37" s="564"/>
      <c r="P37" s="564"/>
      <c r="Q37" s="1096"/>
      <c r="R37" s="1228"/>
      <c r="S37" s="1229" t="s">
        <v>84</v>
      </c>
      <c r="T37" s="1228"/>
      <c r="U37" s="1229" t="s">
        <v>84</v>
      </c>
      <c r="V37" s="564"/>
      <c r="W37" s="1203" t="s">
        <v>655</v>
      </c>
      <c r="X37" s="587" t="str">
        <f>strCheckDate(O38:V38)</f>
        <v/>
      </c>
      <c r="Y37" s="591"/>
      <c r="Z37" s="591" t="str">
        <f t="shared" si="0"/>
        <v/>
      </c>
      <c r="AA37" s="591"/>
      <c r="AB37" s="591"/>
      <c r="AC37" s="591"/>
      <c r="AD37" s="587"/>
      <c r="AE37" s="587"/>
      <c r="AF37" s="587"/>
      <c r="AG37" s="587"/>
      <c r="AH37" s="587"/>
      <c r="AI37" s="587"/>
      <c r="AJ37" s="587"/>
    </row>
    <row r="38" spans="1:36" s="525" customFormat="1" ht="14.25" hidden="1" customHeight="1">
      <c r="A38" s="1233"/>
      <c r="B38" s="1233"/>
      <c r="C38" s="1233"/>
      <c r="D38" s="1233"/>
      <c r="E38" s="1233"/>
      <c r="F38" s="1233"/>
      <c r="G38" s="849"/>
      <c r="H38" s="849"/>
      <c r="I38" s="1233"/>
      <c r="J38" s="1233"/>
      <c r="K38" s="857"/>
      <c r="L38" s="602"/>
      <c r="M38" s="648"/>
      <c r="N38" s="648"/>
      <c r="O38" s="564"/>
      <c r="P38" s="564"/>
      <c r="Q38" s="586" t="str">
        <f>R37 &amp; "-" &amp; T37</f>
        <v>-</v>
      </c>
      <c r="R38" s="1228"/>
      <c r="S38" s="1229"/>
      <c r="T38" s="1228"/>
      <c r="U38" s="1229"/>
      <c r="V38" s="564"/>
      <c r="W38" s="1203"/>
      <c r="X38" s="587"/>
      <c r="Y38" s="591"/>
      <c r="Z38" s="591" t="str">
        <f t="shared" si="0"/>
        <v/>
      </c>
      <c r="AA38" s="591"/>
      <c r="AB38" s="591"/>
      <c r="AC38" s="591"/>
      <c r="AD38" s="587"/>
      <c r="AE38" s="587"/>
      <c r="AF38" s="587"/>
      <c r="AG38" s="587"/>
      <c r="AH38" s="587"/>
      <c r="AI38" s="587"/>
      <c r="AJ38" s="587"/>
    </row>
    <row r="39" spans="1:36" s="525" customFormat="1" ht="15" customHeight="1">
      <c r="A39" s="1233"/>
      <c r="B39" s="1233"/>
      <c r="C39" s="1233"/>
      <c r="D39" s="1233"/>
      <c r="E39" s="1233"/>
      <c r="F39" s="1233"/>
      <c r="G39" s="851"/>
      <c r="H39" s="849"/>
      <c r="I39" s="1233"/>
      <c r="J39" s="1233"/>
      <c r="K39" s="856"/>
      <c r="L39" s="540"/>
      <c r="M39" s="559" t="s">
        <v>25</v>
      </c>
      <c r="N39" s="566"/>
      <c r="O39" s="566"/>
      <c r="P39" s="566"/>
      <c r="Q39" s="566"/>
      <c r="R39" s="566"/>
      <c r="S39" s="566"/>
      <c r="T39" s="566"/>
      <c r="U39" s="566"/>
      <c r="V39" s="562"/>
      <c r="W39" s="1203"/>
      <c r="X39" s="587"/>
      <c r="Y39" s="591"/>
      <c r="Z39" s="591" t="str">
        <f t="shared" si="0"/>
        <v>Добавить вид теплоносителя (параметры теплоносителя)</v>
      </c>
      <c r="AA39" s="591"/>
      <c r="AB39" s="591"/>
      <c r="AC39" s="591"/>
      <c r="AD39" s="587"/>
      <c r="AE39" s="587"/>
      <c r="AF39" s="587"/>
      <c r="AG39" s="587"/>
      <c r="AH39" s="587"/>
      <c r="AI39" s="587"/>
      <c r="AJ39" s="587"/>
    </row>
    <row r="40" spans="1:36" s="525" customFormat="1" ht="15" customHeight="1">
      <c r="A40" s="1233"/>
      <c r="B40" s="1233"/>
      <c r="C40" s="1233"/>
      <c r="D40" s="1233"/>
      <c r="E40" s="1233"/>
      <c r="F40" s="851"/>
      <c r="G40" s="851"/>
      <c r="H40" s="849"/>
      <c r="I40" s="1233"/>
      <c r="J40" s="851"/>
      <c r="K40" s="856"/>
      <c r="L40" s="540"/>
      <c r="M40" s="558" t="s">
        <v>11</v>
      </c>
      <c r="N40" s="566"/>
      <c r="O40" s="566"/>
      <c r="P40" s="566"/>
      <c r="Q40" s="566"/>
      <c r="R40" s="566"/>
      <c r="S40" s="566"/>
      <c r="T40" s="566"/>
      <c r="U40" s="565"/>
      <c r="V40" s="566"/>
      <c r="W40" s="667"/>
      <c r="X40" s="587"/>
      <c r="Y40" s="591"/>
      <c r="Z40" s="591" t="str">
        <f t="shared" si="0"/>
        <v>Добавить группу потребителей</v>
      </c>
      <c r="AA40" s="591"/>
      <c r="AB40" s="591"/>
      <c r="AC40" s="591"/>
      <c r="AD40" s="587"/>
      <c r="AE40" s="587"/>
      <c r="AF40" s="587"/>
      <c r="AG40" s="587"/>
      <c r="AH40" s="587"/>
      <c r="AI40" s="587"/>
      <c r="AJ40" s="587"/>
    </row>
    <row r="41" spans="1:36" s="525" customFormat="1" ht="15" customHeight="1">
      <c r="A41" s="1233"/>
      <c r="B41" s="1233"/>
      <c r="C41" s="1233"/>
      <c r="D41" s="1233"/>
      <c r="E41" s="855"/>
      <c r="F41" s="851"/>
      <c r="G41" s="851"/>
      <c r="H41" s="851"/>
      <c r="I41" s="847"/>
      <c r="J41" s="844"/>
      <c r="K41" s="854"/>
      <c r="L41" s="540"/>
      <c r="M41" s="553" t="s">
        <v>12</v>
      </c>
      <c r="N41" s="566"/>
      <c r="O41" s="566"/>
      <c r="P41" s="566"/>
      <c r="Q41" s="566"/>
      <c r="R41" s="566"/>
      <c r="S41" s="566"/>
      <c r="T41" s="566"/>
      <c r="U41" s="565"/>
      <c r="V41" s="566"/>
      <c r="W41" s="667"/>
      <c r="X41" s="587"/>
      <c r="Y41" s="591"/>
      <c r="Z41" s="591" t="str">
        <f t="shared" si="0"/>
        <v>Добавить схему подключения</v>
      </c>
      <c r="AA41" s="591"/>
      <c r="AB41" s="591"/>
      <c r="AC41" s="591"/>
      <c r="AD41" s="587"/>
      <c r="AE41" s="587"/>
      <c r="AF41" s="587"/>
      <c r="AG41" s="587"/>
      <c r="AH41" s="587"/>
      <c r="AI41" s="587"/>
      <c r="AJ41" s="587"/>
    </row>
    <row r="42" spans="1:36" s="525" customFormat="1" ht="15" customHeight="1">
      <c r="A42" s="1233"/>
      <c r="B42" s="1233"/>
      <c r="C42" s="1233"/>
      <c r="D42" s="855"/>
      <c r="E42" s="855"/>
      <c r="F42" s="851"/>
      <c r="G42" s="851"/>
      <c r="H42" s="851"/>
      <c r="I42" s="847"/>
      <c r="J42" s="844"/>
      <c r="K42" s="854"/>
      <c r="L42" s="540"/>
      <c r="M42" s="552" t="s">
        <v>17</v>
      </c>
      <c r="N42" s="566"/>
      <c r="O42" s="566"/>
      <c r="P42" s="566"/>
      <c r="Q42" s="566"/>
      <c r="R42" s="566"/>
      <c r="S42" s="566"/>
      <c r="T42" s="566"/>
      <c r="U42" s="565"/>
      <c r="V42" s="566"/>
      <c r="W42" s="667"/>
      <c r="X42" s="587"/>
      <c r="Y42" s="591"/>
      <c r="Z42" s="591" t="str">
        <f t="shared" si="0"/>
        <v>Добавить источник тепловой энергии</v>
      </c>
      <c r="AA42" s="591"/>
      <c r="AB42" s="591"/>
      <c r="AC42" s="591"/>
      <c r="AD42" s="587"/>
      <c r="AE42" s="587"/>
      <c r="AF42" s="587"/>
      <c r="AG42" s="587"/>
      <c r="AH42" s="587"/>
      <c r="AI42" s="587"/>
      <c r="AJ42" s="587"/>
    </row>
    <row r="43" spans="1:36" s="525" customFormat="1" ht="15" customHeight="1">
      <c r="A43" s="1233"/>
      <c r="B43" s="1233"/>
      <c r="C43" s="855"/>
      <c r="D43" s="855"/>
      <c r="E43" s="855"/>
      <c r="F43" s="855"/>
      <c r="G43" s="860"/>
      <c r="H43" s="847"/>
      <c r="I43" s="858"/>
      <c r="J43" s="844"/>
      <c r="K43" s="859"/>
      <c r="L43" s="540"/>
      <c r="M43" s="551" t="s">
        <v>18</v>
      </c>
      <c r="N43" s="566"/>
      <c r="O43" s="566"/>
      <c r="P43" s="566"/>
      <c r="Q43" s="566"/>
      <c r="R43" s="566"/>
      <c r="S43" s="566"/>
      <c r="T43" s="566"/>
      <c r="U43" s="565"/>
      <c r="V43" s="566"/>
      <c r="W43" s="667"/>
      <c r="X43" s="587"/>
      <c r="Y43" s="591"/>
      <c r="Z43" s="591" t="str">
        <f t="shared" si="0"/>
        <v>Добавить наименование системы теплоснабжения</v>
      </c>
      <c r="AA43" s="591"/>
      <c r="AB43" s="591"/>
      <c r="AC43" s="591"/>
      <c r="AD43" s="587"/>
      <c r="AE43" s="587"/>
      <c r="AF43" s="587"/>
      <c r="AG43" s="587"/>
      <c r="AH43" s="587"/>
      <c r="AI43" s="587"/>
      <c r="AJ43" s="587"/>
    </row>
    <row r="44" spans="1:36" s="525" customFormat="1" ht="15" customHeight="1">
      <c r="A44" s="1233"/>
      <c r="B44" s="855"/>
      <c r="C44" s="855"/>
      <c r="D44" s="855"/>
      <c r="E44" s="855"/>
      <c r="F44" s="855"/>
      <c r="G44" s="860"/>
      <c r="H44" s="847"/>
      <c r="I44" s="847"/>
      <c r="J44" s="844"/>
      <c r="K44" s="854"/>
      <c r="L44" s="540"/>
      <c r="M44" s="560" t="s">
        <v>19</v>
      </c>
      <c r="N44" s="566"/>
      <c r="O44" s="566"/>
      <c r="P44" s="566"/>
      <c r="Q44" s="566"/>
      <c r="R44" s="566"/>
      <c r="S44" s="566"/>
      <c r="T44" s="566"/>
      <c r="U44" s="565"/>
      <c r="V44" s="566"/>
      <c r="W44" s="667"/>
      <c r="X44" s="587"/>
      <c r="Y44" s="591"/>
      <c r="Z44" s="591" t="str">
        <f t="shared" si="0"/>
        <v>Добавить территорию действия тарифа</v>
      </c>
      <c r="AA44" s="591"/>
      <c r="AB44" s="591"/>
      <c r="AC44" s="591"/>
      <c r="AD44" s="587"/>
      <c r="AE44" s="587"/>
      <c r="AF44" s="587"/>
      <c r="AG44" s="587"/>
      <c r="AH44" s="587"/>
      <c r="AI44" s="587"/>
      <c r="AJ44" s="587"/>
    </row>
    <row r="45" spans="1:36" s="524" customFormat="1" ht="15" customHeight="1">
      <c r="A45" s="843"/>
      <c r="B45" s="843"/>
      <c r="C45" s="843"/>
      <c r="D45" s="843"/>
      <c r="E45" s="843"/>
      <c r="F45" s="843"/>
      <c r="G45" s="843"/>
      <c r="H45" s="843"/>
      <c r="I45" s="843"/>
      <c r="J45" s="843"/>
      <c r="K45" s="843"/>
      <c r="L45" s="494"/>
      <c r="M45" s="567" t="s">
        <v>309</v>
      </c>
      <c r="N45" s="566"/>
      <c r="O45" s="566"/>
      <c r="P45" s="566"/>
      <c r="Q45" s="566"/>
      <c r="R45" s="566"/>
      <c r="S45" s="566"/>
      <c r="T45" s="566"/>
      <c r="U45" s="565"/>
      <c r="V45" s="566"/>
      <c r="W45" s="667"/>
      <c r="X45" s="589"/>
      <c r="Y45" s="589"/>
      <c r="Z45" s="589"/>
      <c r="AA45" s="589"/>
      <c r="AB45" s="589"/>
      <c r="AC45" s="589"/>
      <c r="AD45" s="589"/>
      <c r="AE45" s="589"/>
      <c r="AF45" s="589"/>
      <c r="AG45" s="589"/>
      <c r="AH45" s="589"/>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1"/>
      <c r="M48" s="471"/>
      <c r="N48" s="471"/>
      <c r="O48" s="471"/>
      <c r="P48" s="471"/>
      <c r="Q48" s="471"/>
      <c r="R48" s="471"/>
      <c r="S48" s="471"/>
      <c r="T48" s="471"/>
      <c r="U48" s="471"/>
      <c r="V48" s="471"/>
      <c r="W48" s="471"/>
      <c r="X48" s="204"/>
      <c r="Y48" s="204"/>
      <c r="Z48" s="204"/>
      <c r="AA48" s="204"/>
      <c r="AB48" s="204"/>
      <c r="AC48" s="204"/>
      <c r="AD48" s="204"/>
      <c r="AE48" s="204"/>
      <c r="AF48" s="204"/>
      <c r="AG48" s="204"/>
      <c r="AH48" s="204"/>
      <c r="AI48" s="204"/>
      <c r="AJ48" s="204"/>
    </row>
    <row r="49" spans="1:36" s="525" customFormat="1" ht="22.5">
      <c r="A49" s="1233">
        <v>1</v>
      </c>
      <c r="B49" s="867"/>
      <c r="C49" s="867"/>
      <c r="D49" s="867"/>
      <c r="E49" s="868"/>
      <c r="F49" s="869"/>
      <c r="G49" s="869"/>
      <c r="H49" s="869"/>
      <c r="I49" s="870"/>
      <c r="J49" s="865"/>
      <c r="K49" s="872"/>
      <c r="L49" s="595">
        <f>mergeValue(A49)</f>
        <v>1</v>
      </c>
      <c r="M49" s="643" t="s">
        <v>20</v>
      </c>
      <c r="N49" s="648"/>
      <c r="O49" s="1283"/>
      <c r="P49" s="1284"/>
      <c r="Q49" s="1284"/>
      <c r="R49" s="1284"/>
      <c r="S49" s="1284"/>
      <c r="T49" s="1284"/>
      <c r="U49" s="1284"/>
      <c r="V49" s="1285"/>
      <c r="W49" s="632" t="s">
        <v>476</v>
      </c>
      <c r="X49" s="587"/>
      <c r="Y49" s="591"/>
      <c r="Z49" s="591" t="str">
        <f t="shared" ref="Z49:Z62" si="1">IF(M49="","",M49 )</f>
        <v>Наименование тарифа</v>
      </c>
      <c r="AA49" s="591"/>
      <c r="AB49" s="591"/>
      <c r="AC49" s="591"/>
      <c r="AD49" s="587"/>
      <c r="AE49" s="587"/>
      <c r="AF49" s="587"/>
      <c r="AG49" s="587"/>
      <c r="AH49" s="587"/>
      <c r="AI49" s="587"/>
      <c r="AJ49" s="587"/>
    </row>
    <row r="50" spans="1:36" s="525" customFormat="1" ht="22.5">
      <c r="A50" s="1233"/>
      <c r="B50" s="1233">
        <v>1</v>
      </c>
      <c r="C50" s="867"/>
      <c r="D50" s="867"/>
      <c r="E50" s="869"/>
      <c r="F50" s="869"/>
      <c r="G50" s="869"/>
      <c r="H50" s="869"/>
      <c r="I50" s="864"/>
      <c r="J50" s="863"/>
      <c r="K50" s="866"/>
      <c r="L50" s="595" t="str">
        <f>mergeValue(A50) &amp;"."&amp; mergeValue(B50)</f>
        <v>1.1</v>
      </c>
      <c r="M50" s="548" t="s">
        <v>16</v>
      </c>
      <c r="N50" s="648"/>
      <c r="O50" s="1283"/>
      <c r="P50" s="1284"/>
      <c r="Q50" s="1284"/>
      <c r="R50" s="1284"/>
      <c r="S50" s="1284"/>
      <c r="T50" s="1284"/>
      <c r="U50" s="1284"/>
      <c r="V50" s="1285"/>
      <c r="W50" s="632" t="s">
        <v>477</v>
      </c>
      <c r="X50" s="587"/>
      <c r="Y50" s="591"/>
      <c r="Z50" s="591" t="str">
        <f t="shared" si="1"/>
        <v>Территория действия тарифа</v>
      </c>
      <c r="AA50" s="591"/>
      <c r="AB50" s="591"/>
      <c r="AC50" s="591"/>
      <c r="AD50" s="587"/>
      <c r="AE50" s="587"/>
      <c r="AF50" s="587"/>
      <c r="AG50" s="587"/>
      <c r="AH50" s="587"/>
      <c r="AI50" s="587"/>
      <c r="AJ50" s="587"/>
    </row>
    <row r="51" spans="1:36" s="525" customFormat="1" ht="22.5">
      <c r="A51" s="1233"/>
      <c r="B51" s="1233"/>
      <c r="C51" s="1233">
        <v>1</v>
      </c>
      <c r="D51" s="867"/>
      <c r="E51" s="869"/>
      <c r="F51" s="869"/>
      <c r="G51" s="869"/>
      <c r="H51" s="869"/>
      <c r="I51" s="871"/>
      <c r="J51" s="863"/>
      <c r="K51" s="866"/>
      <c r="L51" s="595" t="str">
        <f>mergeValue(A51) &amp;"."&amp; mergeValue(B51)&amp;"."&amp; mergeValue(C51)</f>
        <v>1.1.1</v>
      </c>
      <c r="M51" s="549" t="s">
        <v>7</v>
      </c>
      <c r="N51" s="648"/>
      <c r="O51" s="1283"/>
      <c r="P51" s="1284"/>
      <c r="Q51" s="1284"/>
      <c r="R51" s="1284"/>
      <c r="S51" s="1284"/>
      <c r="T51" s="1284"/>
      <c r="U51" s="1284"/>
      <c r="V51" s="1285"/>
      <c r="W51" s="632" t="s">
        <v>633</v>
      </c>
      <c r="X51" s="587"/>
      <c r="Y51" s="591"/>
      <c r="Z51" s="591" t="str">
        <f t="shared" si="1"/>
        <v xml:space="preserve">Наименование системы теплоснабжения </v>
      </c>
      <c r="AA51" s="591"/>
      <c r="AB51" s="591"/>
      <c r="AC51" s="591"/>
      <c r="AD51" s="587"/>
      <c r="AE51" s="587"/>
      <c r="AF51" s="587"/>
      <c r="AG51" s="587"/>
      <c r="AH51" s="587"/>
      <c r="AI51" s="587"/>
      <c r="AJ51" s="587"/>
    </row>
    <row r="52" spans="1:36" s="525" customFormat="1" ht="22.5">
      <c r="A52" s="1233"/>
      <c r="B52" s="1233"/>
      <c r="C52" s="1233"/>
      <c r="D52" s="1233">
        <v>1</v>
      </c>
      <c r="E52" s="869"/>
      <c r="F52" s="869"/>
      <c r="G52" s="869"/>
      <c r="H52" s="869"/>
      <c r="I52" s="871"/>
      <c r="J52" s="863"/>
      <c r="K52" s="866"/>
      <c r="L52" s="595" t="str">
        <f>mergeValue(A52) &amp;"."&amp; mergeValue(B52)&amp;"."&amp; mergeValue(C52)&amp;"."&amp; mergeValue(D52)</f>
        <v>1.1.1.1</v>
      </c>
      <c r="M52" s="550" t="s">
        <v>22</v>
      </c>
      <c r="N52" s="648"/>
      <c r="O52" s="1283"/>
      <c r="P52" s="1284"/>
      <c r="Q52" s="1284"/>
      <c r="R52" s="1284"/>
      <c r="S52" s="1284"/>
      <c r="T52" s="1284"/>
      <c r="U52" s="1284"/>
      <c r="V52" s="1285"/>
      <c r="W52" s="632" t="s">
        <v>634</v>
      </c>
      <c r="X52" s="587"/>
      <c r="Y52" s="591"/>
      <c r="Z52" s="591" t="str">
        <f t="shared" si="1"/>
        <v xml:space="preserve">Источник тепловой энергии  </v>
      </c>
      <c r="AA52" s="591"/>
      <c r="AB52" s="591"/>
      <c r="AC52" s="591"/>
      <c r="AD52" s="587"/>
      <c r="AE52" s="587"/>
      <c r="AF52" s="587"/>
      <c r="AG52" s="587"/>
      <c r="AH52" s="587"/>
      <c r="AI52" s="587"/>
      <c r="AJ52" s="587"/>
    </row>
    <row r="53" spans="1:36" s="525" customFormat="1" ht="101.25">
      <c r="A53" s="1233"/>
      <c r="B53" s="1233"/>
      <c r="C53" s="1233"/>
      <c r="D53" s="1233"/>
      <c r="E53" s="1233">
        <v>1</v>
      </c>
      <c r="F53" s="869"/>
      <c r="G53" s="869"/>
      <c r="H53" s="867">
        <v>1</v>
      </c>
      <c r="I53" s="1233">
        <v>1</v>
      </c>
      <c r="J53" s="869"/>
      <c r="K53" s="874"/>
      <c r="L53" s="595" t="str">
        <f>mergeValue(A53) &amp;"."&amp; mergeValue(B53)&amp;"."&amp; mergeValue(C53)&amp;"."&amp; mergeValue(D53)&amp;"."&amp; mergeValue(E53)</f>
        <v>1.1.1.1.1</v>
      </c>
      <c r="M53" s="556" t="s">
        <v>9</v>
      </c>
      <c r="N53" s="648"/>
      <c r="O53" s="1236"/>
      <c r="P53" s="1237"/>
      <c r="Q53" s="1237"/>
      <c r="R53" s="1237"/>
      <c r="S53" s="1237"/>
      <c r="T53" s="1237"/>
      <c r="U53" s="1237"/>
      <c r="V53" s="1238"/>
      <c r="W53" s="632" t="s">
        <v>638</v>
      </c>
      <c r="X53" s="587"/>
      <c r="Y53" s="591"/>
      <c r="Z53" s="591" t="str">
        <f t="shared" si="1"/>
        <v>Схема подключения теплопотребляющей установки к коллектору источника тепловой энергии</v>
      </c>
      <c r="AA53" s="591"/>
      <c r="AB53" s="591"/>
      <c r="AC53" s="591"/>
      <c r="AD53" s="587"/>
      <c r="AE53" s="587"/>
      <c r="AF53" s="587"/>
      <c r="AG53" s="587"/>
      <c r="AH53" s="587"/>
      <c r="AI53" s="587"/>
      <c r="AJ53" s="587"/>
    </row>
    <row r="54" spans="1:36" s="525" customFormat="1" ht="90">
      <c r="A54" s="1233"/>
      <c r="B54" s="1233"/>
      <c r="C54" s="1233"/>
      <c r="D54" s="1233"/>
      <c r="E54" s="1233"/>
      <c r="F54" s="1233">
        <v>1</v>
      </c>
      <c r="G54" s="867"/>
      <c r="H54" s="867"/>
      <c r="I54" s="1233"/>
      <c r="J54" s="1233">
        <v>1</v>
      </c>
      <c r="K54" s="875"/>
      <c r="L54" s="595" t="str">
        <f>mergeValue(A54) &amp;"."&amp; mergeValue(B54)&amp;"."&amp; mergeValue(C54)&amp;"."&amp; mergeValue(D54)&amp;"."&amp; mergeValue(E54)&amp;"."&amp; mergeValue(F54)</f>
        <v>1.1.1.1.1.1</v>
      </c>
      <c r="M54" s="557" t="s">
        <v>10</v>
      </c>
      <c r="N54" s="648"/>
      <c r="O54" s="1236"/>
      <c r="P54" s="1237"/>
      <c r="Q54" s="1237"/>
      <c r="R54" s="1237"/>
      <c r="S54" s="1237"/>
      <c r="T54" s="1237"/>
      <c r="U54" s="1237"/>
      <c r="V54" s="1238"/>
      <c r="W54" s="632" t="s">
        <v>636</v>
      </c>
      <c r="X54" s="587"/>
      <c r="Y54" s="591"/>
      <c r="Z54" s="591" t="str">
        <f t="shared" si="1"/>
        <v>Группа потребителей</v>
      </c>
      <c r="AA54" s="591"/>
      <c r="AB54" s="591"/>
      <c r="AC54" s="591"/>
      <c r="AD54" s="587"/>
      <c r="AE54" s="587"/>
      <c r="AF54" s="587"/>
      <c r="AG54" s="587"/>
      <c r="AH54" s="587"/>
      <c r="AI54" s="587"/>
      <c r="AJ54" s="587"/>
    </row>
    <row r="55" spans="1:36" s="525" customFormat="1" ht="195.75" customHeight="1">
      <c r="A55" s="1233"/>
      <c r="B55" s="1233"/>
      <c r="C55" s="1233"/>
      <c r="D55" s="1233"/>
      <c r="E55" s="1233"/>
      <c r="F55" s="1233"/>
      <c r="G55" s="867">
        <v>1</v>
      </c>
      <c r="H55" s="867"/>
      <c r="I55" s="1233"/>
      <c r="J55" s="1233"/>
      <c r="K55" s="875">
        <v>1</v>
      </c>
      <c r="L55" s="595" t="str">
        <f>mergeValue(A55) &amp;"."&amp; mergeValue(B55)&amp;"."&amp; mergeValue(C55)&amp;"."&amp; mergeValue(D55)&amp;"."&amp; mergeValue(E55)&amp;"."&amp; mergeValue(F55)&amp;"."&amp; mergeValue(G55)</f>
        <v>1.1.1.1.1.1.1</v>
      </c>
      <c r="M55" s="1071"/>
      <c r="N55" s="648"/>
      <c r="O55" s="564"/>
      <c r="P55" s="564"/>
      <c r="Q55" s="1096"/>
      <c r="R55" s="1228"/>
      <c r="S55" s="1229" t="s">
        <v>84</v>
      </c>
      <c r="T55" s="1228"/>
      <c r="U55" s="1229" t="s">
        <v>84</v>
      </c>
      <c r="V55" s="564"/>
      <c r="W55" s="1203" t="s">
        <v>655</v>
      </c>
      <c r="X55" s="587" t="str">
        <f>strCheckDate(O56:V56)</f>
        <v/>
      </c>
      <c r="Y55" s="591"/>
      <c r="Z55" s="591" t="str">
        <f t="shared" si="1"/>
        <v/>
      </c>
      <c r="AA55" s="591"/>
      <c r="AB55" s="591"/>
      <c r="AC55" s="591"/>
      <c r="AD55" s="587"/>
      <c r="AE55" s="587"/>
      <c r="AF55" s="587"/>
      <c r="AG55" s="587"/>
      <c r="AH55" s="587"/>
      <c r="AI55" s="587"/>
      <c r="AJ55" s="587"/>
    </row>
    <row r="56" spans="1:36" s="525" customFormat="1" ht="14.25" hidden="1" customHeight="1">
      <c r="A56" s="1233"/>
      <c r="B56" s="1233"/>
      <c r="C56" s="1233"/>
      <c r="D56" s="1233"/>
      <c r="E56" s="1233"/>
      <c r="F56" s="1233"/>
      <c r="G56" s="867"/>
      <c r="H56" s="867"/>
      <c r="I56" s="1233"/>
      <c r="J56" s="1233"/>
      <c r="K56" s="875"/>
      <c r="L56" s="602"/>
      <c r="M56" s="648"/>
      <c r="N56" s="648"/>
      <c r="O56" s="564"/>
      <c r="P56" s="564"/>
      <c r="Q56" s="586" t="str">
        <f>R55 &amp; "-" &amp; T55</f>
        <v>-</v>
      </c>
      <c r="R56" s="1228"/>
      <c r="S56" s="1229"/>
      <c r="T56" s="1228"/>
      <c r="U56" s="1229"/>
      <c r="V56" s="564"/>
      <c r="W56" s="1203"/>
      <c r="X56" s="587"/>
      <c r="Y56" s="591"/>
      <c r="Z56" s="591" t="str">
        <f t="shared" si="1"/>
        <v/>
      </c>
      <c r="AA56" s="591"/>
      <c r="AB56" s="591"/>
      <c r="AC56" s="591"/>
      <c r="AD56" s="587"/>
      <c r="AE56" s="587"/>
      <c r="AF56" s="587"/>
      <c r="AG56" s="587"/>
      <c r="AH56" s="587"/>
      <c r="AI56" s="587"/>
      <c r="AJ56" s="587"/>
    </row>
    <row r="57" spans="1:36" s="525" customFormat="1" ht="15" customHeight="1">
      <c r="A57" s="1233"/>
      <c r="B57" s="1233"/>
      <c r="C57" s="1233"/>
      <c r="D57" s="1233"/>
      <c r="E57" s="1233"/>
      <c r="F57" s="1233"/>
      <c r="G57" s="869"/>
      <c r="H57" s="867"/>
      <c r="I57" s="1233"/>
      <c r="J57" s="1233"/>
      <c r="K57" s="874"/>
      <c r="L57" s="540"/>
      <c r="M57" s="559" t="s">
        <v>25</v>
      </c>
      <c r="N57" s="566"/>
      <c r="O57" s="566"/>
      <c r="P57" s="566"/>
      <c r="Q57" s="566"/>
      <c r="R57" s="566"/>
      <c r="S57" s="566"/>
      <c r="T57" s="566"/>
      <c r="U57" s="566"/>
      <c r="V57" s="562"/>
      <c r="W57" s="1203"/>
      <c r="X57" s="587"/>
      <c r="Y57" s="591"/>
      <c r="Z57" s="591" t="str">
        <f t="shared" si="1"/>
        <v>Добавить вид теплоносителя (параметры теплоносителя)</v>
      </c>
      <c r="AA57" s="591"/>
      <c r="AB57" s="591"/>
      <c r="AC57" s="591"/>
      <c r="AD57" s="587"/>
      <c r="AE57" s="587"/>
      <c r="AF57" s="587"/>
      <c r="AG57" s="587"/>
      <c r="AH57" s="587"/>
      <c r="AI57" s="587"/>
      <c r="AJ57" s="587"/>
    </row>
    <row r="58" spans="1:36" s="525" customFormat="1" ht="15" customHeight="1">
      <c r="A58" s="1233"/>
      <c r="B58" s="1233"/>
      <c r="C58" s="1233"/>
      <c r="D58" s="1233"/>
      <c r="E58" s="1233"/>
      <c r="F58" s="869"/>
      <c r="G58" s="869"/>
      <c r="H58" s="867"/>
      <c r="I58" s="1233"/>
      <c r="J58" s="869"/>
      <c r="K58" s="874"/>
      <c r="L58" s="540"/>
      <c r="M58" s="558" t="s">
        <v>11</v>
      </c>
      <c r="N58" s="566"/>
      <c r="O58" s="566"/>
      <c r="P58" s="566"/>
      <c r="Q58" s="566"/>
      <c r="R58" s="566"/>
      <c r="S58" s="566"/>
      <c r="T58" s="566"/>
      <c r="U58" s="565"/>
      <c r="V58" s="566"/>
      <c r="W58" s="667"/>
      <c r="X58" s="587"/>
      <c r="Y58" s="591"/>
      <c r="Z58" s="591" t="str">
        <f t="shared" si="1"/>
        <v>Добавить группу потребителей</v>
      </c>
      <c r="AA58" s="591"/>
      <c r="AB58" s="591"/>
      <c r="AC58" s="591"/>
      <c r="AD58" s="587"/>
      <c r="AE58" s="587"/>
      <c r="AF58" s="587"/>
      <c r="AG58" s="587"/>
      <c r="AH58" s="587"/>
      <c r="AI58" s="587"/>
      <c r="AJ58" s="587"/>
    </row>
    <row r="59" spans="1:36" s="525" customFormat="1" ht="15" customHeight="1">
      <c r="A59" s="1233"/>
      <c r="B59" s="1233"/>
      <c r="C59" s="1233"/>
      <c r="D59" s="1233"/>
      <c r="E59" s="873"/>
      <c r="F59" s="869"/>
      <c r="G59" s="869"/>
      <c r="H59" s="869"/>
      <c r="I59" s="865"/>
      <c r="J59" s="862"/>
      <c r="K59" s="872"/>
      <c r="L59" s="540"/>
      <c r="M59" s="553" t="s">
        <v>12</v>
      </c>
      <c r="N59" s="566"/>
      <c r="O59" s="566"/>
      <c r="P59" s="566"/>
      <c r="Q59" s="566"/>
      <c r="R59" s="566"/>
      <c r="S59" s="566"/>
      <c r="T59" s="566"/>
      <c r="U59" s="565"/>
      <c r="V59" s="566"/>
      <c r="W59" s="667"/>
      <c r="X59" s="587"/>
      <c r="Y59" s="591"/>
      <c r="Z59" s="591" t="str">
        <f t="shared" si="1"/>
        <v>Добавить схему подключения</v>
      </c>
      <c r="AA59" s="591"/>
      <c r="AB59" s="591"/>
      <c r="AC59" s="591"/>
      <c r="AD59" s="587"/>
      <c r="AE59" s="587"/>
      <c r="AF59" s="587"/>
      <c r="AG59" s="587"/>
      <c r="AH59" s="587"/>
      <c r="AI59" s="587"/>
      <c r="AJ59" s="587"/>
    </row>
    <row r="60" spans="1:36" s="525" customFormat="1" ht="15" customHeight="1">
      <c r="A60" s="1233"/>
      <c r="B60" s="1233"/>
      <c r="C60" s="1233"/>
      <c r="D60" s="873"/>
      <c r="E60" s="873"/>
      <c r="F60" s="869"/>
      <c r="G60" s="869"/>
      <c r="H60" s="869"/>
      <c r="I60" s="865"/>
      <c r="J60" s="862"/>
      <c r="K60" s="872"/>
      <c r="L60" s="540"/>
      <c r="M60" s="552" t="s">
        <v>17</v>
      </c>
      <c r="N60" s="566"/>
      <c r="O60" s="566"/>
      <c r="P60" s="566"/>
      <c r="Q60" s="566"/>
      <c r="R60" s="566"/>
      <c r="S60" s="566"/>
      <c r="T60" s="566"/>
      <c r="U60" s="565"/>
      <c r="V60" s="566"/>
      <c r="W60" s="667"/>
      <c r="X60" s="587"/>
      <c r="Y60" s="591"/>
      <c r="Z60" s="591" t="str">
        <f t="shared" si="1"/>
        <v>Добавить источник тепловой энергии</v>
      </c>
      <c r="AA60" s="591"/>
      <c r="AB60" s="591"/>
      <c r="AC60" s="591"/>
      <c r="AD60" s="587"/>
      <c r="AE60" s="587"/>
      <c r="AF60" s="587"/>
      <c r="AG60" s="587"/>
      <c r="AH60" s="587"/>
      <c r="AI60" s="587"/>
      <c r="AJ60" s="587"/>
    </row>
    <row r="61" spans="1:36" s="525" customFormat="1" ht="15" customHeight="1">
      <c r="A61" s="1233"/>
      <c r="B61" s="1233"/>
      <c r="C61" s="873"/>
      <c r="D61" s="873"/>
      <c r="E61" s="873"/>
      <c r="F61" s="873"/>
      <c r="G61" s="878"/>
      <c r="H61" s="865"/>
      <c r="I61" s="876"/>
      <c r="J61" s="862"/>
      <c r="K61" s="877"/>
      <c r="L61" s="540"/>
      <c r="M61" s="551" t="s">
        <v>18</v>
      </c>
      <c r="N61" s="566"/>
      <c r="O61" s="566"/>
      <c r="P61" s="566"/>
      <c r="Q61" s="566"/>
      <c r="R61" s="566"/>
      <c r="S61" s="566"/>
      <c r="T61" s="566"/>
      <c r="U61" s="565"/>
      <c r="V61" s="566"/>
      <c r="W61" s="667"/>
      <c r="X61" s="587"/>
      <c r="Y61" s="591"/>
      <c r="Z61" s="591" t="str">
        <f t="shared" si="1"/>
        <v>Добавить наименование системы теплоснабжения</v>
      </c>
      <c r="AA61" s="591"/>
      <c r="AB61" s="591"/>
      <c r="AC61" s="591"/>
      <c r="AD61" s="587"/>
      <c r="AE61" s="587"/>
      <c r="AF61" s="587"/>
      <c r="AG61" s="587"/>
      <c r="AH61" s="587"/>
      <c r="AI61" s="587"/>
      <c r="AJ61" s="587"/>
    </row>
    <row r="62" spans="1:36" s="525" customFormat="1" ht="15" customHeight="1">
      <c r="A62" s="1233"/>
      <c r="B62" s="873"/>
      <c r="C62" s="873"/>
      <c r="D62" s="873"/>
      <c r="E62" s="873"/>
      <c r="F62" s="873"/>
      <c r="G62" s="878"/>
      <c r="H62" s="865"/>
      <c r="I62" s="865"/>
      <c r="J62" s="862"/>
      <c r="K62" s="872"/>
      <c r="L62" s="540"/>
      <c r="M62" s="560" t="s">
        <v>19</v>
      </c>
      <c r="N62" s="566"/>
      <c r="O62" s="566"/>
      <c r="P62" s="566"/>
      <c r="Q62" s="566"/>
      <c r="R62" s="566"/>
      <c r="S62" s="566"/>
      <c r="T62" s="566"/>
      <c r="U62" s="565"/>
      <c r="V62" s="566"/>
      <c r="W62" s="667"/>
      <c r="X62" s="587"/>
      <c r="Y62" s="591"/>
      <c r="Z62" s="591" t="str">
        <f t="shared" si="1"/>
        <v>Добавить территорию действия тарифа</v>
      </c>
      <c r="AA62" s="591"/>
      <c r="AB62" s="591"/>
      <c r="AC62" s="591"/>
      <c r="AD62" s="587"/>
      <c r="AE62" s="587"/>
      <c r="AF62" s="587"/>
      <c r="AG62" s="587"/>
      <c r="AH62" s="587"/>
      <c r="AI62" s="587"/>
      <c r="AJ62" s="587"/>
    </row>
    <row r="63" spans="1:36" s="524" customFormat="1" ht="15" customHeight="1">
      <c r="A63" s="861"/>
      <c r="B63" s="861"/>
      <c r="C63" s="861"/>
      <c r="D63" s="861"/>
      <c r="E63" s="861"/>
      <c r="F63" s="861"/>
      <c r="G63" s="861"/>
      <c r="H63" s="861"/>
      <c r="I63" s="861"/>
      <c r="J63" s="861"/>
      <c r="K63" s="861"/>
      <c r="L63" s="494"/>
      <c r="M63" s="567" t="s">
        <v>309</v>
      </c>
      <c r="N63" s="566"/>
      <c r="O63" s="566"/>
      <c r="P63" s="566"/>
      <c r="Q63" s="566"/>
      <c r="R63" s="566"/>
      <c r="S63" s="566"/>
      <c r="T63" s="566"/>
      <c r="U63" s="565"/>
      <c r="V63" s="767"/>
      <c r="W63" s="767"/>
      <c r="X63" s="767"/>
      <c r="Y63" s="767"/>
      <c r="Z63" s="767"/>
      <c r="AA63" s="767"/>
      <c r="AB63" s="766"/>
      <c r="AC63" s="767"/>
      <c r="AD63" s="667"/>
      <c r="AE63" s="589"/>
      <c r="AF63" s="589"/>
      <c r="AG63" s="589"/>
      <c r="AH63" s="589"/>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5" customFormat="1" ht="22.5">
      <c r="A67" s="1233">
        <v>1</v>
      </c>
      <c r="B67" s="885"/>
      <c r="C67" s="885"/>
      <c r="D67" s="885"/>
      <c r="E67" s="886"/>
      <c r="F67" s="887"/>
      <c r="G67" s="887"/>
      <c r="H67" s="887"/>
      <c r="I67" s="888"/>
      <c r="J67" s="883"/>
      <c r="K67" s="890"/>
      <c r="L67" s="595">
        <f>mergeValue(A67)</f>
        <v>1</v>
      </c>
      <c r="M67" s="643" t="s">
        <v>20</v>
      </c>
      <c r="N67" s="648"/>
      <c r="O67" s="1283"/>
      <c r="P67" s="1284"/>
      <c r="Q67" s="1284"/>
      <c r="R67" s="1284"/>
      <c r="S67" s="1284"/>
      <c r="T67" s="1284"/>
      <c r="U67" s="1284"/>
      <c r="V67" s="1285"/>
      <c r="W67" s="632" t="s">
        <v>476</v>
      </c>
      <c r="X67" s="587"/>
      <c r="Y67" s="591"/>
      <c r="Z67" s="591" t="str">
        <f t="shared" ref="Z67:Z80" si="2">IF(M67="","",M67 )</f>
        <v>Наименование тарифа</v>
      </c>
      <c r="AA67" s="591"/>
      <c r="AB67" s="591"/>
      <c r="AC67" s="591"/>
      <c r="AD67" s="587"/>
      <c r="AE67" s="587"/>
      <c r="AF67" s="587"/>
      <c r="AG67" s="587"/>
      <c r="AH67" s="587"/>
      <c r="AI67" s="587"/>
      <c r="AJ67" s="587"/>
    </row>
    <row r="68" spans="1:36" s="525" customFormat="1" ht="22.5">
      <c r="A68" s="1233"/>
      <c r="B68" s="1233">
        <v>1</v>
      </c>
      <c r="C68" s="885"/>
      <c r="D68" s="885"/>
      <c r="E68" s="887"/>
      <c r="F68" s="887"/>
      <c r="G68" s="887"/>
      <c r="H68" s="887"/>
      <c r="I68" s="882"/>
      <c r="J68" s="881"/>
      <c r="K68" s="884"/>
      <c r="L68" s="595" t="str">
        <f>mergeValue(A68) &amp;"."&amp; mergeValue(B68)</f>
        <v>1.1</v>
      </c>
      <c r="M68" s="548" t="s">
        <v>16</v>
      </c>
      <c r="N68" s="648"/>
      <c r="O68" s="1283"/>
      <c r="P68" s="1284"/>
      <c r="Q68" s="1284"/>
      <c r="R68" s="1284"/>
      <c r="S68" s="1284"/>
      <c r="T68" s="1284"/>
      <c r="U68" s="1284"/>
      <c r="V68" s="1285"/>
      <c r="W68" s="632" t="s">
        <v>477</v>
      </c>
      <c r="X68" s="587"/>
      <c r="Y68" s="591"/>
      <c r="Z68" s="591" t="str">
        <f t="shared" si="2"/>
        <v>Территория действия тарифа</v>
      </c>
      <c r="AA68" s="591"/>
      <c r="AB68" s="591"/>
      <c r="AC68" s="591"/>
      <c r="AD68" s="587"/>
      <c r="AE68" s="587"/>
      <c r="AF68" s="587"/>
      <c r="AG68" s="587"/>
      <c r="AH68" s="587"/>
      <c r="AI68" s="587"/>
      <c r="AJ68" s="587"/>
    </row>
    <row r="69" spans="1:36" s="525" customFormat="1" ht="22.5">
      <c r="A69" s="1233"/>
      <c r="B69" s="1233"/>
      <c r="C69" s="1233">
        <v>1</v>
      </c>
      <c r="D69" s="885"/>
      <c r="E69" s="887"/>
      <c r="F69" s="887"/>
      <c r="G69" s="887"/>
      <c r="H69" s="887"/>
      <c r="I69" s="889"/>
      <c r="J69" s="881"/>
      <c r="K69" s="884"/>
      <c r="L69" s="595" t="str">
        <f>mergeValue(A69) &amp;"."&amp; mergeValue(B69)&amp;"."&amp; mergeValue(C69)</f>
        <v>1.1.1</v>
      </c>
      <c r="M69" s="549" t="s">
        <v>7</v>
      </c>
      <c r="N69" s="648"/>
      <c r="O69" s="1283"/>
      <c r="P69" s="1284"/>
      <c r="Q69" s="1284"/>
      <c r="R69" s="1284"/>
      <c r="S69" s="1284"/>
      <c r="T69" s="1284"/>
      <c r="U69" s="1284"/>
      <c r="V69" s="1285"/>
      <c r="W69" s="632" t="s">
        <v>633</v>
      </c>
      <c r="X69" s="587"/>
      <c r="Y69" s="591"/>
      <c r="Z69" s="591" t="str">
        <f t="shared" si="2"/>
        <v xml:space="preserve">Наименование системы теплоснабжения </v>
      </c>
      <c r="AA69" s="591"/>
      <c r="AB69" s="591"/>
      <c r="AC69" s="591"/>
      <c r="AD69" s="587"/>
      <c r="AE69" s="587"/>
      <c r="AF69" s="587"/>
      <c r="AG69" s="587"/>
      <c r="AH69" s="587"/>
      <c r="AI69" s="587"/>
      <c r="AJ69" s="587"/>
    </row>
    <row r="70" spans="1:36" s="525" customFormat="1" ht="22.5">
      <c r="A70" s="1233"/>
      <c r="B70" s="1233"/>
      <c r="C70" s="1233"/>
      <c r="D70" s="1233">
        <v>1</v>
      </c>
      <c r="E70" s="887"/>
      <c r="F70" s="887"/>
      <c r="G70" s="887"/>
      <c r="H70" s="887"/>
      <c r="I70" s="889"/>
      <c r="J70" s="881"/>
      <c r="K70" s="884"/>
      <c r="L70" s="595" t="str">
        <f>mergeValue(A70) &amp;"."&amp; mergeValue(B70)&amp;"."&amp; mergeValue(C70)&amp;"."&amp; mergeValue(D70)</f>
        <v>1.1.1.1</v>
      </c>
      <c r="M70" s="550" t="s">
        <v>22</v>
      </c>
      <c r="N70" s="648"/>
      <c r="O70" s="1283"/>
      <c r="P70" s="1284"/>
      <c r="Q70" s="1284"/>
      <c r="R70" s="1284"/>
      <c r="S70" s="1284"/>
      <c r="T70" s="1284"/>
      <c r="U70" s="1284"/>
      <c r="V70" s="1285"/>
      <c r="W70" s="632" t="s">
        <v>634</v>
      </c>
      <c r="X70" s="587"/>
      <c r="Y70" s="591"/>
      <c r="Z70" s="591" t="str">
        <f t="shared" si="2"/>
        <v xml:space="preserve">Источник тепловой энергии  </v>
      </c>
      <c r="AA70" s="591"/>
      <c r="AB70" s="591"/>
      <c r="AC70" s="591"/>
      <c r="AD70" s="587"/>
      <c r="AE70" s="587"/>
      <c r="AF70" s="587"/>
      <c r="AG70" s="587"/>
      <c r="AH70" s="587"/>
      <c r="AI70" s="587"/>
      <c r="AJ70" s="587"/>
    </row>
    <row r="71" spans="1:36" s="525" customFormat="1" ht="101.25">
      <c r="A71" s="1233"/>
      <c r="B71" s="1233"/>
      <c r="C71" s="1233"/>
      <c r="D71" s="1233"/>
      <c r="E71" s="1233">
        <v>1</v>
      </c>
      <c r="F71" s="887"/>
      <c r="G71" s="887"/>
      <c r="H71" s="885">
        <v>1</v>
      </c>
      <c r="I71" s="1233">
        <v>1</v>
      </c>
      <c r="J71" s="887"/>
      <c r="K71" s="892"/>
      <c r="L71" s="595" t="str">
        <f>mergeValue(A71) &amp;"."&amp; mergeValue(B71)&amp;"."&amp; mergeValue(C71)&amp;"."&amp; mergeValue(D71)&amp;"."&amp; mergeValue(E71)</f>
        <v>1.1.1.1.1</v>
      </c>
      <c r="M71" s="556" t="s">
        <v>9</v>
      </c>
      <c r="N71" s="648"/>
      <c r="O71" s="1236"/>
      <c r="P71" s="1237"/>
      <c r="Q71" s="1237"/>
      <c r="R71" s="1237"/>
      <c r="S71" s="1237"/>
      <c r="T71" s="1237"/>
      <c r="U71" s="1237"/>
      <c r="V71" s="1238"/>
      <c r="W71" s="632" t="s">
        <v>638</v>
      </c>
      <c r="X71" s="587"/>
      <c r="Y71" s="591"/>
      <c r="Z71" s="591" t="str">
        <f t="shared" si="2"/>
        <v>Схема подключения теплопотребляющей установки к коллектору источника тепловой энергии</v>
      </c>
      <c r="AA71" s="591"/>
      <c r="AB71" s="591"/>
      <c r="AC71" s="591"/>
      <c r="AD71" s="587"/>
      <c r="AE71" s="587"/>
      <c r="AF71" s="587"/>
      <c r="AG71" s="587"/>
      <c r="AH71" s="587"/>
      <c r="AI71" s="587"/>
      <c r="AJ71" s="587"/>
    </row>
    <row r="72" spans="1:36" s="525" customFormat="1" ht="90">
      <c r="A72" s="1233"/>
      <c r="B72" s="1233"/>
      <c r="C72" s="1233"/>
      <c r="D72" s="1233"/>
      <c r="E72" s="1233"/>
      <c r="F72" s="1233">
        <v>1</v>
      </c>
      <c r="G72" s="885"/>
      <c r="H72" s="885"/>
      <c r="I72" s="1233"/>
      <c r="J72" s="1233">
        <v>1</v>
      </c>
      <c r="K72" s="893"/>
      <c r="L72" s="595" t="str">
        <f>mergeValue(A72) &amp;"."&amp; mergeValue(B72)&amp;"."&amp; mergeValue(C72)&amp;"."&amp; mergeValue(D72)&amp;"."&amp; mergeValue(E72)&amp;"."&amp; mergeValue(F72)</f>
        <v>1.1.1.1.1.1</v>
      </c>
      <c r="M72" s="557" t="s">
        <v>10</v>
      </c>
      <c r="N72" s="648"/>
      <c r="O72" s="1236"/>
      <c r="P72" s="1237"/>
      <c r="Q72" s="1237"/>
      <c r="R72" s="1237"/>
      <c r="S72" s="1237"/>
      <c r="T72" s="1237"/>
      <c r="U72" s="1237"/>
      <c r="V72" s="1238"/>
      <c r="W72" s="632" t="s">
        <v>636</v>
      </c>
      <c r="X72" s="587"/>
      <c r="Y72" s="591"/>
      <c r="Z72" s="591" t="str">
        <f t="shared" si="2"/>
        <v>Группа потребителей</v>
      </c>
      <c r="AA72" s="591"/>
      <c r="AB72" s="591"/>
      <c r="AC72" s="591"/>
      <c r="AD72" s="587"/>
      <c r="AE72" s="587"/>
      <c r="AF72" s="587"/>
      <c r="AG72" s="587"/>
      <c r="AH72" s="587"/>
      <c r="AI72" s="587"/>
      <c r="AJ72" s="587"/>
    </row>
    <row r="73" spans="1:36" s="525" customFormat="1" ht="195.75" customHeight="1">
      <c r="A73" s="1233"/>
      <c r="B73" s="1233"/>
      <c r="C73" s="1233"/>
      <c r="D73" s="1233"/>
      <c r="E73" s="1233"/>
      <c r="F73" s="1233"/>
      <c r="G73" s="885">
        <v>1</v>
      </c>
      <c r="H73" s="885"/>
      <c r="I73" s="1233"/>
      <c r="J73" s="1233"/>
      <c r="K73" s="893">
        <v>1</v>
      </c>
      <c r="L73" s="595" t="str">
        <f>mergeValue(A73) &amp;"."&amp; mergeValue(B73)&amp;"."&amp; mergeValue(C73)&amp;"."&amp; mergeValue(D73)&amp;"."&amp; mergeValue(E73)&amp;"."&amp; mergeValue(F73)&amp;"."&amp; mergeValue(G73)</f>
        <v>1.1.1.1.1.1.1</v>
      </c>
      <c r="M73" s="1071"/>
      <c r="N73" s="648"/>
      <c r="O73" s="564"/>
      <c r="P73" s="564"/>
      <c r="Q73" s="1096"/>
      <c r="R73" s="1228"/>
      <c r="S73" s="1229" t="s">
        <v>84</v>
      </c>
      <c r="T73" s="1228"/>
      <c r="U73" s="1229" t="s">
        <v>84</v>
      </c>
      <c r="V73" s="564"/>
      <c r="W73" s="1203" t="s">
        <v>655</v>
      </c>
      <c r="X73" s="587" t="str">
        <f>strCheckDate(O74:V74)</f>
        <v/>
      </c>
      <c r="Y73" s="591"/>
      <c r="Z73" s="591" t="str">
        <f t="shared" si="2"/>
        <v/>
      </c>
      <c r="AA73" s="591"/>
      <c r="AB73" s="591"/>
      <c r="AC73" s="591"/>
      <c r="AD73" s="587"/>
      <c r="AE73" s="587"/>
      <c r="AF73" s="587"/>
      <c r="AG73" s="587"/>
      <c r="AH73" s="587"/>
      <c r="AI73" s="587"/>
      <c r="AJ73" s="587"/>
    </row>
    <row r="74" spans="1:36" s="525" customFormat="1" ht="14.25" hidden="1" customHeight="1">
      <c r="A74" s="1233"/>
      <c r="B74" s="1233"/>
      <c r="C74" s="1233"/>
      <c r="D74" s="1233"/>
      <c r="E74" s="1233"/>
      <c r="F74" s="1233"/>
      <c r="G74" s="885"/>
      <c r="H74" s="885"/>
      <c r="I74" s="1233"/>
      <c r="J74" s="1233"/>
      <c r="K74" s="893"/>
      <c r="L74" s="602"/>
      <c r="M74" s="648"/>
      <c r="N74" s="648"/>
      <c r="O74" s="564"/>
      <c r="P74" s="564"/>
      <c r="Q74" s="586" t="str">
        <f>R73 &amp; "-" &amp; T73</f>
        <v>-</v>
      </c>
      <c r="R74" s="1228"/>
      <c r="S74" s="1229"/>
      <c r="T74" s="1228"/>
      <c r="U74" s="1229"/>
      <c r="V74" s="564"/>
      <c r="W74" s="1203"/>
      <c r="X74" s="587"/>
      <c r="Y74" s="591"/>
      <c r="Z74" s="591" t="str">
        <f t="shared" si="2"/>
        <v/>
      </c>
      <c r="AA74" s="591"/>
      <c r="AB74" s="591"/>
      <c r="AC74" s="591"/>
      <c r="AD74" s="587"/>
      <c r="AE74" s="587"/>
      <c r="AF74" s="587"/>
      <c r="AG74" s="587"/>
      <c r="AH74" s="587"/>
      <c r="AI74" s="587"/>
      <c r="AJ74" s="587"/>
    </row>
    <row r="75" spans="1:36" s="525" customFormat="1" ht="15" customHeight="1">
      <c r="A75" s="1233"/>
      <c r="B75" s="1233"/>
      <c r="C75" s="1233"/>
      <c r="D75" s="1233"/>
      <c r="E75" s="1233"/>
      <c r="F75" s="1233"/>
      <c r="G75" s="887"/>
      <c r="H75" s="885"/>
      <c r="I75" s="1233"/>
      <c r="J75" s="1233"/>
      <c r="K75" s="892"/>
      <c r="L75" s="540"/>
      <c r="M75" s="559" t="s">
        <v>25</v>
      </c>
      <c r="N75" s="566"/>
      <c r="O75" s="566"/>
      <c r="P75" s="566"/>
      <c r="Q75" s="566"/>
      <c r="R75" s="566"/>
      <c r="S75" s="566"/>
      <c r="T75" s="566"/>
      <c r="U75" s="566"/>
      <c r="V75" s="562"/>
      <c r="W75" s="1203"/>
      <c r="X75" s="587"/>
      <c r="Y75" s="591"/>
      <c r="Z75" s="591" t="str">
        <f t="shared" si="2"/>
        <v>Добавить вид теплоносителя (параметры теплоносителя)</v>
      </c>
      <c r="AA75" s="591"/>
      <c r="AB75" s="591"/>
      <c r="AC75" s="591"/>
      <c r="AD75" s="587"/>
      <c r="AE75" s="587"/>
      <c r="AF75" s="587"/>
      <c r="AG75" s="587"/>
      <c r="AH75" s="587"/>
      <c r="AI75" s="587"/>
      <c r="AJ75" s="587"/>
    </row>
    <row r="76" spans="1:36" s="525" customFormat="1" ht="15" customHeight="1">
      <c r="A76" s="1233"/>
      <c r="B76" s="1233"/>
      <c r="C76" s="1233"/>
      <c r="D76" s="1233"/>
      <c r="E76" s="1233"/>
      <c r="F76" s="887"/>
      <c r="G76" s="887"/>
      <c r="H76" s="885"/>
      <c r="I76" s="1233"/>
      <c r="J76" s="887"/>
      <c r="K76" s="892"/>
      <c r="L76" s="540"/>
      <c r="M76" s="558" t="s">
        <v>11</v>
      </c>
      <c r="N76" s="566"/>
      <c r="O76" s="566"/>
      <c r="P76" s="566"/>
      <c r="Q76" s="566"/>
      <c r="R76" s="566"/>
      <c r="S76" s="566"/>
      <c r="T76" s="566"/>
      <c r="U76" s="565"/>
      <c r="V76" s="566"/>
      <c r="W76" s="667"/>
      <c r="X76" s="587"/>
      <c r="Y76" s="591"/>
      <c r="Z76" s="591" t="str">
        <f t="shared" si="2"/>
        <v>Добавить группу потребителей</v>
      </c>
      <c r="AA76" s="591"/>
      <c r="AB76" s="591"/>
      <c r="AC76" s="591"/>
      <c r="AD76" s="587"/>
      <c r="AE76" s="587"/>
      <c r="AF76" s="587"/>
      <c r="AG76" s="587"/>
      <c r="AH76" s="587"/>
      <c r="AI76" s="587"/>
      <c r="AJ76" s="587"/>
    </row>
    <row r="77" spans="1:36" s="525" customFormat="1" ht="15" customHeight="1">
      <c r="A77" s="1233"/>
      <c r="B77" s="1233"/>
      <c r="C77" s="1233"/>
      <c r="D77" s="1233"/>
      <c r="E77" s="891"/>
      <c r="F77" s="887"/>
      <c r="G77" s="887"/>
      <c r="H77" s="887"/>
      <c r="I77" s="883"/>
      <c r="J77" s="880"/>
      <c r="K77" s="890"/>
      <c r="L77" s="540"/>
      <c r="M77" s="553" t="s">
        <v>12</v>
      </c>
      <c r="N77" s="566"/>
      <c r="O77" s="566"/>
      <c r="P77" s="566"/>
      <c r="Q77" s="566"/>
      <c r="R77" s="566"/>
      <c r="S77" s="566"/>
      <c r="T77" s="566"/>
      <c r="U77" s="565"/>
      <c r="V77" s="566"/>
      <c r="W77" s="667"/>
      <c r="X77" s="587"/>
      <c r="Y77" s="591"/>
      <c r="Z77" s="591" t="str">
        <f t="shared" si="2"/>
        <v>Добавить схему подключения</v>
      </c>
      <c r="AA77" s="591"/>
      <c r="AB77" s="591"/>
      <c r="AC77" s="591"/>
      <c r="AD77" s="587"/>
      <c r="AE77" s="587"/>
      <c r="AF77" s="587"/>
      <c r="AG77" s="587"/>
      <c r="AH77" s="587"/>
      <c r="AI77" s="587"/>
      <c r="AJ77" s="587"/>
    </row>
    <row r="78" spans="1:36" s="525" customFormat="1" ht="15" customHeight="1">
      <c r="A78" s="1233"/>
      <c r="B78" s="1233"/>
      <c r="C78" s="1233"/>
      <c r="D78" s="891"/>
      <c r="E78" s="891"/>
      <c r="F78" s="887"/>
      <c r="G78" s="887"/>
      <c r="H78" s="887"/>
      <c r="I78" s="883"/>
      <c r="J78" s="880"/>
      <c r="K78" s="890"/>
      <c r="L78" s="540"/>
      <c r="M78" s="552" t="s">
        <v>17</v>
      </c>
      <c r="N78" s="566"/>
      <c r="O78" s="566"/>
      <c r="P78" s="566"/>
      <c r="Q78" s="566"/>
      <c r="R78" s="566"/>
      <c r="S78" s="566"/>
      <c r="T78" s="566"/>
      <c r="U78" s="565"/>
      <c r="V78" s="566"/>
      <c r="W78" s="667"/>
      <c r="X78" s="587"/>
      <c r="Y78" s="591"/>
      <c r="Z78" s="591" t="str">
        <f t="shared" si="2"/>
        <v>Добавить источник тепловой энергии</v>
      </c>
      <c r="AA78" s="591"/>
      <c r="AB78" s="591"/>
      <c r="AC78" s="591"/>
      <c r="AD78" s="587"/>
      <c r="AE78" s="587"/>
      <c r="AF78" s="587"/>
      <c r="AG78" s="587"/>
      <c r="AH78" s="587"/>
      <c r="AI78" s="587"/>
      <c r="AJ78" s="587"/>
    </row>
    <row r="79" spans="1:36" s="525" customFormat="1" ht="15" customHeight="1">
      <c r="A79" s="1233"/>
      <c r="B79" s="1233"/>
      <c r="C79" s="891"/>
      <c r="D79" s="891"/>
      <c r="E79" s="891"/>
      <c r="F79" s="891"/>
      <c r="G79" s="896"/>
      <c r="H79" s="883"/>
      <c r="I79" s="894"/>
      <c r="J79" s="880"/>
      <c r="K79" s="895"/>
      <c r="L79" s="540"/>
      <c r="M79" s="551" t="s">
        <v>18</v>
      </c>
      <c r="N79" s="566"/>
      <c r="O79" s="566"/>
      <c r="P79" s="566"/>
      <c r="Q79" s="566"/>
      <c r="R79" s="566"/>
      <c r="S79" s="566"/>
      <c r="T79" s="566"/>
      <c r="U79" s="565"/>
      <c r="V79" s="566"/>
      <c r="W79" s="667"/>
      <c r="X79" s="587"/>
      <c r="Y79" s="591"/>
      <c r="Z79" s="591" t="str">
        <f t="shared" si="2"/>
        <v>Добавить наименование системы теплоснабжения</v>
      </c>
      <c r="AA79" s="591"/>
      <c r="AB79" s="591"/>
      <c r="AC79" s="591"/>
      <c r="AD79" s="587"/>
      <c r="AE79" s="587"/>
      <c r="AF79" s="587"/>
      <c r="AG79" s="587"/>
      <c r="AH79" s="587"/>
      <c r="AI79" s="587"/>
      <c r="AJ79" s="587"/>
    </row>
    <row r="80" spans="1:36" s="525" customFormat="1" ht="15" customHeight="1">
      <c r="A80" s="1233"/>
      <c r="B80" s="891"/>
      <c r="C80" s="891"/>
      <c r="D80" s="891"/>
      <c r="E80" s="891"/>
      <c r="F80" s="891"/>
      <c r="G80" s="896"/>
      <c r="H80" s="883"/>
      <c r="I80" s="883"/>
      <c r="J80" s="880"/>
      <c r="K80" s="890"/>
      <c r="L80" s="540"/>
      <c r="M80" s="560" t="s">
        <v>19</v>
      </c>
      <c r="N80" s="566"/>
      <c r="O80" s="566"/>
      <c r="P80" s="566"/>
      <c r="Q80" s="566"/>
      <c r="R80" s="566"/>
      <c r="S80" s="566"/>
      <c r="T80" s="566"/>
      <c r="U80" s="565"/>
      <c r="V80" s="566"/>
      <c r="W80" s="667"/>
      <c r="X80" s="587"/>
      <c r="Y80" s="591"/>
      <c r="Z80" s="591" t="str">
        <f t="shared" si="2"/>
        <v>Добавить территорию действия тарифа</v>
      </c>
      <c r="AA80" s="591"/>
      <c r="AB80" s="591"/>
      <c r="AC80" s="591"/>
      <c r="AD80" s="587"/>
      <c r="AE80" s="587"/>
      <c r="AF80" s="587"/>
      <c r="AG80" s="587"/>
      <c r="AH80" s="587"/>
      <c r="AI80" s="587"/>
      <c r="AJ80" s="587"/>
    </row>
    <row r="81" spans="1:36" s="524" customFormat="1" ht="15" customHeight="1">
      <c r="A81" s="879"/>
      <c r="B81" s="879"/>
      <c r="C81" s="879"/>
      <c r="D81" s="879"/>
      <c r="E81" s="879"/>
      <c r="F81" s="879"/>
      <c r="G81" s="879"/>
      <c r="H81" s="879"/>
      <c r="I81" s="879"/>
      <c r="J81" s="879"/>
      <c r="K81" s="879"/>
      <c r="L81" s="494"/>
      <c r="M81" s="567" t="s">
        <v>309</v>
      </c>
      <c r="N81" s="566"/>
      <c r="O81" s="566"/>
      <c r="P81" s="566"/>
      <c r="Q81" s="566"/>
      <c r="R81" s="566"/>
      <c r="S81" s="566"/>
      <c r="T81" s="566"/>
      <c r="U81" s="565"/>
      <c r="V81" s="767"/>
      <c r="W81" s="767"/>
      <c r="X81" s="767"/>
      <c r="Y81" s="767"/>
      <c r="Z81" s="767"/>
      <c r="AA81" s="767"/>
      <c r="AB81" s="766"/>
      <c r="AC81" s="767"/>
      <c r="AD81" s="667"/>
      <c r="AE81" s="589"/>
      <c r="AF81" s="589"/>
      <c r="AG81" s="589"/>
      <c r="AH81" s="589"/>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5" customFormat="1" ht="22.5">
      <c r="A85" s="1233">
        <v>1</v>
      </c>
      <c r="B85" s="921"/>
      <c r="C85" s="921"/>
      <c r="D85" s="921"/>
      <c r="E85" s="922"/>
      <c r="F85" s="923"/>
      <c r="G85" s="921"/>
      <c r="H85" s="921"/>
      <c r="I85" s="924"/>
      <c r="J85" s="919"/>
      <c r="K85" s="928">
        <v>1</v>
      </c>
      <c r="L85" s="595">
        <f>mergeValue(A85)</f>
        <v>1</v>
      </c>
      <c r="M85" s="643" t="s">
        <v>20</v>
      </c>
      <c r="N85" s="582"/>
      <c r="O85" s="1286"/>
      <c r="P85" s="1287"/>
      <c r="Q85" s="1287"/>
      <c r="R85" s="1287"/>
      <c r="S85" s="1287"/>
      <c r="T85" s="1287"/>
      <c r="U85" s="1287"/>
      <c r="V85" s="1288"/>
      <c r="W85" s="632" t="s">
        <v>658</v>
      </c>
      <c r="X85" s="587"/>
      <c r="Y85" s="587"/>
      <c r="Z85" s="587"/>
      <c r="AA85" s="587"/>
      <c r="AB85" s="587"/>
      <c r="AC85" s="587"/>
      <c r="AD85" s="587"/>
      <c r="AE85" s="587"/>
      <c r="AF85" s="587"/>
      <c r="AG85" s="587"/>
      <c r="AH85" s="587"/>
      <c r="AI85" s="587"/>
    </row>
    <row r="86" spans="1:36" s="525" customFormat="1" ht="22.5">
      <c r="A86" s="1233"/>
      <c r="B86" s="1233">
        <v>1</v>
      </c>
      <c r="C86" s="921"/>
      <c r="D86" s="921"/>
      <c r="E86" s="923"/>
      <c r="F86" s="923"/>
      <c r="G86" s="921"/>
      <c r="H86" s="921"/>
      <c r="I86" s="918"/>
      <c r="J86" s="917"/>
      <c r="K86" s="928">
        <v>1</v>
      </c>
      <c r="L86" s="595" t="str">
        <f>mergeValue(A86) &amp;"."&amp; mergeValue(B86)</f>
        <v>1.1</v>
      </c>
      <c r="M86" s="548" t="s">
        <v>16</v>
      </c>
      <c r="N86" s="582"/>
      <c r="O86" s="1286"/>
      <c r="P86" s="1287"/>
      <c r="Q86" s="1287"/>
      <c r="R86" s="1287"/>
      <c r="S86" s="1287"/>
      <c r="T86" s="1287"/>
      <c r="U86" s="1287"/>
      <c r="V86" s="1288"/>
      <c r="W86" s="632" t="s">
        <v>477</v>
      </c>
      <c r="X86" s="587"/>
      <c r="Y86" s="587"/>
      <c r="Z86" s="587"/>
      <c r="AA86" s="587"/>
      <c r="AB86" s="587"/>
      <c r="AC86" s="587"/>
      <c r="AD86" s="587"/>
      <c r="AE86" s="587"/>
      <c r="AF86" s="587"/>
      <c r="AG86" s="587"/>
      <c r="AH86" s="587"/>
      <c r="AI86" s="587"/>
    </row>
    <row r="87" spans="1:36" s="525" customFormat="1" ht="22.5">
      <c r="A87" s="1233"/>
      <c r="B87" s="1233"/>
      <c r="C87" s="1233">
        <v>1</v>
      </c>
      <c r="D87" s="921"/>
      <c r="E87" s="923"/>
      <c r="F87" s="923"/>
      <c r="G87" s="921"/>
      <c r="H87" s="921"/>
      <c r="I87" s="925"/>
      <c r="J87" s="917"/>
      <c r="K87" s="928">
        <v>1</v>
      </c>
      <c r="L87" s="595" t="str">
        <f>mergeValue(A87) &amp;"."&amp; mergeValue(B87)&amp;"."&amp; mergeValue(C87)</f>
        <v>1.1.1</v>
      </c>
      <c r="M87" s="549" t="s">
        <v>7</v>
      </c>
      <c r="N87" s="582"/>
      <c r="O87" s="1286"/>
      <c r="P87" s="1287"/>
      <c r="Q87" s="1287"/>
      <c r="R87" s="1287"/>
      <c r="S87" s="1287"/>
      <c r="T87" s="1287"/>
      <c r="U87" s="1287"/>
      <c r="V87" s="1288"/>
      <c r="W87" s="632" t="s">
        <v>633</v>
      </c>
      <c r="X87" s="587"/>
      <c r="Y87" s="587"/>
      <c r="Z87" s="587"/>
      <c r="AA87" s="587"/>
      <c r="AB87" s="587"/>
      <c r="AC87" s="587"/>
      <c r="AD87" s="587"/>
      <c r="AE87" s="587"/>
      <c r="AF87" s="587"/>
      <c r="AG87" s="587"/>
      <c r="AH87" s="587"/>
      <c r="AI87" s="587"/>
    </row>
    <row r="88" spans="1:36" s="525" customFormat="1" ht="22.5">
      <c r="A88" s="1233"/>
      <c r="B88" s="1233"/>
      <c r="C88" s="1233"/>
      <c r="D88" s="1233">
        <v>1</v>
      </c>
      <c r="E88" s="923"/>
      <c r="F88" s="923"/>
      <c r="G88" s="921"/>
      <c r="H88" s="921"/>
      <c r="I88" s="1233">
        <v>1</v>
      </c>
      <c r="J88" s="917"/>
      <c r="K88" s="928">
        <v>1</v>
      </c>
      <c r="L88" s="595" t="str">
        <f>mergeValue(A88) &amp;"."&amp; mergeValue(B88)&amp;"."&amp; mergeValue(C88)&amp;"."&amp; mergeValue(D88)</f>
        <v>1.1.1.1</v>
      </c>
      <c r="M88" s="550" t="s">
        <v>22</v>
      </c>
      <c r="N88" s="582"/>
      <c r="O88" s="1286"/>
      <c r="P88" s="1287"/>
      <c r="Q88" s="1287"/>
      <c r="R88" s="1287"/>
      <c r="S88" s="1287"/>
      <c r="T88" s="1287"/>
      <c r="U88" s="1287"/>
      <c r="V88" s="1288"/>
      <c r="W88" s="632" t="s">
        <v>634</v>
      </c>
      <c r="X88" s="587"/>
      <c r="Y88" s="587"/>
      <c r="Z88" s="587"/>
      <c r="AA88" s="587"/>
      <c r="AB88" s="587"/>
      <c r="AC88" s="587"/>
      <c r="AD88" s="587"/>
      <c r="AE88" s="587"/>
      <c r="AF88" s="587"/>
      <c r="AG88" s="587"/>
      <c r="AH88" s="587"/>
      <c r="AI88" s="587"/>
    </row>
    <row r="89" spans="1:36" s="525" customFormat="1" ht="11.25" hidden="1" customHeight="1">
      <c r="A89" s="1233"/>
      <c r="B89" s="1233"/>
      <c r="C89" s="1233"/>
      <c r="D89" s="1233"/>
      <c r="E89" s="1233">
        <v>1</v>
      </c>
      <c r="F89" s="923"/>
      <c r="G89" s="921"/>
      <c r="H89" s="921"/>
      <c r="I89" s="1233"/>
      <c r="J89" s="923"/>
      <c r="K89" s="928">
        <v>1</v>
      </c>
      <c r="L89" s="595"/>
      <c r="M89" s="556"/>
      <c r="N89" s="583"/>
      <c r="O89" s="1289"/>
      <c r="P89" s="1290"/>
      <c r="Q89" s="1290"/>
      <c r="R89" s="1290"/>
      <c r="S89" s="1290"/>
      <c r="T89" s="1290"/>
      <c r="U89" s="1290"/>
      <c r="V89" s="1291"/>
      <c r="W89" s="561"/>
      <c r="X89" s="587"/>
      <c r="Y89" s="587"/>
      <c r="Z89" s="587"/>
      <c r="AA89" s="587"/>
      <c r="AB89" s="587"/>
      <c r="AC89" s="587"/>
      <c r="AD89" s="587"/>
      <c r="AE89" s="587"/>
      <c r="AF89" s="587"/>
      <c r="AG89" s="587"/>
      <c r="AH89" s="587"/>
      <c r="AI89" s="587"/>
    </row>
    <row r="90" spans="1:36" s="525" customFormat="1" ht="90">
      <c r="A90" s="1233"/>
      <c r="B90" s="1233"/>
      <c r="C90" s="1233"/>
      <c r="D90" s="1233"/>
      <c r="E90" s="1233"/>
      <c r="F90" s="1233">
        <v>1</v>
      </c>
      <c r="G90" s="921"/>
      <c r="H90" s="921"/>
      <c r="I90" s="1233"/>
      <c r="J90" s="1253"/>
      <c r="K90" s="928">
        <v>1</v>
      </c>
      <c r="L90" s="595" t="str">
        <f>mergeValue(A90) &amp;"."&amp; mergeValue(B90)&amp;"."&amp; mergeValue(C90)&amp;"."&amp; mergeValue(D90)&amp;"."&amp;  mergeValue(F90)</f>
        <v>1.1.1.1.1</v>
      </c>
      <c r="M90" s="556" t="s">
        <v>10</v>
      </c>
      <c r="N90" s="583"/>
      <c r="O90" s="1236"/>
      <c r="P90" s="1237"/>
      <c r="Q90" s="1237"/>
      <c r="R90" s="1237"/>
      <c r="S90" s="1237"/>
      <c r="T90" s="1237"/>
      <c r="U90" s="1237"/>
      <c r="V90" s="1238"/>
      <c r="W90" s="632" t="s">
        <v>635</v>
      </c>
      <c r="X90" s="587"/>
      <c r="Y90" s="591" t="str">
        <f>strCheckUnique(Z90:Z93)</f>
        <v/>
      </c>
      <c r="Z90" s="587"/>
      <c r="AA90" s="591"/>
      <c r="AB90" s="587"/>
      <c r="AC90" s="587"/>
      <c r="AD90" s="587"/>
      <c r="AE90" s="587"/>
      <c r="AF90" s="587"/>
      <c r="AG90" s="587"/>
      <c r="AH90" s="587"/>
      <c r="AI90" s="587"/>
    </row>
    <row r="91" spans="1:36" s="525" customFormat="1" ht="192" customHeight="1">
      <c r="A91" s="1233"/>
      <c r="B91" s="1233"/>
      <c r="C91" s="1233"/>
      <c r="D91" s="1233"/>
      <c r="E91" s="1233"/>
      <c r="F91" s="1233"/>
      <c r="G91" s="921">
        <v>1</v>
      </c>
      <c r="H91" s="921"/>
      <c r="I91" s="1233"/>
      <c r="J91" s="1253"/>
      <c r="K91" s="920"/>
      <c r="L91" s="595" t="str">
        <f>mergeValue(A91) &amp;"."&amp; mergeValue(B91)&amp;"."&amp; mergeValue(C91)&amp;"."&amp; mergeValue(D91)&amp;"."&amp;  mergeValue(F91)&amp;"."&amp;  mergeValue(G91)</f>
        <v>1.1.1.1.1.1</v>
      </c>
      <c r="M91" s="1071"/>
      <c r="N91" s="588"/>
      <c r="O91" s="564"/>
      <c r="P91" s="564"/>
      <c r="Q91" s="564"/>
      <c r="R91" s="1243"/>
      <c r="S91" s="1229" t="s">
        <v>84</v>
      </c>
      <c r="T91" s="1243"/>
      <c r="U91" s="1229" t="s">
        <v>84</v>
      </c>
      <c r="V91" s="539"/>
      <c r="W91" s="1203" t="s">
        <v>659</v>
      </c>
      <c r="X91" s="587" t="str">
        <f>strCheckDate(O92:V92)</f>
        <v/>
      </c>
      <c r="Y91" s="591"/>
      <c r="Z91" s="591" t="str">
        <f>IF(M91="","",M91 )</f>
        <v/>
      </c>
      <c r="AA91" s="591"/>
      <c r="AB91" s="591"/>
      <c r="AC91" s="591"/>
      <c r="AD91" s="587"/>
      <c r="AE91" s="587"/>
      <c r="AF91" s="587"/>
      <c r="AG91" s="587"/>
      <c r="AH91" s="587"/>
      <c r="AI91" s="587"/>
    </row>
    <row r="92" spans="1:36" s="525" customFormat="1" ht="11.25" hidden="1" customHeight="1">
      <c r="A92" s="1233"/>
      <c r="B92" s="1233"/>
      <c r="C92" s="1233"/>
      <c r="D92" s="1233"/>
      <c r="E92" s="1233"/>
      <c r="F92" s="1233"/>
      <c r="G92" s="921"/>
      <c r="H92" s="921"/>
      <c r="I92" s="1233"/>
      <c r="J92" s="1253"/>
      <c r="K92" s="928">
        <v>1</v>
      </c>
      <c r="L92" s="602"/>
      <c r="M92" s="648"/>
      <c r="N92" s="588"/>
      <c r="O92" s="564"/>
      <c r="P92" s="564"/>
      <c r="Q92" s="586" t="str">
        <f>R91 &amp; "-" &amp; T91</f>
        <v>-</v>
      </c>
      <c r="R92" s="1243"/>
      <c r="S92" s="1229"/>
      <c r="T92" s="1243"/>
      <c r="U92" s="1229"/>
      <c r="V92" s="539"/>
      <c r="W92" s="1203"/>
      <c r="X92" s="587"/>
      <c r="Y92" s="591"/>
      <c r="Z92" s="591"/>
      <c r="AA92" s="591"/>
      <c r="AB92" s="591"/>
      <c r="AC92" s="591"/>
      <c r="AD92" s="587"/>
      <c r="AE92" s="587"/>
      <c r="AF92" s="587"/>
      <c r="AG92" s="587"/>
      <c r="AH92" s="587"/>
      <c r="AI92" s="587"/>
    </row>
    <row r="93" spans="1:36" s="524" customFormat="1" ht="15" customHeight="1">
      <c r="A93" s="1233"/>
      <c r="B93" s="1233"/>
      <c r="C93" s="1233"/>
      <c r="D93" s="1233"/>
      <c r="E93" s="1233"/>
      <c r="F93" s="1233"/>
      <c r="G93" s="921"/>
      <c r="H93" s="921"/>
      <c r="I93" s="1233"/>
      <c r="J93" s="1253"/>
      <c r="K93" s="928">
        <v>1</v>
      </c>
      <c r="L93" s="540"/>
      <c r="M93" s="558" t="s">
        <v>25</v>
      </c>
      <c r="N93" s="553"/>
      <c r="O93" s="547"/>
      <c r="P93" s="547"/>
      <c r="Q93" s="547"/>
      <c r="R93" s="575"/>
      <c r="S93" s="566"/>
      <c r="T93" s="565"/>
      <c r="U93" s="553"/>
      <c r="V93" s="562"/>
      <c r="W93" s="1203"/>
      <c r="X93" s="589"/>
      <c r="Y93" s="589"/>
      <c r="Z93" s="589"/>
      <c r="AA93" s="589"/>
      <c r="AB93" s="589"/>
      <c r="AC93" s="589"/>
      <c r="AD93" s="589"/>
      <c r="AE93" s="589"/>
      <c r="AF93" s="589"/>
      <c r="AG93" s="589"/>
      <c r="AH93" s="589"/>
      <c r="AI93" s="589"/>
    </row>
    <row r="94" spans="1:36" s="524" customFormat="1" ht="15" customHeight="1">
      <c r="A94" s="1233"/>
      <c r="B94" s="1233"/>
      <c r="C94" s="1233"/>
      <c r="D94" s="1233"/>
      <c r="E94" s="1233"/>
      <c r="F94" s="923"/>
      <c r="G94" s="923"/>
      <c r="H94" s="921"/>
      <c r="I94" s="1233"/>
      <c r="J94" s="923"/>
      <c r="K94" s="927"/>
      <c r="L94" s="540"/>
      <c r="M94" s="553" t="s">
        <v>11</v>
      </c>
      <c r="N94" s="558"/>
      <c r="O94" s="558"/>
      <c r="P94" s="558"/>
      <c r="Q94" s="558"/>
      <c r="R94" s="558"/>
      <c r="S94" s="558"/>
      <c r="T94" s="558"/>
      <c r="U94" s="558"/>
      <c r="V94" s="558"/>
      <c r="W94" s="562"/>
      <c r="X94" s="589"/>
      <c r="Y94" s="589"/>
      <c r="Z94" s="589"/>
      <c r="AA94" s="589"/>
      <c r="AB94" s="589"/>
      <c r="AC94" s="589"/>
      <c r="AD94" s="589"/>
      <c r="AE94" s="589"/>
      <c r="AF94" s="589"/>
      <c r="AG94" s="589"/>
      <c r="AH94" s="589"/>
      <c r="AI94" s="589"/>
      <c r="AJ94" s="589"/>
    </row>
    <row r="95" spans="1:36" s="524" customFormat="1" ht="15" hidden="1" customHeight="1">
      <c r="A95" s="1233"/>
      <c r="B95" s="1233"/>
      <c r="C95" s="1233"/>
      <c r="D95" s="1233"/>
      <c r="E95" s="923"/>
      <c r="F95" s="923"/>
      <c r="G95" s="923"/>
      <c r="H95" s="921"/>
      <c r="I95" s="1233"/>
      <c r="J95" s="923"/>
      <c r="K95" s="927"/>
      <c r="L95" s="540"/>
      <c r="M95" s="553"/>
      <c r="N95" s="558"/>
      <c r="O95" s="558"/>
      <c r="P95" s="558"/>
      <c r="Q95" s="558"/>
      <c r="R95" s="558"/>
      <c r="S95" s="558"/>
      <c r="T95" s="558"/>
      <c r="U95" s="558"/>
      <c r="V95" s="558"/>
      <c r="W95" s="562"/>
      <c r="X95" s="589"/>
      <c r="Y95" s="589"/>
      <c r="Z95" s="589"/>
      <c r="AA95" s="589"/>
      <c r="AB95" s="589"/>
      <c r="AC95" s="589"/>
      <c r="AD95" s="589"/>
      <c r="AE95" s="589"/>
      <c r="AF95" s="589"/>
      <c r="AG95" s="589"/>
      <c r="AH95" s="589"/>
      <c r="AI95" s="589"/>
      <c r="AJ95" s="589"/>
    </row>
    <row r="96" spans="1:36" s="524" customFormat="1" ht="15" customHeight="1">
      <c r="A96" s="1233"/>
      <c r="B96" s="1233"/>
      <c r="C96" s="1233"/>
      <c r="D96" s="926"/>
      <c r="E96" s="926"/>
      <c r="F96" s="923"/>
      <c r="G96" s="921"/>
      <c r="H96" s="921"/>
      <c r="I96" s="919"/>
      <c r="J96" s="916"/>
      <c r="K96" s="928">
        <v>1</v>
      </c>
      <c r="L96" s="540"/>
      <c r="M96" s="552" t="s">
        <v>17</v>
      </c>
      <c r="N96" s="551"/>
      <c r="O96" s="547"/>
      <c r="P96" s="547"/>
      <c r="Q96" s="547"/>
      <c r="R96" s="575"/>
      <c r="S96" s="566"/>
      <c r="T96" s="565"/>
      <c r="U96" s="551"/>
      <c r="V96" s="566"/>
      <c r="W96" s="562"/>
      <c r="X96" s="589"/>
      <c r="Y96" s="589"/>
      <c r="Z96" s="589"/>
      <c r="AA96" s="589"/>
      <c r="AB96" s="589"/>
      <c r="AC96" s="589"/>
      <c r="AD96" s="589"/>
      <c r="AE96" s="589"/>
      <c r="AF96" s="589"/>
      <c r="AG96" s="589"/>
      <c r="AH96" s="589"/>
      <c r="AI96" s="589"/>
    </row>
    <row r="97" spans="1:40" s="524" customFormat="1" ht="15" customHeight="1">
      <c r="A97" s="1233"/>
      <c r="B97" s="1233"/>
      <c r="C97" s="926"/>
      <c r="D97" s="926"/>
      <c r="E97" s="926"/>
      <c r="F97" s="926"/>
      <c r="G97" s="921"/>
      <c r="H97" s="921"/>
      <c r="I97" s="929"/>
      <c r="J97" s="916"/>
      <c r="K97" s="928">
        <v>1</v>
      </c>
      <c r="L97" s="540"/>
      <c r="M97" s="551" t="s">
        <v>18</v>
      </c>
      <c r="N97" s="551"/>
      <c r="O97" s="547"/>
      <c r="P97" s="547"/>
      <c r="Q97" s="547"/>
      <c r="R97" s="575"/>
      <c r="S97" s="566"/>
      <c r="T97" s="565"/>
      <c r="U97" s="551"/>
      <c r="V97" s="566"/>
      <c r="W97" s="562"/>
      <c r="X97" s="589"/>
      <c r="Y97" s="589"/>
      <c r="Z97" s="589"/>
      <c r="AA97" s="589"/>
      <c r="AB97" s="589"/>
      <c r="AC97" s="589"/>
      <c r="AD97" s="589"/>
      <c r="AE97" s="589"/>
      <c r="AF97" s="589"/>
      <c r="AG97" s="589"/>
      <c r="AH97" s="589"/>
      <c r="AI97" s="589"/>
    </row>
    <row r="98" spans="1:40" s="524" customFormat="1" ht="15" customHeight="1">
      <c r="A98" s="1233"/>
      <c r="B98" s="926"/>
      <c r="C98" s="926"/>
      <c r="D98" s="926"/>
      <c r="E98" s="926"/>
      <c r="F98" s="926"/>
      <c r="G98" s="921"/>
      <c r="H98" s="921"/>
      <c r="I98" s="919"/>
      <c r="J98" s="916"/>
      <c r="K98" s="928">
        <v>1</v>
      </c>
      <c r="L98" s="540"/>
      <c r="M98" s="560" t="s">
        <v>19</v>
      </c>
      <c r="N98" s="551"/>
      <c r="O98" s="547"/>
      <c r="P98" s="547"/>
      <c r="Q98" s="547"/>
      <c r="R98" s="575"/>
      <c r="S98" s="566"/>
      <c r="T98" s="565"/>
      <c r="U98" s="551"/>
      <c r="V98" s="566"/>
      <c r="W98" s="562"/>
      <c r="X98" s="589"/>
      <c r="Y98" s="589"/>
      <c r="Z98" s="589"/>
      <c r="AA98" s="589"/>
      <c r="AB98" s="589"/>
      <c r="AC98" s="589"/>
      <c r="AD98" s="589"/>
      <c r="AE98" s="589"/>
      <c r="AF98" s="589"/>
      <c r="AG98" s="589"/>
      <c r="AH98" s="589"/>
      <c r="AI98" s="589"/>
    </row>
    <row r="99" spans="1:40" s="524" customFormat="1" ht="15" customHeight="1">
      <c r="A99" s="915"/>
      <c r="B99" s="915"/>
      <c r="C99" s="915"/>
      <c r="D99" s="915"/>
      <c r="E99" s="915"/>
      <c r="F99" s="915"/>
      <c r="G99" s="915"/>
      <c r="H99" s="915"/>
      <c r="I99" s="915"/>
      <c r="J99" s="915"/>
      <c r="K99" s="915"/>
      <c r="L99" s="494"/>
      <c r="M99" s="567" t="s">
        <v>309</v>
      </c>
      <c r="N99" s="551"/>
      <c r="O99" s="547"/>
      <c r="P99" s="547"/>
      <c r="Q99" s="547"/>
      <c r="R99" s="575"/>
      <c r="S99" s="566"/>
      <c r="T99" s="565"/>
      <c r="U99" s="551"/>
      <c r="V99" s="566"/>
      <c r="W99" s="562"/>
      <c r="X99" s="589"/>
      <c r="Y99" s="589"/>
      <c r="Z99" s="589"/>
      <c r="AA99" s="589"/>
      <c r="AB99" s="589"/>
      <c r="AC99" s="589"/>
      <c r="AD99" s="589"/>
      <c r="AE99" s="589"/>
      <c r="AF99" s="589"/>
      <c r="AG99" s="589"/>
      <c r="AH99" s="589"/>
      <c r="AI99" s="589"/>
    </row>
    <row r="100" spans="1:40" s="599" customFormat="1" ht="15" customHeight="1">
      <c r="A100" s="598"/>
      <c r="B100" s="598"/>
      <c r="C100" s="598"/>
      <c r="D100" s="598"/>
      <c r="E100" s="598"/>
      <c r="F100" s="598"/>
      <c r="G100" s="597"/>
      <c r="H100" s="598"/>
      <c r="I100" s="683"/>
      <c r="J100" s="684"/>
      <c r="L100" s="600"/>
      <c r="M100" s="678"/>
      <c r="N100" s="679"/>
      <c r="O100" s="680"/>
      <c r="P100" s="680"/>
      <c r="Q100" s="680"/>
      <c r="R100" s="681"/>
      <c r="S100" s="555"/>
      <c r="T100" s="682"/>
      <c r="U100" s="679"/>
      <c r="V100" s="555"/>
      <c r="W100" s="555"/>
      <c r="X100" s="598"/>
      <c r="Y100" s="598"/>
      <c r="Z100" s="598"/>
      <c r="AA100" s="598"/>
      <c r="AB100" s="598"/>
      <c r="AC100" s="598"/>
      <c r="AD100" s="598"/>
      <c r="AE100" s="598"/>
      <c r="AF100" s="598"/>
      <c r="AG100" s="598"/>
      <c r="AH100" s="598"/>
      <c r="AI100" s="598"/>
    </row>
    <row r="101" spans="1:40" s="35" customFormat="1" ht="17.100000000000001" customHeight="1">
      <c r="G101" s="35" t="s">
        <v>13</v>
      </c>
      <c r="I101" s="35" t="s">
        <v>68</v>
      </c>
      <c r="V101" s="158"/>
    </row>
    <row r="102" spans="1:40" ht="17.100000000000001" customHeight="1">
      <c r="X102" s="471"/>
      <c r="Y102" s="43"/>
      <c r="Z102" s="43"/>
    </row>
    <row r="103" spans="1:40" s="525" customFormat="1" ht="22.5">
      <c r="A103" s="1233">
        <v>1</v>
      </c>
      <c r="B103" s="1081"/>
      <c r="C103" s="1081"/>
      <c r="D103" s="1081"/>
      <c r="E103" s="1082"/>
      <c r="F103" s="1083"/>
      <c r="G103" s="1081"/>
      <c r="H103" s="1081"/>
      <c r="I103" s="1062"/>
      <c r="J103" s="1067"/>
      <c r="K103" s="1067"/>
      <c r="L103" s="595">
        <f>mergeValue(A103)</f>
        <v>1</v>
      </c>
      <c r="M103" s="643" t="s">
        <v>20</v>
      </c>
      <c r="N103" s="582"/>
      <c r="O103" s="1286"/>
      <c r="P103" s="1287"/>
      <c r="Q103" s="1287"/>
      <c r="R103" s="1287"/>
      <c r="S103" s="1287"/>
      <c r="T103" s="1287"/>
      <c r="U103" s="1287"/>
      <c r="V103" s="1287"/>
      <c r="W103" s="1287"/>
      <c r="X103" s="1287"/>
      <c r="Y103" s="1287"/>
      <c r="Z103" s="1287"/>
      <c r="AA103" s="1288"/>
      <c r="AB103" s="632" t="s">
        <v>476</v>
      </c>
      <c r="AC103" s="587"/>
      <c r="AD103" s="587"/>
      <c r="AE103" s="587"/>
      <c r="AF103" s="587"/>
      <c r="AG103" s="587"/>
      <c r="AH103" s="587"/>
      <c r="AI103" s="587"/>
      <c r="AJ103" s="587"/>
      <c r="AK103" s="587"/>
      <c r="AL103" s="587"/>
      <c r="AM103" s="587"/>
      <c r="AN103" s="587"/>
    </row>
    <row r="104" spans="1:40" s="525" customFormat="1" ht="22.5">
      <c r="A104" s="1233"/>
      <c r="B104" s="1233">
        <v>1</v>
      </c>
      <c r="C104" s="1081"/>
      <c r="D104" s="1081"/>
      <c r="E104" s="1083"/>
      <c r="F104" s="1083"/>
      <c r="G104" s="1081"/>
      <c r="H104" s="1081"/>
      <c r="I104" s="1069"/>
      <c r="J104" s="1064"/>
      <c r="K104" s="1063"/>
      <c r="L104" s="595" t="str">
        <f>mergeValue(A104) &amp;"."&amp; mergeValue(B104)</f>
        <v>1.1</v>
      </c>
      <c r="M104" s="548" t="s">
        <v>16</v>
      </c>
      <c r="N104" s="582"/>
      <c r="O104" s="1286"/>
      <c r="P104" s="1287"/>
      <c r="Q104" s="1287"/>
      <c r="R104" s="1287"/>
      <c r="S104" s="1287"/>
      <c r="T104" s="1287"/>
      <c r="U104" s="1287"/>
      <c r="V104" s="1287"/>
      <c r="W104" s="1287"/>
      <c r="X104" s="1287"/>
      <c r="Y104" s="1287"/>
      <c r="Z104" s="1287"/>
      <c r="AA104" s="1288"/>
      <c r="AB104" s="632" t="s">
        <v>477</v>
      </c>
      <c r="AC104" s="587"/>
      <c r="AD104" s="587"/>
      <c r="AE104" s="587"/>
      <c r="AF104" s="587"/>
      <c r="AG104" s="587"/>
      <c r="AH104" s="587"/>
      <c r="AI104" s="587"/>
      <c r="AJ104" s="587"/>
      <c r="AK104" s="587"/>
      <c r="AL104" s="587"/>
      <c r="AM104" s="587"/>
      <c r="AN104" s="587"/>
    </row>
    <row r="105" spans="1:40" s="525" customFormat="1" ht="22.5">
      <c r="A105" s="1233"/>
      <c r="B105" s="1233"/>
      <c r="C105" s="1233">
        <v>1</v>
      </c>
      <c r="D105" s="1081"/>
      <c r="E105" s="1083"/>
      <c r="F105" s="1083"/>
      <c r="G105" s="1081"/>
      <c r="H105" s="1081"/>
      <c r="I105" s="1069"/>
      <c r="J105" s="1064"/>
      <c r="K105" s="1063"/>
      <c r="L105" s="595" t="str">
        <f>mergeValue(A105) &amp;"."&amp; mergeValue(B105)&amp;"."&amp; mergeValue(C105)</f>
        <v>1.1.1</v>
      </c>
      <c r="M105" s="549" t="s">
        <v>7</v>
      </c>
      <c r="N105" s="582"/>
      <c r="O105" s="1286"/>
      <c r="P105" s="1287"/>
      <c r="Q105" s="1287"/>
      <c r="R105" s="1287"/>
      <c r="S105" s="1287"/>
      <c r="T105" s="1287"/>
      <c r="U105" s="1287"/>
      <c r="V105" s="1287"/>
      <c r="W105" s="1287"/>
      <c r="X105" s="1287"/>
      <c r="Y105" s="1287"/>
      <c r="Z105" s="1287"/>
      <c r="AA105" s="1288"/>
      <c r="AB105" s="632" t="s">
        <v>633</v>
      </c>
      <c r="AC105" s="587"/>
      <c r="AD105" s="587"/>
      <c r="AE105" s="587"/>
      <c r="AF105" s="587"/>
      <c r="AG105" s="587"/>
      <c r="AH105" s="587"/>
      <c r="AI105" s="587"/>
      <c r="AJ105" s="587"/>
      <c r="AK105" s="587"/>
      <c r="AL105" s="587"/>
      <c r="AM105" s="587"/>
      <c r="AN105" s="587"/>
    </row>
    <row r="106" spans="1:40" s="525" customFormat="1" ht="22.5">
      <c r="A106" s="1233"/>
      <c r="B106" s="1233"/>
      <c r="C106" s="1233"/>
      <c r="D106" s="1233">
        <v>1</v>
      </c>
      <c r="E106" s="1083"/>
      <c r="F106" s="1083"/>
      <c r="G106" s="1081"/>
      <c r="H106" s="1081"/>
      <c r="I106" s="1069"/>
      <c r="J106" s="1064"/>
      <c r="K106" s="1063"/>
      <c r="L106" s="595" t="str">
        <f>mergeValue(A106) &amp;"."&amp; mergeValue(B106)&amp;"."&amp; mergeValue(C106)&amp;"."&amp; mergeValue(D106)</f>
        <v>1.1.1.1</v>
      </c>
      <c r="M106" s="550" t="s">
        <v>22</v>
      </c>
      <c r="N106" s="582"/>
      <c r="O106" s="1286"/>
      <c r="P106" s="1287"/>
      <c r="Q106" s="1287"/>
      <c r="R106" s="1287"/>
      <c r="S106" s="1287"/>
      <c r="T106" s="1287"/>
      <c r="U106" s="1287"/>
      <c r="V106" s="1287"/>
      <c r="W106" s="1287"/>
      <c r="X106" s="1287"/>
      <c r="Y106" s="1287"/>
      <c r="Z106" s="1287"/>
      <c r="AA106" s="1288"/>
      <c r="AB106" s="632" t="s">
        <v>634</v>
      </c>
      <c r="AC106" s="587"/>
      <c r="AD106" s="587"/>
      <c r="AE106" s="587"/>
      <c r="AF106" s="587"/>
      <c r="AG106" s="587"/>
      <c r="AH106" s="587"/>
      <c r="AI106" s="587"/>
      <c r="AJ106" s="587"/>
      <c r="AK106" s="587"/>
      <c r="AL106" s="587"/>
      <c r="AM106" s="587"/>
      <c r="AN106" s="587"/>
    </row>
    <row r="107" spans="1:40" s="525" customFormat="1" ht="0.2" customHeight="1">
      <c r="A107" s="1233"/>
      <c r="B107" s="1233"/>
      <c r="C107" s="1233"/>
      <c r="D107" s="1233"/>
      <c r="E107" s="1233">
        <v>1</v>
      </c>
      <c r="F107" s="1083"/>
      <c r="G107" s="1081"/>
      <c r="H107" s="1081"/>
      <c r="I107" s="1068"/>
      <c r="J107" s="1064"/>
      <c r="K107" s="1063"/>
      <c r="L107" s="595"/>
      <c r="M107" s="556"/>
      <c r="N107" s="583"/>
      <c r="O107" s="1289"/>
      <c r="P107" s="1290"/>
      <c r="Q107" s="1290"/>
      <c r="R107" s="1290"/>
      <c r="S107" s="1290"/>
      <c r="T107" s="1290"/>
      <c r="U107" s="1290"/>
      <c r="V107" s="1290"/>
      <c r="W107" s="1290"/>
      <c r="X107" s="1290"/>
      <c r="Y107" s="1290"/>
      <c r="Z107" s="1290"/>
      <c r="AA107" s="1291"/>
      <c r="AB107" s="632"/>
      <c r="AC107" s="587"/>
      <c r="AD107" s="587"/>
      <c r="AE107" s="587"/>
      <c r="AF107" s="587"/>
      <c r="AG107" s="587"/>
      <c r="AH107" s="587"/>
      <c r="AI107" s="587"/>
      <c r="AJ107" s="587"/>
      <c r="AK107" s="587"/>
      <c r="AL107" s="587"/>
      <c r="AM107" s="587"/>
      <c r="AN107" s="587"/>
    </row>
    <row r="108" spans="1:40" s="525" customFormat="1" ht="90">
      <c r="A108" s="1233"/>
      <c r="B108" s="1233"/>
      <c r="C108" s="1233"/>
      <c r="D108" s="1233"/>
      <c r="E108" s="1233"/>
      <c r="F108" s="1233">
        <v>1</v>
      </c>
      <c r="G108" s="1081"/>
      <c r="H108" s="1081"/>
      <c r="I108" s="1255"/>
      <c r="J108" s="1064"/>
      <c r="K108" s="1063"/>
      <c r="L108" s="595" t="str">
        <f>mergeValue(A108) &amp;"."&amp; mergeValue(B108)&amp;"."&amp; mergeValue(C108)&amp;"."&amp; mergeValue(D108)&amp;"."&amp; mergeValue(F108)</f>
        <v>1.1.1.1.1</v>
      </c>
      <c r="M108" s="557" t="s">
        <v>10</v>
      </c>
      <c r="N108" s="583"/>
      <c r="O108" s="1236"/>
      <c r="P108" s="1237"/>
      <c r="Q108" s="1237"/>
      <c r="R108" s="1237"/>
      <c r="S108" s="1237"/>
      <c r="T108" s="1237"/>
      <c r="U108" s="1237"/>
      <c r="V108" s="1237"/>
      <c r="W108" s="1237"/>
      <c r="X108" s="1237"/>
      <c r="Y108" s="1237"/>
      <c r="Z108" s="1237"/>
      <c r="AA108" s="1238"/>
      <c r="AB108" s="632" t="s">
        <v>635</v>
      </c>
      <c r="AC108" s="587"/>
      <c r="AD108" s="591" t="str">
        <f>strCheckUnique(AE108:AE113)</f>
        <v/>
      </c>
      <c r="AE108" s="587"/>
      <c r="AF108" s="591"/>
      <c r="AG108" s="587"/>
      <c r="AH108" s="587"/>
      <c r="AI108" s="587"/>
      <c r="AJ108" s="587"/>
      <c r="AK108" s="587"/>
      <c r="AL108" s="587"/>
      <c r="AM108" s="587"/>
      <c r="AN108" s="587"/>
    </row>
    <row r="109" spans="1:40" s="525" customFormat="1" ht="135">
      <c r="A109" s="1233"/>
      <c r="B109" s="1233"/>
      <c r="C109" s="1233"/>
      <c r="D109" s="1233"/>
      <c r="E109" s="1233"/>
      <c r="F109" s="1233"/>
      <c r="G109" s="1233">
        <v>1</v>
      </c>
      <c r="H109" s="1081"/>
      <c r="I109" s="1255"/>
      <c r="J109" s="1256"/>
      <c r="K109" s="1070"/>
      <c r="L109" s="595" t="str">
        <f>mergeValue(A109) &amp;"."&amp; mergeValue(B109)&amp;"."&amp; mergeValue(C109)&amp;"."&amp; mergeValue(D109)&amp;"."&amp; mergeValue(F109)&amp;"."&amp; mergeValue(G109)</f>
        <v>1.1.1.1.1.1</v>
      </c>
      <c r="M109" s="1071" t="s">
        <v>650</v>
      </c>
      <c r="N109" s="648"/>
      <c r="O109" s="564"/>
      <c r="P109" s="564"/>
      <c r="Q109" s="564"/>
      <c r="R109" s="495"/>
      <c r="S109" s="1097"/>
      <c r="T109" s="495"/>
      <c r="U109" s="1097"/>
      <c r="V109" s="586" t="str">
        <f>W109 &amp; "-" &amp; Y109</f>
        <v>-</v>
      </c>
      <c r="W109" s="1243"/>
      <c r="X109" s="1229" t="s">
        <v>84</v>
      </c>
      <c r="Y109" s="1243"/>
      <c r="Z109" s="1229" t="s">
        <v>84</v>
      </c>
      <c r="AA109" s="539"/>
      <c r="AB109" s="632" t="s">
        <v>668</v>
      </c>
      <c r="AC109" s="587" t="str">
        <f>strCheckDate(O109:AA109)</f>
        <v/>
      </c>
      <c r="AD109" s="591"/>
      <c r="AE109" s="591" t="str">
        <f>IF(M109="","",M109 )</f>
        <v>горячая вода в системе централизованного теплоснабжения на горячее водоснабжение</v>
      </c>
      <c r="AF109" s="591"/>
      <c r="AG109" s="591"/>
      <c r="AH109" s="591"/>
      <c r="AI109" s="587"/>
      <c r="AJ109" s="587"/>
      <c r="AK109" s="587"/>
      <c r="AL109" s="587"/>
      <c r="AM109" s="587"/>
      <c r="AN109" s="587"/>
    </row>
    <row r="110" spans="1:40" s="525" customFormat="1" ht="102.75" customHeight="1">
      <c r="A110" s="1233"/>
      <c r="B110" s="1233"/>
      <c r="C110" s="1233"/>
      <c r="D110" s="1233"/>
      <c r="E110" s="1233"/>
      <c r="F110" s="1233"/>
      <c r="G110" s="1233"/>
      <c r="H110" s="1081">
        <v>1</v>
      </c>
      <c r="I110" s="1255"/>
      <c r="J110" s="1256"/>
      <c r="K110" s="1070"/>
      <c r="L110" s="595" t="str">
        <f>mergeValue(A110) &amp;"."&amp; mergeValue(B110)&amp;"."&amp; mergeValue(C110)&amp;"."&amp; mergeValue(D110)&amp;"."&amp; mergeValue(F110)&amp;"."&amp; mergeValue(G110)&amp;"."&amp; mergeValue(H110)</f>
        <v>1.1.1.1.1.1.1</v>
      </c>
      <c r="M110" s="1073"/>
      <c r="N110" s="496"/>
      <c r="O110" s="564"/>
      <c r="P110" s="564"/>
      <c r="Q110" s="564"/>
      <c r="R110" s="495"/>
      <c r="S110" s="1097"/>
      <c r="T110" s="495"/>
      <c r="U110" s="1097"/>
      <c r="V110" s="586" t="str">
        <f>W110 &amp; "-" &amp; Y110</f>
        <v>-</v>
      </c>
      <c r="W110" s="1243"/>
      <c r="X110" s="1229"/>
      <c r="Y110" s="1243"/>
      <c r="Z110" s="1229"/>
      <c r="AA110" s="672"/>
      <c r="AB110" s="1203" t="s">
        <v>669</v>
      </c>
      <c r="AC110" s="587" t="str">
        <f>strCheckDate(O110:AA110)</f>
        <v/>
      </c>
      <c r="AD110" s="587"/>
      <c r="AE110" s="587"/>
      <c r="AF110" s="591"/>
      <c r="AG110" s="587"/>
      <c r="AH110" s="587"/>
      <c r="AI110" s="587"/>
      <c r="AJ110" s="587"/>
      <c r="AK110" s="587"/>
      <c r="AL110" s="587"/>
      <c r="AM110" s="587"/>
      <c r="AN110" s="587"/>
    </row>
    <row r="111" spans="1:40" s="525" customFormat="1" ht="0.2" customHeight="1">
      <c r="A111" s="1233"/>
      <c r="B111" s="1233"/>
      <c r="C111" s="1233"/>
      <c r="D111" s="1233"/>
      <c r="E111" s="1233"/>
      <c r="F111" s="1233"/>
      <c r="G111" s="1233"/>
      <c r="H111" s="1081"/>
      <c r="I111" s="1255"/>
      <c r="J111" s="1256"/>
      <c r="K111" s="1070"/>
      <c r="L111" s="602"/>
      <c r="M111" s="648"/>
      <c r="N111" s="648"/>
      <c r="O111" s="564"/>
      <c r="P111" s="495"/>
      <c r="Q111" s="495"/>
      <c r="R111" s="495"/>
      <c r="S111" s="495"/>
      <c r="T111" s="495"/>
      <c r="U111" s="561"/>
      <c r="V111" s="586"/>
      <c r="W111" s="1228"/>
      <c r="X111" s="1229"/>
      <c r="Y111" s="1228"/>
      <c r="Z111" s="1229"/>
      <c r="AA111" s="539"/>
      <c r="AB111" s="1203"/>
      <c r="AC111" s="587"/>
      <c r="AD111" s="587"/>
      <c r="AE111" s="587"/>
      <c r="AF111" s="591">
        <f ca="1">OFFSET(AF111,-1,0)</f>
        <v>0</v>
      </c>
      <c r="AG111" s="587"/>
      <c r="AH111" s="587"/>
      <c r="AI111" s="587"/>
      <c r="AJ111" s="587"/>
      <c r="AK111" s="587"/>
      <c r="AL111" s="587"/>
      <c r="AM111" s="587"/>
      <c r="AN111" s="587"/>
    </row>
    <row r="112" spans="1:40" s="524" customFormat="1" ht="15" customHeight="1">
      <c r="A112" s="1233"/>
      <c r="B112" s="1233"/>
      <c r="C112" s="1233"/>
      <c r="D112" s="1233"/>
      <c r="E112" s="1233"/>
      <c r="F112" s="1233"/>
      <c r="G112" s="1233"/>
      <c r="H112" s="1081"/>
      <c r="I112" s="1255"/>
      <c r="J112" s="1256"/>
      <c r="K112" s="1072"/>
      <c r="L112" s="540"/>
      <c r="M112" s="559" t="s">
        <v>41</v>
      </c>
      <c r="N112" s="553"/>
      <c r="O112" s="547"/>
      <c r="P112" s="547"/>
      <c r="Q112" s="547"/>
      <c r="R112" s="547"/>
      <c r="S112" s="547"/>
      <c r="T112" s="547"/>
      <c r="U112" s="547"/>
      <c r="V112" s="547"/>
      <c r="W112" s="565"/>
      <c r="X112" s="566"/>
      <c r="Y112" s="565"/>
      <c r="Z112" s="553"/>
      <c r="AA112" s="562"/>
      <c r="AB112" s="1203"/>
      <c r="AC112" s="589"/>
      <c r="AD112" s="589"/>
      <c r="AE112" s="589"/>
      <c r="AF112" s="589"/>
      <c r="AG112" s="589"/>
      <c r="AH112" s="589"/>
      <c r="AI112" s="589"/>
      <c r="AJ112" s="589"/>
      <c r="AK112" s="589"/>
      <c r="AL112" s="589"/>
      <c r="AM112" s="589"/>
      <c r="AN112" s="589"/>
    </row>
    <row r="113" spans="1:40" s="524" customFormat="1" ht="15" customHeight="1">
      <c r="A113" s="1233"/>
      <c r="B113" s="1233"/>
      <c r="C113" s="1233"/>
      <c r="D113" s="1233"/>
      <c r="E113" s="1233"/>
      <c r="F113" s="1233"/>
      <c r="G113" s="1081"/>
      <c r="H113" s="1081"/>
      <c r="I113" s="1255"/>
      <c r="J113" s="1078"/>
      <c r="K113" s="1072"/>
      <c r="L113" s="540"/>
      <c r="M113" s="558" t="s">
        <v>25</v>
      </c>
      <c r="N113" s="559"/>
      <c r="O113" s="559"/>
      <c r="P113" s="559"/>
      <c r="Q113" s="559"/>
      <c r="R113" s="559"/>
      <c r="S113" s="559"/>
      <c r="T113" s="559"/>
      <c r="U113" s="559"/>
      <c r="V113" s="559"/>
      <c r="W113" s="559"/>
      <c r="X113" s="559"/>
      <c r="Y113" s="559"/>
      <c r="Z113" s="559"/>
      <c r="AA113" s="559"/>
      <c r="AB113" s="562"/>
      <c r="AC113" s="589"/>
      <c r="AD113" s="589"/>
      <c r="AE113" s="589"/>
      <c r="AF113" s="589"/>
      <c r="AG113" s="589"/>
      <c r="AH113" s="589"/>
      <c r="AI113" s="589"/>
      <c r="AJ113" s="589"/>
      <c r="AK113" s="589"/>
      <c r="AL113" s="589"/>
      <c r="AM113" s="589"/>
      <c r="AN113" s="589"/>
    </row>
    <row r="114" spans="1:40" s="524" customFormat="1" ht="15" customHeight="1">
      <c r="A114" s="1233"/>
      <c r="B114" s="1233"/>
      <c r="C114" s="1233"/>
      <c r="D114" s="1233"/>
      <c r="E114" s="1233"/>
      <c r="F114" s="1084"/>
      <c r="G114" s="1081"/>
      <c r="H114" s="1081"/>
      <c r="I114" s="1068"/>
      <c r="J114" s="1066"/>
      <c r="K114" s="1072"/>
      <c r="L114" s="540"/>
      <c r="M114" s="553" t="s">
        <v>11</v>
      </c>
      <c r="N114" s="552"/>
      <c r="O114" s="547"/>
      <c r="P114" s="547"/>
      <c r="Q114" s="547"/>
      <c r="R114" s="547"/>
      <c r="S114" s="547"/>
      <c r="T114" s="547"/>
      <c r="U114" s="547"/>
      <c r="V114" s="547"/>
      <c r="W114" s="575"/>
      <c r="X114" s="566"/>
      <c r="Y114" s="565"/>
      <c r="Z114" s="552"/>
      <c r="AA114" s="566"/>
      <c r="AB114" s="562"/>
      <c r="AC114" s="589"/>
      <c r="AD114" s="589"/>
      <c r="AE114" s="589"/>
      <c r="AF114" s="589"/>
      <c r="AG114" s="589"/>
      <c r="AH114" s="589"/>
      <c r="AI114" s="589"/>
      <c r="AJ114" s="589"/>
      <c r="AK114" s="589"/>
      <c r="AL114" s="589"/>
      <c r="AM114" s="589"/>
      <c r="AN114" s="589"/>
    </row>
    <row r="115" spans="1:40" s="524" customFormat="1" ht="0.2" customHeight="1">
      <c r="A115" s="1233"/>
      <c r="B115" s="1233"/>
      <c r="C115" s="1233"/>
      <c r="D115" s="1083"/>
      <c r="E115" s="1084"/>
      <c r="F115" s="1084"/>
      <c r="G115" s="1081"/>
      <c r="H115" s="1081"/>
      <c r="I115" s="1079"/>
      <c r="J115" s="1066"/>
      <c r="K115" s="1062"/>
      <c r="L115" s="540"/>
      <c r="M115" s="553"/>
      <c r="N115" s="553"/>
      <c r="O115" s="553"/>
      <c r="P115" s="553"/>
      <c r="Q115" s="553"/>
      <c r="R115" s="553"/>
      <c r="S115" s="553"/>
      <c r="T115" s="553"/>
      <c r="U115" s="553"/>
      <c r="V115" s="553"/>
      <c r="W115" s="553"/>
      <c r="X115" s="553"/>
      <c r="Y115" s="553"/>
      <c r="Z115" s="553"/>
      <c r="AA115" s="553"/>
      <c r="AB115" s="562"/>
      <c r="AC115" s="589"/>
      <c r="AD115" s="589"/>
      <c r="AE115" s="589"/>
      <c r="AF115" s="589"/>
      <c r="AG115" s="589"/>
      <c r="AH115" s="589"/>
      <c r="AI115" s="589"/>
      <c r="AJ115" s="589"/>
      <c r="AK115" s="589"/>
      <c r="AL115" s="589"/>
      <c r="AM115" s="589"/>
      <c r="AN115" s="589"/>
    </row>
    <row r="116" spans="1:40" s="524" customFormat="1" ht="15" customHeight="1">
      <c r="A116" s="1233"/>
      <c r="B116" s="1233"/>
      <c r="C116" s="1233"/>
      <c r="D116" s="1085"/>
      <c r="E116" s="1085"/>
      <c r="F116" s="1085"/>
      <c r="G116" s="1086"/>
      <c r="H116" s="1085"/>
      <c r="I116" s="1072"/>
      <c r="J116" s="1066"/>
      <c r="K116" s="1072"/>
      <c r="L116" s="540"/>
      <c r="M116" s="552" t="s">
        <v>17</v>
      </c>
      <c r="N116" s="551"/>
      <c r="O116" s="547"/>
      <c r="P116" s="547"/>
      <c r="Q116" s="547"/>
      <c r="R116" s="547"/>
      <c r="S116" s="547"/>
      <c r="T116" s="547"/>
      <c r="U116" s="547"/>
      <c r="V116" s="547"/>
      <c r="W116" s="575"/>
      <c r="X116" s="566"/>
      <c r="Y116" s="565"/>
      <c r="Z116" s="551"/>
      <c r="AA116" s="566"/>
      <c r="AB116" s="562"/>
      <c r="AC116" s="589"/>
      <c r="AD116" s="589"/>
      <c r="AE116" s="589"/>
      <c r="AF116" s="589"/>
      <c r="AG116" s="589"/>
      <c r="AH116" s="589"/>
      <c r="AI116" s="589"/>
      <c r="AJ116" s="589"/>
      <c r="AK116" s="589"/>
      <c r="AL116" s="589"/>
      <c r="AM116" s="589"/>
      <c r="AN116" s="589"/>
    </row>
    <row r="117" spans="1:40" s="524" customFormat="1" ht="15" customHeight="1">
      <c r="A117" s="1233"/>
      <c r="B117" s="1233"/>
      <c r="C117" s="1085"/>
      <c r="D117" s="1085"/>
      <c r="E117" s="1085"/>
      <c r="F117" s="1085"/>
      <c r="G117" s="1086"/>
      <c r="H117" s="1085"/>
      <c r="I117" s="1072"/>
      <c r="J117" s="1066"/>
      <c r="K117" s="1072"/>
      <c r="L117" s="540"/>
      <c r="M117" s="551" t="s">
        <v>18</v>
      </c>
      <c r="N117" s="551"/>
      <c r="O117" s="547"/>
      <c r="P117" s="547"/>
      <c r="Q117" s="547"/>
      <c r="R117" s="547"/>
      <c r="S117" s="547"/>
      <c r="T117" s="547"/>
      <c r="U117" s="547"/>
      <c r="V117" s="547"/>
      <c r="W117" s="575"/>
      <c r="X117" s="566"/>
      <c r="Y117" s="565"/>
      <c r="Z117" s="551"/>
      <c r="AA117" s="566"/>
      <c r="AB117" s="562"/>
      <c r="AC117" s="589"/>
      <c r="AD117" s="589"/>
      <c r="AE117" s="589"/>
      <c r="AF117" s="589"/>
      <c r="AG117" s="589"/>
      <c r="AH117" s="589"/>
      <c r="AI117" s="589"/>
      <c r="AJ117" s="589"/>
      <c r="AK117" s="589"/>
      <c r="AL117" s="589"/>
      <c r="AM117" s="589"/>
      <c r="AN117" s="589"/>
    </row>
    <row r="118" spans="1:40" s="524" customFormat="1" ht="15" customHeight="1">
      <c r="A118" s="1233"/>
      <c r="B118" s="1085"/>
      <c r="C118" s="1085"/>
      <c r="D118" s="1085"/>
      <c r="E118" s="1085"/>
      <c r="F118" s="1085"/>
      <c r="G118" s="1086"/>
      <c r="H118" s="1085"/>
      <c r="I118" s="1072"/>
      <c r="J118" s="1066"/>
      <c r="K118" s="1072"/>
      <c r="L118" s="540"/>
      <c r="M118" s="560" t="s">
        <v>19</v>
      </c>
      <c r="N118" s="551"/>
      <c r="O118" s="547"/>
      <c r="P118" s="547"/>
      <c r="Q118" s="547"/>
      <c r="R118" s="547"/>
      <c r="S118" s="547"/>
      <c r="T118" s="547"/>
      <c r="U118" s="547"/>
      <c r="V118" s="547"/>
      <c r="W118" s="575"/>
      <c r="X118" s="566"/>
      <c r="Y118" s="565"/>
      <c r="Z118" s="551"/>
      <c r="AA118" s="566"/>
      <c r="AB118" s="562"/>
      <c r="AC118" s="589"/>
      <c r="AD118" s="589"/>
      <c r="AE118" s="589"/>
      <c r="AF118" s="589"/>
      <c r="AG118" s="589"/>
      <c r="AH118" s="589"/>
      <c r="AI118" s="589"/>
      <c r="AJ118" s="589"/>
      <c r="AK118" s="589"/>
      <c r="AL118" s="589"/>
      <c r="AM118" s="589"/>
      <c r="AN118" s="589"/>
    </row>
    <row r="119" spans="1:40" s="524" customFormat="1" ht="15" customHeight="1">
      <c r="A119" s="1079"/>
      <c r="B119" s="1079"/>
      <c r="C119" s="1079"/>
      <c r="D119" s="1079"/>
      <c r="E119" s="1079"/>
      <c r="F119" s="1079"/>
      <c r="G119" s="1087"/>
      <c r="H119" s="1079"/>
      <c r="I119" s="1065"/>
      <c r="J119" s="1066"/>
      <c r="K119" s="1062"/>
      <c r="L119" s="540"/>
      <c r="M119" s="567" t="s">
        <v>309</v>
      </c>
      <c r="N119" s="551"/>
      <c r="O119" s="547"/>
      <c r="P119" s="547"/>
      <c r="Q119" s="547"/>
      <c r="R119" s="547"/>
      <c r="S119" s="547"/>
      <c r="T119" s="547"/>
      <c r="U119" s="547"/>
      <c r="V119" s="547"/>
      <c r="W119" s="575"/>
      <c r="X119" s="566"/>
      <c r="Y119" s="565"/>
      <c r="Z119" s="551"/>
      <c r="AA119" s="566"/>
      <c r="AB119" s="562"/>
      <c r="AC119" s="589"/>
      <c r="AD119" s="589"/>
      <c r="AE119" s="589"/>
      <c r="AF119" s="589"/>
      <c r="AG119" s="589"/>
      <c r="AH119" s="589"/>
      <c r="AI119" s="589"/>
      <c r="AJ119" s="589"/>
      <c r="AK119" s="589"/>
      <c r="AL119" s="589"/>
      <c r="AM119" s="589"/>
      <c r="AN119" s="589"/>
    </row>
    <row r="120" spans="1:40" s="687" customFormat="1" ht="102.75" customHeight="1">
      <c r="A120" s="930"/>
      <c r="B120" s="930"/>
      <c r="C120" s="930"/>
      <c r="D120" s="930"/>
      <c r="E120" s="930"/>
      <c r="F120" s="930"/>
      <c r="G120" s="934"/>
      <c r="H120" s="935">
        <v>1</v>
      </c>
      <c r="I120" s="933"/>
      <c r="J120" s="931"/>
      <c r="K120" s="932"/>
      <c r="L120" s="726" t="str">
        <f>mergeValue(A120) &amp;"."&amp; mergeValue(B120)&amp;"."&amp; mergeValue(C120)&amp;"."&amp; mergeValue(D120)&amp;"."&amp; mergeValue(F120)&amp;"."&amp; mergeValue(G120)&amp;"."&amp; mergeValue(H120)</f>
        <v>......1</v>
      </c>
      <c r="M120" s="1073"/>
      <c r="N120" s="715"/>
      <c r="O120" s="704"/>
      <c r="P120" s="704"/>
      <c r="Q120" s="704"/>
      <c r="R120" s="714"/>
      <c r="S120" s="1097"/>
      <c r="T120" s="714"/>
      <c r="U120" s="1097"/>
      <c r="V120" s="720" t="str">
        <f>W120 &amp; "-" &amp; Y120</f>
        <v>-</v>
      </c>
      <c r="W120" s="685"/>
      <c r="X120" s="652" t="s">
        <v>85</v>
      </c>
      <c r="Y120" s="1093"/>
      <c r="Z120" s="473" t="s">
        <v>85</v>
      </c>
      <c r="AA120" s="672"/>
      <c r="AB120" s="692"/>
      <c r="AC120" s="721" t="str">
        <f>strCheckDate(O120:AA120)</f>
        <v/>
      </c>
      <c r="AD120" s="721"/>
      <c r="AE120" s="721"/>
      <c r="AF120" s="724"/>
      <c r="AG120" s="721"/>
      <c r="AH120" s="721"/>
      <c r="AI120" s="721"/>
      <c r="AJ120" s="721"/>
      <c r="AK120" s="721"/>
      <c r="AL120" s="721"/>
      <c r="AM120" s="721"/>
      <c r="AN120" s="721"/>
    </row>
    <row r="123" spans="1:40" s="35" customFormat="1" ht="17.100000000000001" customHeight="1">
      <c r="G123" s="35" t="s">
        <v>13</v>
      </c>
      <c r="I123" s="35" t="s">
        <v>69</v>
      </c>
      <c r="U123" s="158"/>
    </row>
    <row r="124" spans="1:40" ht="17.100000000000001" customHeight="1">
      <c r="T124" s="122"/>
      <c r="U124" s="43"/>
    </row>
    <row r="125" spans="1:40" s="525" customFormat="1" ht="22.5">
      <c r="A125" s="1233">
        <v>1</v>
      </c>
      <c r="B125" s="942"/>
      <c r="C125" s="942"/>
      <c r="D125" s="942"/>
      <c r="E125" s="943"/>
      <c r="F125" s="944"/>
      <c r="G125" s="944"/>
      <c r="H125" s="944"/>
      <c r="I125" s="945"/>
      <c r="J125" s="940"/>
      <c r="K125" s="947"/>
      <c r="L125" s="595">
        <f>mergeValue(A125)</f>
        <v>1</v>
      </c>
      <c r="M125" s="643" t="s">
        <v>20</v>
      </c>
      <c r="N125" s="582"/>
      <c r="O125" s="1245"/>
      <c r="P125" s="1245"/>
      <c r="Q125" s="1245"/>
      <c r="R125" s="1245"/>
      <c r="S125" s="1245"/>
      <c r="T125" s="1245"/>
      <c r="U125" s="1245"/>
      <c r="V125" s="1245"/>
      <c r="W125" s="632" t="s">
        <v>658</v>
      </c>
      <c r="X125" s="587"/>
      <c r="Y125" s="587"/>
      <c r="Z125" s="587"/>
      <c r="AA125" s="587"/>
      <c r="AB125" s="587"/>
      <c r="AC125" s="587"/>
      <c r="AD125" s="587"/>
      <c r="AE125" s="587"/>
      <c r="AF125" s="587"/>
      <c r="AG125" s="587"/>
      <c r="AH125" s="587"/>
    </row>
    <row r="126" spans="1:40" s="525" customFormat="1" ht="22.5">
      <c r="A126" s="1233"/>
      <c r="B126" s="1233">
        <v>1</v>
      </c>
      <c r="C126" s="942"/>
      <c r="D126" s="942"/>
      <c r="E126" s="944"/>
      <c r="F126" s="944"/>
      <c r="G126" s="944"/>
      <c r="H126" s="944"/>
      <c r="I126" s="939"/>
      <c r="J126" s="938"/>
      <c r="K126" s="941"/>
      <c r="L126" s="595" t="str">
        <f>mergeValue(A126) &amp;"."&amp; mergeValue(B126)</f>
        <v>1.1</v>
      </c>
      <c r="M126" s="548" t="s">
        <v>16</v>
      </c>
      <c r="N126" s="582"/>
      <c r="O126" s="1245"/>
      <c r="P126" s="1245"/>
      <c r="Q126" s="1245"/>
      <c r="R126" s="1245"/>
      <c r="S126" s="1245"/>
      <c r="T126" s="1245"/>
      <c r="U126" s="1245"/>
      <c r="V126" s="1245"/>
      <c r="W126" s="632" t="s">
        <v>477</v>
      </c>
      <c r="X126" s="587"/>
      <c r="Y126" s="587"/>
      <c r="Z126" s="587"/>
      <c r="AA126" s="587"/>
      <c r="AB126" s="587"/>
      <c r="AC126" s="587"/>
      <c r="AD126" s="587"/>
      <c r="AE126" s="587"/>
      <c r="AF126" s="587"/>
      <c r="AG126" s="587"/>
      <c r="AH126" s="587"/>
    </row>
    <row r="127" spans="1:40" s="525" customFormat="1" ht="22.5">
      <c r="A127" s="1233"/>
      <c r="B127" s="1233"/>
      <c r="C127" s="1233">
        <v>1</v>
      </c>
      <c r="D127" s="942"/>
      <c r="E127" s="944"/>
      <c r="F127" s="944"/>
      <c r="G127" s="944"/>
      <c r="H127" s="944"/>
      <c r="I127" s="946"/>
      <c r="J127" s="938"/>
      <c r="K127" s="941"/>
      <c r="L127" s="595" t="str">
        <f>mergeValue(A127) &amp;"."&amp; mergeValue(B127)&amp;"."&amp; mergeValue(C127)</f>
        <v>1.1.1</v>
      </c>
      <c r="M127" s="549" t="s">
        <v>7</v>
      </c>
      <c r="N127" s="582"/>
      <c r="O127" s="1245"/>
      <c r="P127" s="1245"/>
      <c r="Q127" s="1245"/>
      <c r="R127" s="1245"/>
      <c r="S127" s="1245"/>
      <c r="T127" s="1245"/>
      <c r="U127" s="1245"/>
      <c r="V127" s="1245"/>
      <c r="W127" s="632" t="s">
        <v>633</v>
      </c>
      <c r="X127" s="587"/>
      <c r="Y127" s="587"/>
      <c r="Z127" s="587"/>
      <c r="AA127" s="587"/>
      <c r="AB127" s="587"/>
      <c r="AC127" s="587"/>
      <c r="AD127" s="587"/>
      <c r="AE127" s="587"/>
      <c r="AF127" s="587"/>
      <c r="AG127" s="587"/>
      <c r="AH127" s="587"/>
    </row>
    <row r="128" spans="1:40" s="525" customFormat="1" ht="22.5">
      <c r="A128" s="1233"/>
      <c r="B128" s="1233"/>
      <c r="C128" s="1233"/>
      <c r="D128" s="1233">
        <v>1</v>
      </c>
      <c r="E128" s="944"/>
      <c r="F128" s="944"/>
      <c r="G128" s="944"/>
      <c r="H128" s="944"/>
      <c r="I128" s="946"/>
      <c r="J128" s="938"/>
      <c r="K128" s="941"/>
      <c r="L128" s="595" t="str">
        <f>mergeValue(A128) &amp;"."&amp; mergeValue(B128)&amp;"."&amp; mergeValue(C128)&amp;"."&amp; mergeValue(D128)</f>
        <v>1.1.1.1</v>
      </c>
      <c r="M128" s="550" t="s">
        <v>22</v>
      </c>
      <c r="N128" s="582"/>
      <c r="O128" s="1245"/>
      <c r="P128" s="1245"/>
      <c r="Q128" s="1245"/>
      <c r="R128" s="1245"/>
      <c r="S128" s="1245"/>
      <c r="T128" s="1245"/>
      <c r="U128" s="1245"/>
      <c r="V128" s="1245"/>
      <c r="W128" s="632" t="s">
        <v>634</v>
      </c>
      <c r="X128" s="587"/>
      <c r="Y128" s="587"/>
      <c r="Z128" s="587"/>
      <c r="AA128" s="587"/>
      <c r="AB128" s="587"/>
      <c r="AC128" s="587"/>
      <c r="AD128" s="587"/>
      <c r="AE128" s="587"/>
      <c r="AF128" s="587"/>
      <c r="AG128" s="587"/>
      <c r="AH128" s="587"/>
    </row>
    <row r="129" spans="1:34" s="525" customFormat="1" ht="11.25" hidden="1" customHeight="1">
      <c r="A129" s="1233"/>
      <c r="B129" s="1233"/>
      <c r="C129" s="1233"/>
      <c r="D129" s="1233"/>
      <c r="E129" s="1233">
        <v>1</v>
      </c>
      <c r="F129" s="944"/>
      <c r="G129" s="944"/>
      <c r="H129" s="942">
        <v>1</v>
      </c>
      <c r="I129" s="1233">
        <v>1</v>
      </c>
      <c r="J129" s="944"/>
      <c r="K129" s="949"/>
      <c r="L129" s="595"/>
      <c r="M129" s="556"/>
      <c r="N129" s="583"/>
      <c r="O129" s="633"/>
      <c r="P129" s="633"/>
      <c r="Q129" s="633"/>
      <c r="R129" s="633"/>
      <c r="S129" s="633"/>
      <c r="T129" s="633"/>
      <c r="U129" s="633"/>
      <c r="V129" s="510"/>
      <c r="W129" s="561"/>
      <c r="X129" s="587"/>
      <c r="Y129" s="587"/>
      <c r="Z129" s="587"/>
      <c r="AA129" s="587"/>
      <c r="AB129" s="587"/>
      <c r="AC129" s="587"/>
      <c r="AD129" s="587"/>
      <c r="AE129" s="587"/>
      <c r="AF129" s="587"/>
      <c r="AG129" s="587"/>
      <c r="AH129" s="587"/>
    </row>
    <row r="130" spans="1:34" s="525" customFormat="1" ht="90">
      <c r="A130" s="1233"/>
      <c r="B130" s="1233"/>
      <c r="C130" s="1233"/>
      <c r="D130" s="1233"/>
      <c r="E130" s="1233"/>
      <c r="F130" s="1233">
        <v>1</v>
      </c>
      <c r="G130" s="942"/>
      <c r="H130" s="942"/>
      <c r="I130" s="1233"/>
      <c r="J130" s="1233">
        <v>1</v>
      </c>
      <c r="K130" s="950"/>
      <c r="L130" s="595" t="str">
        <f>mergeValue(A130) &amp;"."&amp; mergeValue(B130)&amp;"."&amp; mergeValue(C130)&amp;"."&amp; mergeValue(D130)&amp;"."&amp;  mergeValue(F130)</f>
        <v>1.1.1.1.1</v>
      </c>
      <c r="M130" s="557" t="s">
        <v>10</v>
      </c>
      <c r="N130" s="583"/>
      <c r="O130" s="1235"/>
      <c r="P130" s="1235"/>
      <c r="Q130" s="1235"/>
      <c r="R130" s="1235"/>
      <c r="S130" s="1235"/>
      <c r="T130" s="1235"/>
      <c r="U130" s="1235"/>
      <c r="V130" s="1235"/>
      <c r="W130" s="632" t="s">
        <v>635</v>
      </c>
      <c r="X130" s="587"/>
      <c r="Y130" s="591" t="str">
        <f>strCheckUnique(Z130:Z133)</f>
        <v/>
      </c>
      <c r="Z130" s="587"/>
      <c r="AA130" s="591"/>
      <c r="AB130" s="587"/>
      <c r="AC130" s="587"/>
      <c r="AD130" s="587"/>
      <c r="AE130" s="587"/>
      <c r="AF130" s="587"/>
      <c r="AG130" s="587"/>
      <c r="AH130" s="587"/>
    </row>
    <row r="131" spans="1:34" s="525" customFormat="1" ht="191.25" customHeight="1">
      <c r="A131" s="1233"/>
      <c r="B131" s="1233"/>
      <c r="C131" s="1233"/>
      <c r="D131" s="1233"/>
      <c r="E131" s="1233"/>
      <c r="F131" s="1233"/>
      <c r="G131" s="942">
        <v>1</v>
      </c>
      <c r="H131" s="942"/>
      <c r="I131" s="1233"/>
      <c r="J131" s="1233"/>
      <c r="K131" s="950">
        <v>1</v>
      </c>
      <c r="L131" s="595" t="str">
        <f>mergeValue(A131) &amp;"."&amp; mergeValue(B131)&amp;"."&amp; mergeValue(C131)&amp;"."&amp; mergeValue(D131)&amp;"."&amp; mergeValue(F131)&amp;"."&amp; mergeValue(G131)</f>
        <v>1.1.1.1.1.1</v>
      </c>
      <c r="M131" s="1071"/>
      <c r="N131" s="588"/>
      <c r="O131" s="564"/>
      <c r="P131" s="564"/>
      <c r="Q131" s="1096"/>
      <c r="R131" s="1243"/>
      <c r="S131" s="1229" t="s">
        <v>84</v>
      </c>
      <c r="T131" s="1243"/>
      <c r="U131" s="1229" t="s">
        <v>85</v>
      </c>
      <c r="V131" s="580"/>
      <c r="W131" s="1203" t="s">
        <v>659</v>
      </c>
      <c r="X131" s="587" t="str">
        <f>strCheckDate(O132:V132)</f>
        <v/>
      </c>
      <c r="Y131" s="591"/>
      <c r="Z131" s="591" t="str">
        <f>IF(M131="","",M131 )</f>
        <v/>
      </c>
      <c r="AA131" s="591"/>
      <c r="AB131" s="591"/>
      <c r="AC131" s="591"/>
      <c r="AD131" s="587"/>
      <c r="AE131" s="587"/>
      <c r="AF131" s="587"/>
      <c r="AG131" s="587"/>
      <c r="AH131" s="587"/>
    </row>
    <row r="132" spans="1:34" s="525" customFormat="1" ht="0.2" customHeight="1">
      <c r="A132" s="1233"/>
      <c r="B132" s="1233"/>
      <c r="C132" s="1233"/>
      <c r="D132" s="1233"/>
      <c r="E132" s="1233"/>
      <c r="F132" s="1233"/>
      <c r="G132" s="942"/>
      <c r="H132" s="942"/>
      <c r="I132" s="1233"/>
      <c r="J132" s="1233"/>
      <c r="K132" s="950"/>
      <c r="L132" s="602"/>
      <c r="M132" s="648"/>
      <c r="N132" s="588"/>
      <c r="O132" s="564"/>
      <c r="P132" s="564"/>
      <c r="Q132" s="586" t="str">
        <f>R131 &amp; "-" &amp; T131</f>
        <v>-</v>
      </c>
      <c r="R132" s="1228"/>
      <c r="S132" s="1229"/>
      <c r="T132" s="1228"/>
      <c r="U132" s="1229"/>
      <c r="V132" s="580"/>
      <c r="W132" s="1203"/>
      <c r="X132" s="587"/>
      <c r="Y132" s="587"/>
      <c r="Z132" s="587"/>
      <c r="AA132" s="587"/>
      <c r="AB132" s="587"/>
      <c r="AC132" s="587"/>
      <c r="AD132" s="587"/>
      <c r="AE132" s="587"/>
      <c r="AF132" s="587"/>
      <c r="AG132" s="587"/>
      <c r="AH132" s="587"/>
    </row>
    <row r="133" spans="1:34" s="524" customFormat="1" ht="15" customHeight="1">
      <c r="A133" s="1233"/>
      <c r="B133" s="1233"/>
      <c r="C133" s="1233"/>
      <c r="D133" s="1233"/>
      <c r="E133" s="1233"/>
      <c r="F133" s="1233"/>
      <c r="G133" s="944"/>
      <c r="H133" s="942"/>
      <c r="I133" s="1233"/>
      <c r="J133" s="1233"/>
      <c r="K133" s="949"/>
      <c r="L133" s="540"/>
      <c r="M133" s="558" t="s">
        <v>25</v>
      </c>
      <c r="N133" s="553"/>
      <c r="O133" s="547"/>
      <c r="P133" s="547"/>
      <c r="Q133" s="547"/>
      <c r="R133" s="575"/>
      <c r="S133" s="566"/>
      <c r="T133" s="565"/>
      <c r="U133" s="553"/>
      <c r="V133" s="562"/>
      <c r="W133" s="1203"/>
      <c r="X133" s="589"/>
      <c r="Y133" s="589"/>
      <c r="Z133" s="589"/>
      <c r="AA133" s="589"/>
      <c r="AB133" s="589"/>
      <c r="AC133" s="589"/>
      <c r="AD133" s="589"/>
      <c r="AE133" s="589"/>
      <c r="AF133" s="589"/>
      <c r="AG133" s="589"/>
      <c r="AH133" s="589"/>
    </row>
    <row r="134" spans="1:34" s="524" customFormat="1" ht="15" customHeight="1">
      <c r="A134" s="1233"/>
      <c r="B134" s="1233"/>
      <c r="C134" s="1233"/>
      <c r="D134" s="1233"/>
      <c r="E134" s="1233"/>
      <c r="F134" s="944"/>
      <c r="G134" s="944"/>
      <c r="H134" s="942"/>
      <c r="I134" s="1233"/>
      <c r="J134" s="944"/>
      <c r="K134" s="949"/>
      <c r="L134" s="540"/>
      <c r="M134" s="553" t="s">
        <v>11</v>
      </c>
      <c r="N134" s="552"/>
      <c r="O134" s="547"/>
      <c r="P134" s="547"/>
      <c r="Q134" s="547"/>
      <c r="R134" s="575"/>
      <c r="S134" s="566"/>
      <c r="T134" s="565"/>
      <c r="U134" s="552"/>
      <c r="V134" s="566"/>
      <c r="W134" s="562"/>
      <c r="X134" s="589"/>
      <c r="Y134" s="589"/>
      <c r="Z134" s="589"/>
      <c r="AA134" s="589"/>
      <c r="AB134" s="589"/>
      <c r="AC134" s="589"/>
      <c r="AD134" s="589"/>
      <c r="AE134" s="589"/>
      <c r="AF134" s="589"/>
      <c r="AG134" s="589"/>
      <c r="AH134" s="589"/>
    </row>
    <row r="135" spans="1:34" s="524" customFormat="1" ht="0.2" customHeight="1">
      <c r="A135" s="1233"/>
      <c r="B135" s="1233"/>
      <c r="C135" s="1233"/>
      <c r="D135" s="1233"/>
      <c r="E135" s="948"/>
      <c r="F135" s="944"/>
      <c r="G135" s="944"/>
      <c r="H135" s="944"/>
      <c r="I135" s="940"/>
      <c r="J135" s="937"/>
      <c r="K135" s="947"/>
      <c r="L135" s="540"/>
      <c r="M135" s="553"/>
      <c r="N135" s="551"/>
      <c r="O135" s="547"/>
      <c r="P135" s="547"/>
      <c r="Q135" s="547"/>
      <c r="R135" s="575"/>
      <c r="S135" s="566"/>
      <c r="T135" s="565"/>
      <c r="U135" s="551"/>
      <c r="V135" s="566"/>
      <c r="W135" s="562"/>
      <c r="X135" s="589"/>
      <c r="Y135" s="589"/>
      <c r="Z135" s="589"/>
      <c r="AA135" s="589"/>
      <c r="AB135" s="589"/>
      <c r="AC135" s="589"/>
      <c r="AD135" s="589"/>
      <c r="AE135" s="589"/>
      <c r="AF135" s="589"/>
      <c r="AG135" s="589"/>
      <c r="AH135" s="589"/>
    </row>
    <row r="136" spans="1:34" s="524" customFormat="1" ht="15" customHeight="1">
      <c r="A136" s="1233"/>
      <c r="B136" s="1233"/>
      <c r="C136" s="1233"/>
      <c r="D136" s="948"/>
      <c r="E136" s="948"/>
      <c r="F136" s="944"/>
      <c r="G136" s="944"/>
      <c r="H136" s="944"/>
      <c r="I136" s="940"/>
      <c r="J136" s="937"/>
      <c r="K136" s="947"/>
      <c r="L136" s="540"/>
      <c r="M136" s="552" t="s">
        <v>17</v>
      </c>
      <c r="N136" s="551"/>
      <c r="O136" s="547"/>
      <c r="P136" s="547"/>
      <c r="Q136" s="547"/>
      <c r="R136" s="575"/>
      <c r="S136" s="566"/>
      <c r="T136" s="565"/>
      <c r="U136" s="551"/>
      <c r="V136" s="566"/>
      <c r="W136" s="562"/>
      <c r="X136" s="589"/>
      <c r="Y136" s="589"/>
      <c r="Z136" s="589"/>
      <c r="AA136" s="589"/>
      <c r="AB136" s="589"/>
      <c r="AC136" s="589"/>
      <c r="AD136" s="589"/>
      <c r="AE136" s="589"/>
      <c r="AF136" s="589"/>
      <c r="AG136" s="589"/>
      <c r="AH136" s="589"/>
    </row>
    <row r="137" spans="1:34" s="524" customFormat="1" ht="15" customHeight="1">
      <c r="A137" s="1233"/>
      <c r="B137" s="1233"/>
      <c r="C137" s="948"/>
      <c r="D137" s="948"/>
      <c r="E137" s="948"/>
      <c r="F137" s="948"/>
      <c r="G137" s="953"/>
      <c r="H137" s="940"/>
      <c r="I137" s="951"/>
      <c r="J137" s="937"/>
      <c r="K137" s="952"/>
      <c r="L137" s="540"/>
      <c r="M137" s="551" t="s">
        <v>18</v>
      </c>
      <c r="N137" s="551"/>
      <c r="O137" s="547"/>
      <c r="P137" s="547"/>
      <c r="Q137" s="547"/>
      <c r="R137" s="575"/>
      <c r="S137" s="566"/>
      <c r="T137" s="565"/>
      <c r="U137" s="551"/>
      <c r="V137" s="566"/>
      <c r="W137" s="562"/>
      <c r="X137" s="589"/>
      <c r="Y137" s="589"/>
      <c r="Z137" s="589"/>
      <c r="AA137" s="589"/>
      <c r="AB137" s="589"/>
      <c r="AC137" s="589"/>
      <c r="AD137" s="589"/>
      <c r="AE137" s="589"/>
      <c r="AF137" s="589"/>
      <c r="AG137" s="589"/>
      <c r="AH137" s="589"/>
    </row>
    <row r="138" spans="1:34" s="524" customFormat="1" ht="15" customHeight="1">
      <c r="A138" s="1233"/>
      <c r="B138" s="948"/>
      <c r="C138" s="948"/>
      <c r="D138" s="948"/>
      <c r="E138" s="948"/>
      <c r="F138" s="948"/>
      <c r="G138" s="953"/>
      <c r="H138" s="940"/>
      <c r="I138" s="940"/>
      <c r="J138" s="937"/>
      <c r="K138" s="947"/>
      <c r="L138" s="540"/>
      <c r="M138" s="560" t="s">
        <v>19</v>
      </c>
      <c r="N138" s="551"/>
      <c r="O138" s="547"/>
      <c r="P138" s="547"/>
      <c r="Q138" s="547"/>
      <c r="R138" s="575"/>
      <c r="S138" s="566"/>
      <c r="T138" s="565"/>
      <c r="U138" s="551"/>
      <c r="V138" s="566"/>
      <c r="W138" s="562"/>
      <c r="X138" s="589"/>
      <c r="Y138" s="589"/>
      <c r="Z138" s="589"/>
      <c r="AA138" s="589"/>
      <c r="AB138" s="589"/>
      <c r="AC138" s="589"/>
      <c r="AD138" s="589"/>
      <c r="AE138" s="589"/>
      <c r="AF138" s="589"/>
      <c r="AG138" s="589"/>
      <c r="AH138" s="589"/>
    </row>
    <row r="139" spans="1:34" s="524" customFormat="1" ht="15" customHeight="1">
      <c r="A139" s="936"/>
      <c r="B139" s="936"/>
      <c r="C139" s="936"/>
      <c r="D139" s="936"/>
      <c r="E139" s="936"/>
      <c r="F139" s="936"/>
      <c r="G139" s="936"/>
      <c r="H139" s="936"/>
      <c r="I139" s="936"/>
      <c r="J139" s="936"/>
      <c r="K139" s="936"/>
      <c r="L139" s="494"/>
      <c r="M139" s="567" t="s">
        <v>309</v>
      </c>
      <c r="N139" s="551"/>
      <c r="O139" s="547"/>
      <c r="P139" s="547"/>
      <c r="Q139" s="547"/>
      <c r="R139" s="575"/>
      <c r="S139" s="566"/>
      <c r="T139" s="565"/>
      <c r="U139" s="551"/>
      <c r="V139" s="566"/>
      <c r="W139" s="562"/>
      <c r="X139" s="589"/>
      <c r="Y139" s="589"/>
      <c r="Z139" s="589"/>
      <c r="AA139" s="589"/>
      <c r="AB139" s="589"/>
      <c r="AC139" s="589"/>
      <c r="AD139" s="589"/>
      <c r="AE139" s="589"/>
      <c r="AF139" s="589"/>
      <c r="AG139" s="589"/>
      <c r="AH139" s="589"/>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5" customFormat="1" ht="22.5">
      <c r="A143" s="1233">
        <v>1</v>
      </c>
      <c r="B143" s="960"/>
      <c r="C143" s="960"/>
      <c r="D143" s="960"/>
      <c r="E143" s="961"/>
      <c r="F143" s="962"/>
      <c r="G143" s="962"/>
      <c r="H143" s="962"/>
      <c r="I143" s="963"/>
      <c r="J143" s="958"/>
      <c r="K143" s="965"/>
      <c r="L143" s="595">
        <f>mergeValue(A143)</f>
        <v>1</v>
      </c>
      <c r="M143" s="643" t="s">
        <v>20</v>
      </c>
      <c r="N143" s="582"/>
      <c r="O143" s="1245"/>
      <c r="P143" s="1245"/>
      <c r="Q143" s="1245"/>
      <c r="R143" s="1245"/>
      <c r="S143" s="1245"/>
      <c r="T143" s="1245"/>
      <c r="U143" s="1245"/>
      <c r="V143" s="1245"/>
      <c r="W143" s="632" t="s">
        <v>658</v>
      </c>
      <c r="X143" s="587"/>
      <c r="Y143" s="587"/>
      <c r="Z143" s="587"/>
      <c r="AA143" s="587"/>
      <c r="AB143" s="587"/>
      <c r="AC143" s="587"/>
      <c r="AD143" s="587"/>
      <c r="AE143" s="587"/>
      <c r="AF143" s="587"/>
      <c r="AG143" s="587"/>
      <c r="AH143" s="587"/>
    </row>
    <row r="144" spans="1:34" s="525" customFormat="1" ht="22.5">
      <c r="A144" s="1233"/>
      <c r="B144" s="1233">
        <v>1</v>
      </c>
      <c r="C144" s="960"/>
      <c r="D144" s="960"/>
      <c r="E144" s="962"/>
      <c r="F144" s="962"/>
      <c r="G144" s="962"/>
      <c r="H144" s="962"/>
      <c r="I144" s="957"/>
      <c r="J144" s="956"/>
      <c r="K144" s="959"/>
      <c r="L144" s="595" t="str">
        <f>mergeValue(A144) &amp;"."&amp; mergeValue(B144)</f>
        <v>1.1</v>
      </c>
      <c r="M144" s="548" t="s">
        <v>16</v>
      </c>
      <c r="N144" s="582"/>
      <c r="O144" s="1245"/>
      <c r="P144" s="1245"/>
      <c r="Q144" s="1245"/>
      <c r="R144" s="1245"/>
      <c r="S144" s="1245"/>
      <c r="T144" s="1245"/>
      <c r="U144" s="1245"/>
      <c r="V144" s="1245"/>
      <c r="W144" s="632" t="s">
        <v>477</v>
      </c>
      <c r="X144" s="587"/>
      <c r="Y144" s="587"/>
      <c r="Z144" s="587"/>
      <c r="AA144" s="587"/>
      <c r="AB144" s="587"/>
      <c r="AC144" s="587"/>
      <c r="AD144" s="587"/>
      <c r="AE144" s="587"/>
      <c r="AF144" s="587"/>
      <c r="AG144" s="587"/>
      <c r="AH144" s="587"/>
    </row>
    <row r="145" spans="1:35" s="525" customFormat="1" ht="22.5">
      <c r="A145" s="1233"/>
      <c r="B145" s="1233"/>
      <c r="C145" s="1233">
        <v>1</v>
      </c>
      <c r="D145" s="960"/>
      <c r="E145" s="962"/>
      <c r="F145" s="962"/>
      <c r="G145" s="962"/>
      <c r="H145" s="962"/>
      <c r="I145" s="964"/>
      <c r="J145" s="956"/>
      <c r="K145" s="959"/>
      <c r="L145" s="595" t="str">
        <f>mergeValue(A145) &amp;"."&amp; mergeValue(B145)&amp;"."&amp; mergeValue(C145)</f>
        <v>1.1.1</v>
      </c>
      <c r="M145" s="549" t="s">
        <v>7</v>
      </c>
      <c r="N145" s="582"/>
      <c r="O145" s="1245"/>
      <c r="P145" s="1245"/>
      <c r="Q145" s="1245"/>
      <c r="R145" s="1245"/>
      <c r="S145" s="1245"/>
      <c r="T145" s="1245"/>
      <c r="U145" s="1245"/>
      <c r="V145" s="1245"/>
      <c r="W145" s="632" t="s">
        <v>633</v>
      </c>
      <c r="X145" s="587"/>
      <c r="Y145" s="587"/>
      <c r="Z145" s="587"/>
      <c r="AA145" s="587"/>
      <c r="AB145" s="587"/>
      <c r="AC145" s="587"/>
      <c r="AD145" s="587"/>
      <c r="AE145" s="587"/>
      <c r="AF145" s="587"/>
      <c r="AG145" s="587"/>
      <c r="AH145" s="587"/>
    </row>
    <row r="146" spans="1:35" s="525" customFormat="1" ht="22.5">
      <c r="A146" s="1233"/>
      <c r="B146" s="1233"/>
      <c r="C146" s="1233"/>
      <c r="D146" s="1233">
        <v>1</v>
      </c>
      <c r="E146" s="962"/>
      <c r="F146" s="962"/>
      <c r="G146" s="962"/>
      <c r="H146" s="962"/>
      <c r="I146" s="964"/>
      <c r="J146" s="956"/>
      <c r="K146" s="959"/>
      <c r="L146" s="595" t="str">
        <f>mergeValue(A146) &amp;"."&amp; mergeValue(B146)&amp;"."&amp; mergeValue(C146)&amp;"."&amp; mergeValue(D146)</f>
        <v>1.1.1.1</v>
      </c>
      <c r="M146" s="550" t="s">
        <v>22</v>
      </c>
      <c r="N146" s="582"/>
      <c r="O146" s="1245"/>
      <c r="P146" s="1245"/>
      <c r="Q146" s="1245"/>
      <c r="R146" s="1245"/>
      <c r="S146" s="1245"/>
      <c r="T146" s="1245"/>
      <c r="U146" s="1245"/>
      <c r="V146" s="1245"/>
      <c r="W146" s="632" t="s">
        <v>634</v>
      </c>
      <c r="X146" s="587"/>
      <c r="Y146" s="587"/>
      <c r="Z146" s="587"/>
      <c r="AA146" s="587"/>
      <c r="AB146" s="587"/>
      <c r="AC146" s="587"/>
      <c r="AD146" s="587"/>
      <c r="AE146" s="587"/>
      <c r="AF146" s="587"/>
      <c r="AG146" s="587"/>
      <c r="AH146" s="587"/>
    </row>
    <row r="147" spans="1:35" s="525" customFormat="1" ht="11.25" hidden="1" customHeight="1">
      <c r="A147" s="1233"/>
      <c r="B147" s="1233"/>
      <c r="C147" s="1233"/>
      <c r="D147" s="1233"/>
      <c r="E147" s="1233">
        <v>1</v>
      </c>
      <c r="F147" s="962"/>
      <c r="G147" s="962"/>
      <c r="H147" s="960">
        <v>1</v>
      </c>
      <c r="I147" s="1233">
        <v>1</v>
      </c>
      <c r="J147" s="962"/>
      <c r="K147" s="967"/>
      <c r="L147" s="595"/>
      <c r="M147" s="556"/>
      <c r="N147" s="583"/>
      <c r="O147" s="633"/>
      <c r="P147" s="633"/>
      <c r="Q147" s="633"/>
      <c r="R147" s="633"/>
      <c r="S147" s="633"/>
      <c r="T147" s="633"/>
      <c r="U147" s="633"/>
      <c r="V147" s="510"/>
      <c r="W147" s="561"/>
      <c r="X147" s="587"/>
      <c r="Y147" s="587"/>
      <c r="Z147" s="587"/>
      <c r="AA147" s="587"/>
      <c r="AB147" s="587"/>
      <c r="AC147" s="587"/>
      <c r="AD147" s="587"/>
      <c r="AE147" s="587"/>
      <c r="AF147" s="587"/>
      <c r="AG147" s="587"/>
      <c r="AH147" s="587"/>
    </row>
    <row r="148" spans="1:35" s="525" customFormat="1" ht="90">
      <c r="A148" s="1233"/>
      <c r="B148" s="1233"/>
      <c r="C148" s="1233"/>
      <c r="D148" s="1233"/>
      <c r="E148" s="1233"/>
      <c r="F148" s="1233">
        <v>1</v>
      </c>
      <c r="G148" s="960"/>
      <c r="H148" s="960"/>
      <c r="I148" s="1233"/>
      <c r="J148" s="1233">
        <v>1</v>
      </c>
      <c r="K148" s="968"/>
      <c r="L148" s="595" t="str">
        <f>mergeValue(A148) &amp;"."&amp; mergeValue(B148)&amp;"."&amp; mergeValue(C148)&amp;"."&amp; mergeValue(D148)&amp;"."&amp;  mergeValue(F148)</f>
        <v>1.1.1.1.1</v>
      </c>
      <c r="M148" s="557" t="s">
        <v>10</v>
      </c>
      <c r="N148" s="583"/>
      <c r="O148" s="1235"/>
      <c r="P148" s="1235"/>
      <c r="Q148" s="1235"/>
      <c r="R148" s="1235"/>
      <c r="S148" s="1235"/>
      <c r="T148" s="1235"/>
      <c r="U148" s="1235"/>
      <c r="V148" s="1235"/>
      <c r="W148" s="632" t="s">
        <v>635</v>
      </c>
      <c r="X148" s="587"/>
      <c r="Y148" s="591" t="str">
        <f>strCheckUnique(Z148:Z151)</f>
        <v/>
      </c>
      <c r="Z148" s="587"/>
      <c r="AA148" s="591"/>
      <c r="AB148" s="587"/>
      <c r="AC148" s="587"/>
      <c r="AD148" s="587"/>
      <c r="AE148" s="587"/>
      <c r="AF148" s="587"/>
      <c r="AG148" s="587"/>
      <c r="AH148" s="587"/>
    </row>
    <row r="149" spans="1:35" s="525" customFormat="1" ht="188.25" customHeight="1">
      <c r="A149" s="1233"/>
      <c r="B149" s="1233"/>
      <c r="C149" s="1233"/>
      <c r="D149" s="1233"/>
      <c r="E149" s="1233"/>
      <c r="F149" s="1233"/>
      <c r="G149" s="960">
        <v>1</v>
      </c>
      <c r="H149" s="960"/>
      <c r="I149" s="1233"/>
      <c r="J149" s="1233"/>
      <c r="K149" s="968">
        <v>1</v>
      </c>
      <c r="L149" s="595" t="str">
        <f>mergeValue(A149) &amp;"."&amp; mergeValue(B149)&amp;"."&amp; mergeValue(C149)&amp;"."&amp; mergeValue(D149)&amp;"."&amp; mergeValue(F149)&amp;"."&amp; mergeValue(G149)</f>
        <v>1.1.1.1.1.1</v>
      </c>
      <c r="M149" s="1071"/>
      <c r="N149" s="588"/>
      <c r="O149" s="564"/>
      <c r="P149" s="564"/>
      <c r="Q149" s="1096"/>
      <c r="R149" s="1243"/>
      <c r="S149" s="1229" t="s">
        <v>84</v>
      </c>
      <c r="T149" s="1243"/>
      <c r="U149" s="1229" t="s">
        <v>85</v>
      </c>
      <c r="V149" s="580"/>
      <c r="W149" s="1203" t="s">
        <v>659</v>
      </c>
      <c r="X149" s="587" t="str">
        <f>strCheckDate(O150:V150)</f>
        <v/>
      </c>
      <c r="Y149" s="591"/>
      <c r="Z149" s="591" t="str">
        <f>IF(M149="","",M149 )</f>
        <v/>
      </c>
      <c r="AA149" s="591"/>
      <c r="AB149" s="591"/>
      <c r="AC149" s="591"/>
      <c r="AD149" s="587"/>
      <c r="AE149" s="587"/>
      <c r="AF149" s="587"/>
      <c r="AG149" s="587"/>
      <c r="AH149" s="587"/>
    </row>
    <row r="150" spans="1:35" s="525" customFormat="1" ht="0.2" customHeight="1">
      <c r="A150" s="1233"/>
      <c r="B150" s="1233"/>
      <c r="C150" s="1233"/>
      <c r="D150" s="1233"/>
      <c r="E150" s="1233"/>
      <c r="F150" s="1233"/>
      <c r="G150" s="960"/>
      <c r="H150" s="960"/>
      <c r="I150" s="1233"/>
      <c r="J150" s="1233"/>
      <c r="K150" s="968"/>
      <c r="L150" s="602"/>
      <c r="M150" s="648"/>
      <c r="N150" s="588"/>
      <c r="O150" s="564"/>
      <c r="P150" s="564"/>
      <c r="Q150" s="586" t="str">
        <f>R149 &amp; "-" &amp; T149</f>
        <v>-</v>
      </c>
      <c r="R150" s="1228"/>
      <c r="S150" s="1229"/>
      <c r="T150" s="1228"/>
      <c r="U150" s="1229"/>
      <c r="V150" s="580"/>
      <c r="W150" s="1203"/>
      <c r="X150" s="587"/>
      <c r="Y150" s="587"/>
      <c r="Z150" s="587"/>
      <c r="AA150" s="587"/>
      <c r="AB150" s="587"/>
      <c r="AC150" s="587"/>
      <c r="AD150" s="587"/>
      <c r="AE150" s="587"/>
      <c r="AF150" s="587"/>
      <c r="AG150" s="587"/>
      <c r="AH150" s="587"/>
    </row>
    <row r="151" spans="1:35" s="524" customFormat="1" ht="15" customHeight="1">
      <c r="A151" s="1233"/>
      <c r="B151" s="1233"/>
      <c r="C151" s="1233"/>
      <c r="D151" s="1233"/>
      <c r="E151" s="1233"/>
      <c r="F151" s="1233"/>
      <c r="G151" s="962"/>
      <c r="H151" s="960"/>
      <c r="I151" s="1233"/>
      <c r="J151" s="1233"/>
      <c r="K151" s="967"/>
      <c r="L151" s="540"/>
      <c r="M151" s="558" t="s">
        <v>25</v>
      </c>
      <c r="N151" s="553"/>
      <c r="O151" s="547"/>
      <c r="P151" s="547"/>
      <c r="Q151" s="547"/>
      <c r="R151" s="575"/>
      <c r="S151" s="566"/>
      <c r="T151" s="565"/>
      <c r="U151" s="553"/>
      <c r="V151" s="562"/>
      <c r="W151" s="1203"/>
      <c r="X151" s="589"/>
      <c r="Y151" s="589"/>
      <c r="Z151" s="589"/>
      <c r="AA151" s="589"/>
      <c r="AB151" s="589"/>
      <c r="AC151" s="589"/>
      <c r="AD151" s="589"/>
      <c r="AE151" s="589"/>
      <c r="AF151" s="589"/>
      <c r="AG151" s="589"/>
      <c r="AH151" s="589"/>
    </row>
    <row r="152" spans="1:35" s="524" customFormat="1" ht="15" customHeight="1">
      <c r="A152" s="1233"/>
      <c r="B152" s="1233"/>
      <c r="C152" s="1233"/>
      <c r="D152" s="1233"/>
      <c r="E152" s="1233"/>
      <c r="F152" s="962"/>
      <c r="G152" s="962"/>
      <c r="H152" s="960"/>
      <c r="I152" s="1233"/>
      <c r="J152" s="962"/>
      <c r="K152" s="967"/>
      <c r="L152" s="540"/>
      <c r="M152" s="553" t="s">
        <v>11</v>
      </c>
      <c r="N152" s="552"/>
      <c r="O152" s="547"/>
      <c r="P152" s="547"/>
      <c r="Q152" s="547"/>
      <c r="R152" s="575"/>
      <c r="S152" s="566"/>
      <c r="T152" s="565"/>
      <c r="U152" s="552"/>
      <c r="V152" s="566"/>
      <c r="W152" s="562"/>
      <c r="X152" s="589"/>
      <c r="Y152" s="589"/>
      <c r="Z152" s="589"/>
      <c r="AA152" s="589"/>
      <c r="AB152" s="589"/>
      <c r="AC152" s="589"/>
      <c r="AD152" s="589"/>
      <c r="AE152" s="589"/>
      <c r="AF152" s="589"/>
      <c r="AG152" s="589"/>
      <c r="AH152" s="589"/>
    </row>
    <row r="153" spans="1:35" s="524" customFormat="1" ht="15" hidden="1" customHeight="1">
      <c r="A153" s="1233"/>
      <c r="B153" s="1233"/>
      <c r="C153" s="1233"/>
      <c r="D153" s="1233"/>
      <c r="E153" s="966"/>
      <c r="F153" s="962"/>
      <c r="G153" s="962"/>
      <c r="H153" s="962"/>
      <c r="I153" s="958"/>
      <c r="J153" s="955"/>
      <c r="K153" s="965"/>
      <c r="L153" s="540"/>
      <c r="M153" s="553"/>
      <c r="N153" s="553"/>
      <c r="O153" s="553"/>
      <c r="P153" s="553"/>
      <c r="Q153" s="553"/>
      <c r="R153" s="553"/>
      <c r="S153" s="553"/>
      <c r="T153" s="553"/>
      <c r="U153" s="553"/>
      <c r="V153" s="566"/>
      <c r="W153" s="562"/>
      <c r="X153" s="589"/>
      <c r="Y153" s="589"/>
      <c r="Z153" s="589"/>
      <c r="AA153" s="589"/>
      <c r="AB153" s="589"/>
      <c r="AC153" s="589"/>
      <c r="AD153" s="589"/>
      <c r="AE153" s="589"/>
      <c r="AF153" s="589"/>
      <c r="AG153" s="589"/>
      <c r="AH153" s="589"/>
      <c r="AI153" s="589"/>
    </row>
    <row r="154" spans="1:35" s="524" customFormat="1" ht="15" customHeight="1">
      <c r="A154" s="1233"/>
      <c r="B154" s="1233"/>
      <c r="C154" s="1233"/>
      <c r="D154" s="966"/>
      <c r="E154" s="966"/>
      <c r="F154" s="962"/>
      <c r="G154" s="962"/>
      <c r="H154" s="962"/>
      <c r="I154" s="958"/>
      <c r="J154" s="955"/>
      <c r="K154" s="965"/>
      <c r="L154" s="540"/>
      <c r="M154" s="552" t="s">
        <v>17</v>
      </c>
      <c r="N154" s="551"/>
      <c r="O154" s="547"/>
      <c r="P154" s="547"/>
      <c r="Q154" s="547"/>
      <c r="R154" s="575"/>
      <c r="S154" s="566"/>
      <c r="T154" s="565"/>
      <c r="U154" s="551"/>
      <c r="V154" s="566"/>
      <c r="W154" s="562"/>
      <c r="X154" s="589"/>
      <c r="Y154" s="589"/>
      <c r="Z154" s="589"/>
      <c r="AA154" s="589"/>
      <c r="AB154" s="589"/>
      <c r="AC154" s="589"/>
      <c r="AD154" s="589"/>
      <c r="AE154" s="589"/>
      <c r="AF154" s="589"/>
      <c r="AG154" s="589"/>
      <c r="AH154" s="589"/>
    </row>
    <row r="155" spans="1:35" s="524" customFormat="1" ht="15" customHeight="1">
      <c r="A155" s="1233"/>
      <c r="B155" s="1233"/>
      <c r="C155" s="966"/>
      <c r="D155" s="966"/>
      <c r="E155" s="966"/>
      <c r="F155" s="966"/>
      <c r="G155" s="971"/>
      <c r="H155" s="958"/>
      <c r="I155" s="969"/>
      <c r="J155" s="955"/>
      <c r="K155" s="970"/>
      <c r="L155" s="540"/>
      <c r="M155" s="551" t="s">
        <v>18</v>
      </c>
      <c r="N155" s="551"/>
      <c r="O155" s="547"/>
      <c r="P155" s="547"/>
      <c r="Q155" s="547"/>
      <c r="R155" s="575"/>
      <c r="S155" s="566"/>
      <c r="T155" s="565"/>
      <c r="U155" s="551"/>
      <c r="V155" s="566"/>
      <c r="W155" s="562"/>
      <c r="X155" s="589"/>
      <c r="Y155" s="589"/>
      <c r="Z155" s="589"/>
      <c r="AA155" s="589"/>
      <c r="AB155" s="589"/>
      <c r="AC155" s="589"/>
      <c r="AD155" s="589"/>
      <c r="AE155" s="589"/>
      <c r="AF155" s="589"/>
      <c r="AG155" s="589"/>
      <c r="AH155" s="589"/>
    </row>
    <row r="156" spans="1:35" s="524" customFormat="1" ht="15" customHeight="1">
      <c r="A156" s="1233"/>
      <c r="B156" s="966"/>
      <c r="C156" s="966"/>
      <c r="D156" s="966"/>
      <c r="E156" s="966"/>
      <c r="F156" s="966"/>
      <c r="G156" s="971"/>
      <c r="H156" s="958"/>
      <c r="I156" s="958"/>
      <c r="J156" s="955"/>
      <c r="K156" s="965"/>
      <c r="L156" s="540"/>
      <c r="M156" s="560" t="s">
        <v>19</v>
      </c>
      <c r="N156" s="551"/>
      <c r="O156" s="547"/>
      <c r="P156" s="547"/>
      <c r="Q156" s="547"/>
      <c r="R156" s="575"/>
      <c r="S156" s="566"/>
      <c r="T156" s="565"/>
      <c r="U156" s="551"/>
      <c r="V156" s="566"/>
      <c r="W156" s="562"/>
      <c r="X156" s="589"/>
      <c r="Y156" s="589"/>
      <c r="Z156" s="589"/>
      <c r="AA156" s="589"/>
      <c r="AB156" s="589"/>
      <c r="AC156" s="589"/>
      <c r="AD156" s="589"/>
      <c r="AE156" s="589"/>
      <c r="AF156" s="589"/>
      <c r="AG156" s="589"/>
      <c r="AH156" s="589"/>
    </row>
    <row r="157" spans="1:35" s="524" customFormat="1" ht="15" customHeight="1">
      <c r="A157" s="954"/>
      <c r="B157" s="954"/>
      <c r="C157" s="954"/>
      <c r="D157" s="954"/>
      <c r="E157" s="954"/>
      <c r="F157" s="954"/>
      <c r="G157" s="954"/>
      <c r="H157" s="954"/>
      <c r="I157" s="954"/>
      <c r="J157" s="954"/>
      <c r="K157" s="954"/>
      <c r="L157" s="540"/>
      <c r="M157" s="567" t="s">
        <v>309</v>
      </c>
      <c r="N157" s="551"/>
      <c r="O157" s="547"/>
      <c r="P157" s="547"/>
      <c r="Q157" s="547"/>
      <c r="R157" s="575"/>
      <c r="S157" s="566"/>
      <c r="T157" s="565"/>
      <c r="U157" s="551"/>
      <c r="V157" s="566"/>
      <c r="W157" s="562"/>
      <c r="X157" s="589"/>
      <c r="Y157" s="589"/>
      <c r="Z157" s="589"/>
      <c r="AA157" s="589"/>
      <c r="AB157" s="589"/>
      <c r="AC157" s="589"/>
      <c r="AD157" s="589"/>
      <c r="AE157" s="589"/>
      <c r="AF157" s="589"/>
      <c r="AG157" s="589"/>
      <c r="AH157" s="589"/>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5" customFormat="1" ht="22.5">
      <c r="A161" s="1233">
        <v>1</v>
      </c>
      <c r="B161" s="903"/>
      <c r="C161" s="903"/>
      <c r="D161" s="903"/>
      <c r="E161" s="904"/>
      <c r="F161" s="905"/>
      <c r="G161" s="905"/>
      <c r="H161" s="905"/>
      <c r="I161" s="906"/>
      <c r="J161" s="901"/>
      <c r="K161" s="908"/>
      <c r="L161" s="595">
        <f>mergeValue(A161)</f>
        <v>1</v>
      </c>
      <c r="M161" s="643" t="s">
        <v>20</v>
      </c>
      <c r="N161" s="582"/>
      <c r="O161" s="1286"/>
      <c r="P161" s="1287"/>
      <c r="Q161" s="1287"/>
      <c r="R161" s="1287"/>
      <c r="S161" s="1287"/>
      <c r="T161" s="1287"/>
      <c r="U161" s="1287"/>
      <c r="V161" s="1288"/>
      <c r="W161" s="632" t="s">
        <v>476</v>
      </c>
      <c r="X161" s="587"/>
      <c r="Y161" s="587"/>
      <c r="Z161" s="587"/>
      <c r="AA161" s="587"/>
      <c r="AB161" s="587"/>
      <c r="AC161" s="587"/>
      <c r="AD161" s="587"/>
      <c r="AE161" s="587"/>
      <c r="AF161" s="587"/>
      <c r="AG161" s="587"/>
    </row>
    <row r="162" spans="1:33" s="525" customFormat="1" ht="22.5">
      <c r="A162" s="1233"/>
      <c r="B162" s="1233">
        <v>1</v>
      </c>
      <c r="C162" s="903"/>
      <c r="D162" s="903"/>
      <c r="E162" s="905"/>
      <c r="F162" s="905"/>
      <c r="G162" s="905"/>
      <c r="H162" s="905"/>
      <c r="I162" s="900"/>
      <c r="J162" s="899"/>
      <c r="K162" s="902"/>
      <c r="L162" s="595" t="str">
        <f>mergeValue(A162) &amp;"."&amp; mergeValue(B162)</f>
        <v>1.1</v>
      </c>
      <c r="M162" s="548" t="s">
        <v>16</v>
      </c>
      <c r="N162" s="582"/>
      <c r="O162" s="1286"/>
      <c r="P162" s="1287"/>
      <c r="Q162" s="1287"/>
      <c r="R162" s="1287"/>
      <c r="S162" s="1287"/>
      <c r="T162" s="1287"/>
      <c r="U162" s="1287"/>
      <c r="V162" s="1288"/>
      <c r="W162" s="632" t="s">
        <v>477</v>
      </c>
      <c r="X162" s="587"/>
      <c r="Y162" s="587"/>
      <c r="Z162" s="587"/>
      <c r="AA162" s="587"/>
      <c r="AB162" s="587"/>
      <c r="AC162" s="587"/>
      <c r="AD162" s="587"/>
      <c r="AE162" s="587"/>
      <c r="AF162" s="587"/>
      <c r="AG162" s="587"/>
    </row>
    <row r="163" spans="1:33" s="525" customFormat="1" ht="22.5">
      <c r="A163" s="1233"/>
      <c r="B163" s="1233"/>
      <c r="C163" s="1233">
        <v>1</v>
      </c>
      <c r="D163" s="903"/>
      <c r="E163" s="905"/>
      <c r="F163" s="905"/>
      <c r="G163" s="905"/>
      <c r="H163" s="905"/>
      <c r="I163" s="907"/>
      <c r="J163" s="899"/>
      <c r="K163" s="902"/>
      <c r="L163" s="595" t="str">
        <f>mergeValue(A163) &amp;"."&amp; mergeValue(B163)&amp;"."&amp; mergeValue(C163)</f>
        <v>1.1.1</v>
      </c>
      <c r="M163" s="549" t="s">
        <v>7</v>
      </c>
      <c r="N163" s="582"/>
      <c r="O163" s="1286"/>
      <c r="P163" s="1287"/>
      <c r="Q163" s="1287"/>
      <c r="R163" s="1287"/>
      <c r="S163" s="1287"/>
      <c r="T163" s="1287"/>
      <c r="U163" s="1287"/>
      <c r="V163" s="1288"/>
      <c r="W163" s="632" t="s">
        <v>633</v>
      </c>
      <c r="X163" s="587"/>
      <c r="Y163" s="587"/>
      <c r="Z163" s="587"/>
      <c r="AA163" s="587"/>
      <c r="AB163" s="587"/>
      <c r="AC163" s="587"/>
      <c r="AD163" s="587"/>
      <c r="AE163" s="587"/>
      <c r="AF163" s="587"/>
      <c r="AG163" s="587"/>
    </row>
    <row r="164" spans="1:33" s="525" customFormat="1" ht="22.5">
      <c r="A164" s="1233"/>
      <c r="B164" s="1233"/>
      <c r="C164" s="1233"/>
      <c r="D164" s="1233">
        <v>1</v>
      </c>
      <c r="E164" s="905"/>
      <c r="F164" s="905"/>
      <c r="G164" s="905"/>
      <c r="H164" s="905"/>
      <c r="I164" s="907"/>
      <c r="J164" s="899"/>
      <c r="K164" s="902"/>
      <c r="L164" s="595" t="str">
        <f>mergeValue(A164) &amp;"."&amp; mergeValue(B164)&amp;"."&amp; mergeValue(C164)&amp;"."&amp; mergeValue(D164)</f>
        <v>1.1.1.1</v>
      </c>
      <c r="M164" s="550" t="s">
        <v>22</v>
      </c>
      <c r="N164" s="582"/>
      <c r="O164" s="1286"/>
      <c r="P164" s="1287"/>
      <c r="Q164" s="1287"/>
      <c r="R164" s="1287"/>
      <c r="S164" s="1287"/>
      <c r="T164" s="1287"/>
      <c r="U164" s="1287"/>
      <c r="V164" s="1288"/>
      <c r="W164" s="632" t="s">
        <v>634</v>
      </c>
      <c r="X164" s="587"/>
      <c r="Y164" s="587"/>
      <c r="Z164" s="587"/>
      <c r="AA164" s="587"/>
      <c r="AB164" s="587"/>
      <c r="AC164" s="587"/>
      <c r="AD164" s="587"/>
      <c r="AE164" s="587"/>
      <c r="AF164" s="587"/>
      <c r="AG164" s="587"/>
    </row>
    <row r="165" spans="1:33" s="525" customFormat="1" ht="101.25">
      <c r="A165" s="1233"/>
      <c r="B165" s="1233"/>
      <c r="C165" s="1233"/>
      <c r="D165" s="1233"/>
      <c r="E165" s="1233">
        <v>1</v>
      </c>
      <c r="F165" s="905"/>
      <c r="G165" s="905"/>
      <c r="H165" s="903">
        <v>1</v>
      </c>
      <c r="I165" s="1233">
        <v>1</v>
      </c>
      <c r="J165" s="905"/>
      <c r="K165" s="910"/>
      <c r="L165" s="595" t="str">
        <f>mergeValue(A165) &amp;"."&amp; mergeValue(B165)&amp;"."&amp; mergeValue(C165)&amp;"."&amp; mergeValue(D165)&amp;"."&amp; mergeValue(E165)</f>
        <v>1.1.1.1.1</v>
      </c>
      <c r="M165" s="556" t="s">
        <v>9</v>
      </c>
      <c r="N165" s="583"/>
      <c r="O165" s="1236"/>
      <c r="P165" s="1237"/>
      <c r="Q165" s="1237"/>
      <c r="R165" s="1237"/>
      <c r="S165" s="1237"/>
      <c r="T165" s="1237"/>
      <c r="U165" s="1237"/>
      <c r="V165" s="1238"/>
      <c r="W165" s="632" t="s">
        <v>638</v>
      </c>
      <c r="X165" s="587"/>
      <c r="Y165" s="587"/>
      <c r="Z165" s="587"/>
      <c r="AA165" s="587"/>
      <c r="AB165" s="587"/>
      <c r="AC165" s="587"/>
      <c r="AD165" s="587"/>
      <c r="AE165" s="587"/>
      <c r="AF165" s="587"/>
      <c r="AG165" s="587"/>
    </row>
    <row r="166" spans="1:33" s="525" customFormat="1" ht="90">
      <c r="A166" s="1233"/>
      <c r="B166" s="1233"/>
      <c r="C166" s="1233"/>
      <c r="D166" s="1233"/>
      <c r="E166" s="1233"/>
      <c r="F166" s="1233">
        <v>1</v>
      </c>
      <c r="G166" s="903"/>
      <c r="H166" s="903"/>
      <c r="I166" s="1233"/>
      <c r="J166" s="1233">
        <v>1</v>
      </c>
      <c r="K166" s="911"/>
      <c r="L166" s="595" t="str">
        <f>mergeValue(A166) &amp;"."&amp; mergeValue(B166)&amp;"."&amp; mergeValue(C166)&amp;"."&amp; mergeValue(D166)&amp;"."&amp; mergeValue(E166)&amp;"."&amp; mergeValue(F166)</f>
        <v>1.1.1.1.1.1</v>
      </c>
      <c r="M166" s="557" t="s">
        <v>10</v>
      </c>
      <c r="N166" s="583"/>
      <c r="O166" s="1236"/>
      <c r="P166" s="1237"/>
      <c r="Q166" s="1237"/>
      <c r="R166" s="1237"/>
      <c r="S166" s="1237"/>
      <c r="T166" s="1237"/>
      <c r="U166" s="1237"/>
      <c r="V166" s="1238"/>
      <c r="W166" s="632" t="s">
        <v>636</v>
      </c>
      <c r="X166" s="587"/>
      <c r="Y166" s="591" t="str">
        <f>strCheckUnique(Z166:Z169)</f>
        <v/>
      </c>
      <c r="Z166" s="587"/>
      <c r="AA166" s="591" t="str">
        <f>IF(O166="","",O166 &amp; ":_")</f>
        <v/>
      </c>
      <c r="AB166" s="587"/>
      <c r="AC166" s="587"/>
      <c r="AD166" s="587"/>
      <c r="AE166" s="587"/>
      <c r="AF166" s="587"/>
      <c r="AG166" s="587"/>
    </row>
    <row r="167" spans="1:33" s="525" customFormat="1" ht="188.25" customHeight="1">
      <c r="A167" s="1233"/>
      <c r="B167" s="1233"/>
      <c r="C167" s="1233"/>
      <c r="D167" s="1233"/>
      <c r="E167" s="1233"/>
      <c r="F167" s="1233"/>
      <c r="G167" s="903">
        <v>1</v>
      </c>
      <c r="H167" s="903"/>
      <c r="I167" s="1233"/>
      <c r="J167" s="1233"/>
      <c r="K167" s="911">
        <v>1</v>
      </c>
      <c r="L167" s="595" t="str">
        <f>mergeValue(A167) &amp;"."&amp; mergeValue(B167)&amp;"."&amp; mergeValue(C167)&amp;"."&amp; mergeValue(D167)&amp;"."&amp; mergeValue(E167)&amp;"."&amp; mergeValue(F167)&amp;"."&amp; mergeValue(G167)</f>
        <v>1.1.1.1.1.1.1</v>
      </c>
      <c r="M167" s="1071"/>
      <c r="N167" s="588"/>
      <c r="O167" s="1080"/>
      <c r="P167" s="564"/>
      <c r="Q167" s="564"/>
      <c r="R167" s="1243"/>
      <c r="S167" s="1229" t="s">
        <v>84</v>
      </c>
      <c r="T167" s="1243"/>
      <c r="U167" s="1229" t="s">
        <v>84</v>
      </c>
      <c r="V167" s="580"/>
      <c r="W167" s="1203" t="s">
        <v>656</v>
      </c>
      <c r="X167" s="587" t="str">
        <f>strCheckDate(O168:V168)</f>
        <v/>
      </c>
      <c r="Y167" s="591"/>
      <c r="Z167" s="591" t="str">
        <f>IF(M167="","",M167 )</f>
        <v/>
      </c>
      <c r="AA167" s="591"/>
      <c r="AB167" s="591"/>
      <c r="AC167" s="591"/>
      <c r="AD167" s="587"/>
      <c r="AE167" s="587"/>
      <c r="AF167" s="587"/>
      <c r="AG167" s="587"/>
    </row>
    <row r="168" spans="1:33" s="525" customFormat="1" ht="11.25" hidden="1" customHeight="1">
      <c r="A168" s="1233"/>
      <c r="B168" s="1233"/>
      <c r="C168" s="1233"/>
      <c r="D168" s="1233"/>
      <c r="E168" s="1233"/>
      <c r="F168" s="1233"/>
      <c r="G168" s="903"/>
      <c r="H168" s="903"/>
      <c r="I168" s="1233"/>
      <c r="J168" s="1233"/>
      <c r="K168" s="911"/>
      <c r="L168" s="602"/>
      <c r="M168" s="648"/>
      <c r="N168" s="588"/>
      <c r="O168" s="586"/>
      <c r="P168" s="564"/>
      <c r="Q168" s="586" t="str">
        <f>R167 &amp; "-" &amp; T167</f>
        <v>-</v>
      </c>
      <c r="R168" s="1228"/>
      <c r="S168" s="1229"/>
      <c r="T168" s="1228"/>
      <c r="U168" s="1229"/>
      <c r="V168" s="580"/>
      <c r="W168" s="1203"/>
      <c r="X168" s="587"/>
      <c r="Y168" s="587"/>
      <c r="Z168" s="587"/>
      <c r="AA168" s="587"/>
      <c r="AB168" s="587"/>
      <c r="AC168" s="587"/>
      <c r="AD168" s="587"/>
      <c r="AE168" s="587"/>
      <c r="AF168" s="587"/>
      <c r="AG168" s="587"/>
    </row>
    <row r="169" spans="1:33" s="524" customFormat="1" ht="15" customHeight="1">
      <c r="A169" s="1233"/>
      <c r="B169" s="1233"/>
      <c r="C169" s="1233"/>
      <c r="D169" s="1233"/>
      <c r="E169" s="1233"/>
      <c r="F169" s="1233"/>
      <c r="G169" s="905"/>
      <c r="H169" s="903"/>
      <c r="I169" s="1233"/>
      <c r="J169" s="1233"/>
      <c r="K169" s="910"/>
      <c r="L169" s="540"/>
      <c r="M169" s="559" t="s">
        <v>25</v>
      </c>
      <c r="N169" s="553"/>
      <c r="O169" s="547"/>
      <c r="P169" s="547"/>
      <c r="Q169" s="547"/>
      <c r="R169" s="575"/>
      <c r="S169" s="566"/>
      <c r="T169" s="565"/>
      <c r="U169" s="553"/>
      <c r="V169" s="562"/>
      <c r="W169" s="1203"/>
      <c r="X169" s="589"/>
      <c r="Y169" s="589"/>
      <c r="Z169" s="589"/>
      <c r="AA169" s="589"/>
      <c r="AB169" s="589"/>
      <c r="AC169" s="589"/>
      <c r="AD169" s="589"/>
      <c r="AE169" s="589"/>
      <c r="AF169" s="589"/>
      <c r="AG169" s="589"/>
    </row>
    <row r="170" spans="1:33" s="524" customFormat="1" ht="15" customHeight="1">
      <c r="A170" s="1233"/>
      <c r="B170" s="1233"/>
      <c r="C170" s="1233"/>
      <c r="D170" s="1233"/>
      <c r="E170" s="1233"/>
      <c r="F170" s="905"/>
      <c r="G170" s="905"/>
      <c r="H170" s="903"/>
      <c r="I170" s="1233"/>
      <c r="J170" s="905"/>
      <c r="K170" s="910"/>
      <c r="L170" s="540"/>
      <c r="M170" s="558" t="s">
        <v>11</v>
      </c>
      <c r="N170" s="552"/>
      <c r="O170" s="547"/>
      <c r="P170" s="547"/>
      <c r="Q170" s="547"/>
      <c r="R170" s="575"/>
      <c r="S170" s="566"/>
      <c r="T170" s="565"/>
      <c r="U170" s="552"/>
      <c r="V170" s="566"/>
      <c r="W170" s="562"/>
      <c r="X170" s="589"/>
      <c r="Y170" s="589"/>
      <c r="Z170" s="589"/>
      <c r="AA170" s="589"/>
      <c r="AB170" s="589"/>
      <c r="AC170" s="589"/>
      <c r="AD170" s="589"/>
      <c r="AE170" s="589"/>
      <c r="AF170" s="589"/>
      <c r="AG170" s="589"/>
    </row>
    <row r="171" spans="1:33" s="524" customFormat="1" ht="15" customHeight="1">
      <c r="A171" s="1233"/>
      <c r="B171" s="1233"/>
      <c r="C171" s="1233"/>
      <c r="D171" s="1233"/>
      <c r="E171" s="909"/>
      <c r="F171" s="905"/>
      <c r="G171" s="905"/>
      <c r="H171" s="905"/>
      <c r="I171" s="901"/>
      <c r="J171" s="898"/>
      <c r="K171" s="908"/>
      <c r="L171" s="540"/>
      <c r="M171" s="553" t="s">
        <v>12</v>
      </c>
      <c r="N171" s="551"/>
      <c r="O171" s="547"/>
      <c r="P171" s="547"/>
      <c r="Q171" s="547"/>
      <c r="R171" s="575"/>
      <c r="S171" s="566"/>
      <c r="T171" s="565"/>
      <c r="U171" s="551"/>
      <c r="V171" s="566"/>
      <c r="W171" s="562"/>
      <c r="X171" s="589"/>
      <c r="Y171" s="589"/>
      <c r="Z171" s="589"/>
      <c r="AA171" s="589"/>
      <c r="AB171" s="589"/>
      <c r="AC171" s="589"/>
      <c r="AD171" s="589"/>
      <c r="AE171" s="589"/>
      <c r="AF171" s="589"/>
      <c r="AG171" s="589"/>
    </row>
    <row r="172" spans="1:33" s="524" customFormat="1" ht="15" customHeight="1">
      <c r="A172" s="1233"/>
      <c r="B172" s="1233"/>
      <c r="C172" s="1233"/>
      <c r="D172" s="909"/>
      <c r="E172" s="909"/>
      <c r="F172" s="905"/>
      <c r="G172" s="905"/>
      <c r="H172" s="905"/>
      <c r="I172" s="901"/>
      <c r="J172" s="898"/>
      <c r="K172" s="908"/>
      <c r="L172" s="540"/>
      <c r="M172" s="552" t="s">
        <v>17</v>
      </c>
      <c r="N172" s="551"/>
      <c r="O172" s="547"/>
      <c r="P172" s="547"/>
      <c r="Q172" s="547"/>
      <c r="R172" s="575"/>
      <c r="S172" s="566"/>
      <c r="T172" s="565"/>
      <c r="U172" s="551"/>
      <c r="V172" s="566"/>
      <c r="W172" s="562"/>
      <c r="X172" s="589"/>
      <c r="Y172" s="589"/>
      <c r="Z172" s="589"/>
      <c r="AA172" s="589"/>
      <c r="AB172" s="589"/>
      <c r="AC172" s="589"/>
      <c r="AD172" s="589"/>
      <c r="AE172" s="589"/>
      <c r="AF172" s="589"/>
      <c r="AG172" s="589"/>
    </row>
    <row r="173" spans="1:33" s="524" customFormat="1" ht="15" customHeight="1">
      <c r="A173" s="1233"/>
      <c r="B173" s="1233"/>
      <c r="C173" s="909"/>
      <c r="D173" s="909"/>
      <c r="E173" s="909"/>
      <c r="F173" s="909"/>
      <c r="G173" s="914"/>
      <c r="H173" s="901"/>
      <c r="I173" s="912"/>
      <c r="J173" s="898"/>
      <c r="K173" s="913"/>
      <c r="L173" s="540"/>
      <c r="M173" s="551" t="s">
        <v>18</v>
      </c>
      <c r="N173" s="551"/>
      <c r="O173" s="547"/>
      <c r="P173" s="547"/>
      <c r="Q173" s="547"/>
      <c r="R173" s="575"/>
      <c r="S173" s="566"/>
      <c r="T173" s="565"/>
      <c r="U173" s="551"/>
      <c r="V173" s="566"/>
      <c r="W173" s="562"/>
      <c r="X173" s="589"/>
      <c r="Y173" s="589"/>
      <c r="Z173" s="589"/>
      <c r="AA173" s="589"/>
      <c r="AB173" s="589"/>
      <c r="AC173" s="589"/>
      <c r="AD173" s="589"/>
      <c r="AE173" s="589"/>
      <c r="AF173" s="589"/>
      <c r="AG173" s="589"/>
    </row>
    <row r="174" spans="1:33" s="524" customFormat="1" ht="15" customHeight="1">
      <c r="A174" s="1233"/>
      <c r="B174" s="909"/>
      <c r="C174" s="909"/>
      <c r="D174" s="909"/>
      <c r="E174" s="909"/>
      <c r="F174" s="909"/>
      <c r="G174" s="914"/>
      <c r="H174" s="901"/>
      <c r="I174" s="901"/>
      <c r="J174" s="898"/>
      <c r="K174" s="908"/>
      <c r="L174" s="540"/>
      <c r="M174" s="560" t="s">
        <v>19</v>
      </c>
      <c r="N174" s="551"/>
      <c r="O174" s="547"/>
      <c r="P174" s="547"/>
      <c r="Q174" s="547"/>
      <c r="R174" s="575"/>
      <c r="S174" s="566"/>
      <c r="T174" s="565"/>
      <c r="U174" s="551"/>
      <c r="V174" s="566"/>
      <c r="W174" s="562"/>
      <c r="X174" s="589"/>
      <c r="Y174" s="589"/>
      <c r="Z174" s="589"/>
      <c r="AA174" s="589"/>
      <c r="AB174" s="589"/>
      <c r="AC174" s="589"/>
      <c r="AD174" s="589"/>
      <c r="AE174" s="589"/>
      <c r="AF174" s="589"/>
      <c r="AG174" s="589"/>
    </row>
    <row r="175" spans="1:33" s="524" customFormat="1" ht="15" customHeight="1">
      <c r="A175" s="897"/>
      <c r="B175" s="897"/>
      <c r="C175" s="897"/>
      <c r="D175" s="897"/>
      <c r="E175" s="897"/>
      <c r="F175" s="897"/>
      <c r="G175" s="897"/>
      <c r="H175" s="897"/>
      <c r="I175" s="897"/>
      <c r="J175" s="897"/>
      <c r="K175" s="897"/>
      <c r="L175" s="540"/>
      <c r="M175" s="567" t="s">
        <v>309</v>
      </c>
      <c r="N175" s="551"/>
      <c r="O175" s="547"/>
      <c r="P175" s="547"/>
      <c r="Q175" s="547"/>
      <c r="R175" s="575"/>
      <c r="S175" s="566"/>
      <c r="T175" s="565"/>
      <c r="U175" s="551"/>
      <c r="V175" s="759"/>
      <c r="W175" s="759"/>
      <c r="X175" s="759"/>
      <c r="Y175" s="768"/>
      <c r="Z175" s="767"/>
      <c r="AA175" s="766"/>
      <c r="AB175" s="760"/>
      <c r="AC175" s="767"/>
      <c r="AD175" s="764"/>
      <c r="AE175" s="589"/>
      <c r="AF175" s="589"/>
      <c r="AG175" s="589"/>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7" customFormat="1" ht="22.5">
      <c r="A179" s="1233">
        <v>1</v>
      </c>
      <c r="B179" s="982"/>
      <c r="C179" s="982"/>
      <c r="D179" s="982"/>
      <c r="E179" s="982"/>
      <c r="F179" s="982"/>
      <c r="G179" s="983"/>
      <c r="H179" s="983"/>
      <c r="I179" s="985"/>
      <c r="J179" s="977"/>
      <c r="K179" s="977"/>
      <c r="L179" s="726">
        <f>mergeValue(A179)</f>
        <v>1</v>
      </c>
      <c r="M179" s="643" t="s">
        <v>20</v>
      </c>
      <c r="N179" s="718"/>
      <c r="O179" s="1286"/>
      <c r="P179" s="1287"/>
      <c r="Q179" s="1287"/>
      <c r="R179" s="1287"/>
      <c r="S179" s="1287"/>
      <c r="T179" s="1287"/>
      <c r="U179" s="1287"/>
      <c r="V179" s="1287"/>
      <c r="W179" s="1288"/>
      <c r="X179" s="719" t="s">
        <v>476</v>
      </c>
      <c r="Y179" s="721"/>
      <c r="Z179" s="721"/>
      <c r="AA179" s="721"/>
      <c r="AB179" s="721"/>
      <c r="AC179" s="721"/>
      <c r="AD179" s="721"/>
      <c r="AE179" s="721"/>
      <c r="AF179" s="721"/>
      <c r="AG179" s="721"/>
    </row>
    <row r="180" spans="1:47" s="687" customFormat="1" ht="22.5">
      <c r="A180" s="1233"/>
      <c r="B180" s="1233">
        <v>1</v>
      </c>
      <c r="C180" s="982"/>
      <c r="D180" s="982"/>
      <c r="E180" s="982"/>
      <c r="F180" s="982"/>
      <c r="G180" s="987"/>
      <c r="H180" s="984"/>
      <c r="I180" s="989"/>
      <c r="J180" s="974"/>
      <c r="K180" s="973"/>
      <c r="L180" s="726" t="str">
        <f>mergeValue(A180) &amp;"."&amp; mergeValue(B180)</f>
        <v>1.1</v>
      </c>
      <c r="M180" s="694" t="s">
        <v>16</v>
      </c>
      <c r="N180" s="718"/>
      <c r="O180" s="1286"/>
      <c r="P180" s="1287"/>
      <c r="Q180" s="1287"/>
      <c r="R180" s="1287"/>
      <c r="S180" s="1287"/>
      <c r="T180" s="1287"/>
      <c r="U180" s="1287"/>
      <c r="V180" s="1287"/>
      <c r="W180" s="1288"/>
      <c r="X180" s="719" t="s">
        <v>477</v>
      </c>
      <c r="Y180" s="721"/>
      <c r="Z180" s="721"/>
      <c r="AA180" s="721"/>
      <c r="AB180" s="721"/>
      <c r="AC180" s="721"/>
      <c r="AD180" s="721"/>
      <c r="AE180" s="721"/>
      <c r="AF180" s="721"/>
      <c r="AG180" s="721"/>
    </row>
    <row r="181" spans="1:47" s="687" customFormat="1" ht="22.5">
      <c r="A181" s="1233"/>
      <c r="B181" s="1233"/>
      <c r="C181" s="1233">
        <v>1</v>
      </c>
      <c r="D181" s="982"/>
      <c r="E181" s="982"/>
      <c r="F181" s="982"/>
      <c r="G181" s="987"/>
      <c r="H181" s="984"/>
      <c r="I181" s="990"/>
      <c r="J181" s="974"/>
      <c r="K181" s="973"/>
      <c r="L181" s="726" t="str">
        <f>mergeValue(A181) &amp;"."&amp; mergeValue(B181)&amp;"."&amp; mergeValue(C181)</f>
        <v>1.1.1</v>
      </c>
      <c r="M181" s="695" t="s">
        <v>7</v>
      </c>
      <c r="N181" s="718"/>
      <c r="O181" s="1286"/>
      <c r="P181" s="1287"/>
      <c r="Q181" s="1287"/>
      <c r="R181" s="1287"/>
      <c r="S181" s="1287"/>
      <c r="T181" s="1287"/>
      <c r="U181" s="1287"/>
      <c r="V181" s="1287"/>
      <c r="W181" s="1288"/>
      <c r="X181" s="719" t="s">
        <v>633</v>
      </c>
      <c r="Y181" s="721"/>
      <c r="Z181" s="721"/>
      <c r="AA181" s="721"/>
      <c r="AB181" s="721"/>
      <c r="AC181" s="721"/>
      <c r="AD181" s="721"/>
      <c r="AE181" s="721"/>
      <c r="AF181" s="721"/>
      <c r="AG181" s="721"/>
    </row>
    <row r="182" spans="1:47" s="687" customFormat="1" ht="22.5">
      <c r="A182" s="1233"/>
      <c r="B182" s="1233"/>
      <c r="C182" s="1233"/>
      <c r="D182" s="1233">
        <v>1</v>
      </c>
      <c r="E182" s="982"/>
      <c r="F182" s="982"/>
      <c r="G182" s="987"/>
      <c r="H182" s="984"/>
      <c r="I182" s="990"/>
      <c r="J182" s="988"/>
      <c r="K182" s="973"/>
      <c r="L182" s="726" t="str">
        <f>mergeValue(A182) &amp;"."&amp; mergeValue(B182)&amp;"."&amp; mergeValue(C182)&amp;"."&amp; mergeValue(D182)</f>
        <v>1.1.1.1</v>
      </c>
      <c r="M182" s="696" t="s">
        <v>22</v>
      </c>
      <c r="N182" s="718"/>
      <c r="O182" s="1286"/>
      <c r="P182" s="1287"/>
      <c r="Q182" s="1287"/>
      <c r="R182" s="1287"/>
      <c r="S182" s="1287"/>
      <c r="T182" s="1287"/>
      <c r="U182" s="1287"/>
      <c r="V182" s="1287"/>
      <c r="W182" s="1288"/>
      <c r="X182" s="719" t="s">
        <v>687</v>
      </c>
      <c r="Y182" s="721"/>
      <c r="Z182" s="721"/>
      <c r="AA182" s="721"/>
      <c r="AB182" s="721"/>
      <c r="AC182" s="721"/>
      <c r="AD182" s="721"/>
      <c r="AE182" s="721"/>
      <c r="AF182" s="721"/>
      <c r="AG182" s="721"/>
    </row>
    <row r="183" spans="1:47" s="687" customFormat="1" ht="56.25" customHeight="1">
      <c r="A183" s="1233"/>
      <c r="B183" s="1233"/>
      <c r="C183" s="1233"/>
      <c r="D183" s="1233"/>
      <c r="E183" s="982">
        <v>1</v>
      </c>
      <c r="F183" s="982"/>
      <c r="G183" s="987"/>
      <c r="H183" s="984"/>
      <c r="I183" s="990"/>
      <c r="J183" s="988"/>
      <c r="K183" s="978"/>
      <c r="L183" s="726" t="str">
        <f>mergeValue(A183) &amp;"."&amp; mergeValue(B183)&amp;"."&amp; mergeValue(C183)&amp;"."&amp; mergeValue(D183)&amp;"."&amp; mergeValue(E183)</f>
        <v>1.1.1.1.1</v>
      </c>
      <c r="M183" s="1074"/>
      <c r="N183" s="692"/>
      <c r="O183" s="1076"/>
      <c r="P183" s="1077"/>
      <c r="Q183" s="673"/>
      <c r="R183" s="673"/>
      <c r="S183" s="1093"/>
      <c r="T183" s="652" t="s">
        <v>84</v>
      </c>
      <c r="U183" s="1093"/>
      <c r="V183" s="652" t="s">
        <v>84</v>
      </c>
      <c r="W183" s="729"/>
      <c r="X183" s="719" t="s">
        <v>688</v>
      </c>
      <c r="Y183" s="721" t="str">
        <f>strCheckDateTwo(N183:W183)</f>
        <v/>
      </c>
      <c r="Z183" s="721"/>
      <c r="AA183" s="721"/>
      <c r="AB183" s="721"/>
      <c r="AC183" s="721"/>
      <c r="AD183" s="721"/>
      <c r="AE183" s="721"/>
      <c r="AF183" s="721"/>
      <c r="AG183" s="721"/>
    </row>
    <row r="184" spans="1:47" s="687" customFormat="1" ht="14.25" hidden="1" customHeight="1">
      <c r="A184" s="1233"/>
      <c r="B184" s="1233"/>
      <c r="C184" s="1233"/>
      <c r="D184" s="1233"/>
      <c r="E184" s="982"/>
      <c r="F184" s="982"/>
      <c r="G184" s="987"/>
      <c r="H184" s="984"/>
      <c r="I184" s="990"/>
      <c r="J184" s="988"/>
      <c r="K184" s="978"/>
      <c r="L184" s="716"/>
      <c r="M184" s="703"/>
      <c r="N184" s="648"/>
      <c r="O184" s="648"/>
      <c r="P184" s="648"/>
      <c r="Q184" s="648"/>
      <c r="R184" s="720" t="str">
        <f>S183 &amp; "-" &amp; U183</f>
        <v>-</v>
      </c>
      <c r="S184" s="730"/>
      <c r="T184" s="722"/>
      <c r="U184" s="730"/>
      <c r="V184" s="648"/>
      <c r="W184" s="648"/>
      <c r="X184" s="702"/>
      <c r="Y184" s="721"/>
      <c r="Z184" s="721"/>
      <c r="AA184" s="721"/>
      <c r="AB184" s="721"/>
      <c r="AC184" s="721"/>
      <c r="AD184" s="721"/>
      <c r="AE184" s="721"/>
      <c r="AF184" s="721"/>
      <c r="AG184" s="721"/>
    </row>
    <row r="185" spans="1:47" s="687" customFormat="1" ht="15" customHeight="1">
      <c r="A185" s="1233"/>
      <c r="B185" s="1233"/>
      <c r="C185" s="1233"/>
      <c r="D185" s="1233"/>
      <c r="E185" s="982"/>
      <c r="F185" s="982"/>
      <c r="G185" s="987"/>
      <c r="H185" s="984"/>
      <c r="I185" s="990"/>
      <c r="J185" s="988"/>
      <c r="K185" s="978"/>
      <c r="L185" s="690"/>
      <c r="M185" s="699" t="s">
        <v>5</v>
      </c>
      <c r="N185" s="697"/>
      <c r="O185" s="693"/>
      <c r="P185" s="693"/>
      <c r="Q185" s="693"/>
      <c r="R185" s="693"/>
      <c r="S185" s="710"/>
      <c r="T185" s="706"/>
      <c r="U185" s="705"/>
      <c r="V185" s="697"/>
      <c r="W185" s="697"/>
      <c r="X185" s="701"/>
      <c r="Y185" s="721"/>
      <c r="Z185" s="721"/>
      <c r="AA185" s="721"/>
      <c r="AB185" s="721"/>
      <c r="AC185" s="721"/>
      <c r="AD185" s="721"/>
      <c r="AE185" s="721"/>
      <c r="AF185" s="721"/>
      <c r="AG185" s="721"/>
    </row>
    <row r="186" spans="1:47" s="686" customFormat="1" ht="15" customHeight="1">
      <c r="A186" s="1233"/>
      <c r="B186" s="1233"/>
      <c r="C186" s="1233"/>
      <c r="D186" s="986"/>
      <c r="E186" s="986"/>
      <c r="F186" s="986"/>
      <c r="G186" s="987"/>
      <c r="H186" s="986"/>
      <c r="I186" s="990"/>
      <c r="J186" s="976"/>
      <c r="K186" s="980"/>
      <c r="L186" s="690"/>
      <c r="M186" s="698" t="s">
        <v>17</v>
      </c>
      <c r="N186" s="697"/>
      <c r="O186" s="693"/>
      <c r="P186" s="693"/>
      <c r="Q186" s="693"/>
      <c r="R186" s="693"/>
      <c r="S186" s="710"/>
      <c r="T186" s="706"/>
      <c r="U186" s="705"/>
      <c r="V186" s="697"/>
      <c r="W186" s="706"/>
      <c r="X186" s="701"/>
      <c r="Y186" s="723"/>
      <c r="Z186" s="723"/>
      <c r="AA186" s="723"/>
      <c r="AB186" s="723"/>
      <c r="AC186" s="723"/>
      <c r="AD186" s="723"/>
      <c r="AE186" s="723"/>
      <c r="AF186" s="723"/>
      <c r="AG186" s="723"/>
    </row>
    <row r="187" spans="1:47" s="686" customFormat="1" ht="15" customHeight="1">
      <c r="A187" s="1233"/>
      <c r="B187" s="1233"/>
      <c r="C187" s="986"/>
      <c r="D187" s="986"/>
      <c r="E187" s="986"/>
      <c r="F187" s="986"/>
      <c r="G187" s="987"/>
      <c r="H187" s="986"/>
      <c r="I187" s="981"/>
      <c r="J187" s="976"/>
      <c r="K187" s="980"/>
      <c r="L187" s="690"/>
      <c r="M187" s="697" t="s">
        <v>18</v>
      </c>
      <c r="N187" s="697"/>
      <c r="O187" s="693"/>
      <c r="P187" s="693"/>
      <c r="Q187" s="693"/>
      <c r="R187" s="693"/>
      <c r="S187" s="710"/>
      <c r="T187" s="706"/>
      <c r="U187" s="705"/>
      <c r="V187" s="697"/>
      <c r="W187" s="706"/>
      <c r="X187" s="701"/>
      <c r="Y187" s="723"/>
      <c r="Z187" s="723"/>
      <c r="AA187" s="723"/>
      <c r="AB187" s="723"/>
      <c r="AC187" s="723"/>
      <c r="AD187" s="723"/>
      <c r="AE187" s="723"/>
      <c r="AF187" s="723"/>
      <c r="AG187" s="723"/>
    </row>
    <row r="188" spans="1:47" s="686" customFormat="1" ht="15" customHeight="1">
      <c r="A188" s="1233"/>
      <c r="B188" s="986"/>
      <c r="C188" s="986"/>
      <c r="D188" s="986"/>
      <c r="E188" s="986"/>
      <c r="F188" s="986"/>
      <c r="G188" s="987"/>
      <c r="H188" s="986"/>
      <c r="I188" s="981"/>
      <c r="J188" s="976"/>
      <c r="K188" s="980"/>
      <c r="L188" s="690"/>
      <c r="M188" s="700" t="s">
        <v>19</v>
      </c>
      <c r="N188" s="697"/>
      <c r="O188" s="693"/>
      <c r="P188" s="693"/>
      <c r="Q188" s="693"/>
      <c r="R188" s="693"/>
      <c r="S188" s="710"/>
      <c r="T188" s="706"/>
      <c r="U188" s="705"/>
      <c r="V188" s="697"/>
      <c r="W188" s="706"/>
      <c r="X188" s="701"/>
      <c r="Y188" s="723"/>
      <c r="Z188" s="723"/>
      <c r="AA188" s="723"/>
      <c r="AB188" s="723"/>
      <c r="AC188" s="723"/>
      <c r="AD188" s="723"/>
      <c r="AE188" s="723"/>
      <c r="AF188" s="723"/>
      <c r="AG188" s="723"/>
    </row>
    <row r="189" spans="1:47" s="686" customFormat="1" ht="15" customHeight="1">
      <c r="A189" s="972"/>
      <c r="B189" s="972"/>
      <c r="C189" s="972"/>
      <c r="D189" s="972"/>
      <c r="E189" s="972"/>
      <c r="F189" s="972"/>
      <c r="G189" s="979"/>
      <c r="H189" s="980"/>
      <c r="I189" s="975"/>
      <c r="J189" s="976"/>
      <c r="K189" s="972"/>
      <c r="L189" s="690"/>
      <c r="M189" s="707" t="s">
        <v>309</v>
      </c>
      <c r="N189" s="697"/>
      <c r="O189" s="693"/>
      <c r="P189" s="693"/>
      <c r="Q189" s="693"/>
      <c r="R189" s="693"/>
      <c r="S189" s="710"/>
      <c r="T189" s="706"/>
      <c r="U189" s="705"/>
      <c r="V189" s="697"/>
      <c r="W189" s="706"/>
      <c r="X189" s="701"/>
      <c r="Y189" s="723"/>
      <c r="Z189" s="723"/>
      <c r="AA189" s="723"/>
      <c r="AB189" s="723"/>
      <c r="AC189" s="723"/>
      <c r="AD189" s="723"/>
      <c r="AE189" s="723"/>
      <c r="AF189" s="723"/>
      <c r="AG189" s="723"/>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7" customFormat="1" ht="22.5">
      <c r="A193" s="1233">
        <v>1</v>
      </c>
      <c r="B193" s="1017"/>
      <c r="C193" s="1017"/>
      <c r="D193" s="1017"/>
      <c r="E193" s="1017"/>
      <c r="F193" s="1010"/>
      <c r="G193" s="1016"/>
      <c r="H193" s="1016"/>
      <c r="I193" s="998"/>
      <c r="J193" s="997"/>
      <c r="K193" s="997"/>
      <c r="L193" s="726">
        <f>mergeValue(A193)</f>
        <v>1</v>
      </c>
      <c r="M193" s="643" t="s">
        <v>20</v>
      </c>
      <c r="N193" s="1314"/>
      <c r="O193" s="1315"/>
      <c r="P193" s="1315"/>
      <c r="Q193" s="1315"/>
      <c r="R193" s="1315"/>
      <c r="S193" s="1315"/>
      <c r="T193" s="1315"/>
      <c r="U193" s="1315"/>
      <c r="V193" s="1315"/>
      <c r="W193" s="1315"/>
      <c r="X193" s="1315"/>
      <c r="Y193" s="1315"/>
      <c r="Z193" s="1315"/>
      <c r="AA193" s="1315"/>
      <c r="AB193" s="1315"/>
      <c r="AC193" s="1315"/>
      <c r="AD193" s="1315"/>
      <c r="AE193" s="1315"/>
      <c r="AF193" s="1316"/>
      <c r="AG193" s="719" t="s">
        <v>476</v>
      </c>
      <c r="AH193" s="721"/>
      <c r="AI193" s="721"/>
      <c r="AJ193" s="721"/>
      <c r="AK193" s="721"/>
      <c r="AL193" s="721"/>
      <c r="AM193" s="721"/>
      <c r="AN193" s="721"/>
      <c r="AO193" s="721"/>
      <c r="AP193" s="721"/>
      <c r="AQ193" s="721"/>
      <c r="AR193" s="721"/>
    </row>
    <row r="194" spans="1:46" s="687" customFormat="1" ht="22.5">
      <c r="A194" s="1233"/>
      <c r="B194" s="1233">
        <v>1</v>
      </c>
      <c r="C194" s="1017"/>
      <c r="D194" s="1017"/>
      <c r="E194" s="1017"/>
      <c r="F194" s="1010"/>
      <c r="G194" s="1019"/>
      <c r="H194" s="1020"/>
      <c r="I194" s="999"/>
      <c r="J194" s="994"/>
      <c r="K194" s="992"/>
      <c r="L194" s="726" t="str">
        <f>mergeValue(A194) &amp;"."&amp; mergeValue(B194)</f>
        <v>1.1</v>
      </c>
      <c r="M194" s="694" t="s">
        <v>16</v>
      </c>
      <c r="N194" s="1311"/>
      <c r="O194" s="1312"/>
      <c r="P194" s="1312"/>
      <c r="Q194" s="1312"/>
      <c r="R194" s="1312"/>
      <c r="S194" s="1312"/>
      <c r="T194" s="1312"/>
      <c r="U194" s="1312"/>
      <c r="V194" s="1312"/>
      <c r="W194" s="1312"/>
      <c r="X194" s="1312"/>
      <c r="Y194" s="1312"/>
      <c r="Z194" s="1312"/>
      <c r="AA194" s="1312"/>
      <c r="AB194" s="1312"/>
      <c r="AC194" s="1312"/>
      <c r="AD194" s="1312"/>
      <c r="AE194" s="1312"/>
      <c r="AF194" s="1313"/>
      <c r="AG194" s="719" t="s">
        <v>477</v>
      </c>
      <c r="AH194" s="721"/>
      <c r="AI194" s="721"/>
      <c r="AJ194" s="721"/>
      <c r="AK194" s="721"/>
      <c r="AL194" s="721"/>
      <c r="AM194" s="721"/>
      <c r="AN194" s="721"/>
      <c r="AO194" s="721"/>
      <c r="AP194" s="721"/>
      <c r="AQ194" s="721"/>
      <c r="AR194" s="721"/>
    </row>
    <row r="195" spans="1:46" s="687" customFormat="1" ht="22.5">
      <c r="A195" s="1233"/>
      <c r="B195" s="1233"/>
      <c r="C195" s="1233">
        <v>1</v>
      </c>
      <c r="D195" s="1017"/>
      <c r="E195" s="1017"/>
      <c r="F195" s="1010"/>
      <c r="G195" s="1019"/>
      <c r="H195" s="1020"/>
      <c r="I195" s="999"/>
      <c r="J195" s="994"/>
      <c r="K195" s="992"/>
      <c r="L195" s="726" t="str">
        <f>mergeValue(A195) &amp;"."&amp; mergeValue(B195)&amp;"."&amp; mergeValue(C195)</f>
        <v>1.1.1</v>
      </c>
      <c r="M195" s="695" t="s">
        <v>7</v>
      </c>
      <c r="N195" s="1311"/>
      <c r="O195" s="1312"/>
      <c r="P195" s="1312"/>
      <c r="Q195" s="1312"/>
      <c r="R195" s="1312"/>
      <c r="S195" s="1312"/>
      <c r="T195" s="1312"/>
      <c r="U195" s="1312"/>
      <c r="V195" s="1312"/>
      <c r="W195" s="1312"/>
      <c r="X195" s="1312"/>
      <c r="Y195" s="1312"/>
      <c r="Z195" s="1312"/>
      <c r="AA195" s="1312"/>
      <c r="AB195" s="1312"/>
      <c r="AC195" s="1312"/>
      <c r="AD195" s="1312"/>
      <c r="AE195" s="1312"/>
      <c r="AF195" s="1313"/>
      <c r="AG195" s="719" t="s">
        <v>633</v>
      </c>
      <c r="AH195" s="721"/>
      <c r="AI195" s="721"/>
      <c r="AJ195" s="721"/>
      <c r="AK195" s="721"/>
      <c r="AL195" s="721"/>
      <c r="AM195" s="721"/>
      <c r="AN195" s="721"/>
      <c r="AO195" s="721"/>
      <c r="AP195" s="721"/>
      <c r="AQ195" s="721"/>
      <c r="AR195" s="721"/>
    </row>
    <row r="196" spans="1:46" s="687" customFormat="1" ht="15" customHeight="1">
      <c r="A196" s="1233"/>
      <c r="B196" s="1233"/>
      <c r="C196" s="1233"/>
      <c r="D196" s="1233">
        <v>1</v>
      </c>
      <c r="E196" s="1017"/>
      <c r="F196" s="1010"/>
      <c r="G196" s="1019"/>
      <c r="H196" s="1020"/>
      <c r="I196" s="999"/>
      <c r="J196" s="994"/>
      <c r="K196" s="992"/>
      <c r="L196" s="726" t="str">
        <f>mergeValue(A196) &amp;"."&amp; mergeValue(B196)&amp;"."&amp; mergeValue(C196)&amp;"."&amp; mergeValue(D196)</f>
        <v>1.1.1.1</v>
      </c>
      <c r="M196" s="696" t="s">
        <v>22</v>
      </c>
      <c r="N196" s="1311"/>
      <c r="O196" s="1312"/>
      <c r="P196" s="1312"/>
      <c r="Q196" s="1312"/>
      <c r="R196" s="1312"/>
      <c r="S196" s="1312"/>
      <c r="T196" s="1312"/>
      <c r="U196" s="1312"/>
      <c r="V196" s="1312"/>
      <c r="W196" s="1312"/>
      <c r="X196" s="1312"/>
      <c r="Y196" s="1312"/>
      <c r="Z196" s="1312"/>
      <c r="AA196" s="1312"/>
      <c r="AB196" s="1312"/>
      <c r="AC196" s="1312"/>
      <c r="AD196" s="1312"/>
      <c r="AE196" s="1312"/>
      <c r="AF196" s="1313"/>
      <c r="AG196" s="719" t="s">
        <v>680</v>
      </c>
      <c r="AH196" s="721"/>
      <c r="AI196" s="721"/>
      <c r="AJ196" s="721"/>
      <c r="AK196" s="721"/>
      <c r="AL196" s="721"/>
      <c r="AM196" s="721"/>
      <c r="AN196" s="721"/>
      <c r="AO196" s="721"/>
      <c r="AP196" s="721"/>
      <c r="AQ196" s="721"/>
      <c r="AR196" s="721"/>
    </row>
    <row r="197" spans="1:46" s="687" customFormat="1" ht="17.100000000000001" customHeight="1">
      <c r="A197" s="1233"/>
      <c r="B197" s="1233"/>
      <c r="C197" s="1233"/>
      <c r="D197" s="1233"/>
      <c r="E197" s="1233">
        <v>1</v>
      </c>
      <c r="F197" s="1010"/>
      <c r="G197" s="1019"/>
      <c r="H197" s="1020"/>
      <c r="I197" s="1021"/>
      <c r="J197" s="1011"/>
      <c r="K197" s="1162"/>
      <c r="L197" s="1272" t="str">
        <f>mergeValue(A197) &amp;"."&amp; mergeValue(B197)&amp;"."&amp; mergeValue(C197)&amp;"."&amp; mergeValue(D197)&amp;"."&amp; mergeValue(E197)</f>
        <v>1.1.1.1.1</v>
      </c>
      <c r="M197" s="1273"/>
      <c r="N197" s="1229" t="s">
        <v>85</v>
      </c>
      <c r="O197" s="1267"/>
      <c r="P197" s="1263">
        <v>1</v>
      </c>
      <c r="Q197" s="1292"/>
      <c r="R197" s="1229" t="s">
        <v>85</v>
      </c>
      <c r="S197" s="1267"/>
      <c r="T197" s="1263">
        <v>1</v>
      </c>
      <c r="U197" s="1292"/>
      <c r="V197" s="1229" t="s">
        <v>85</v>
      </c>
      <c r="W197" s="703"/>
      <c r="X197" s="691">
        <v>1</v>
      </c>
      <c r="Y197" s="1098"/>
      <c r="Z197" s="673"/>
      <c r="AA197" s="673"/>
      <c r="AB197" s="1243"/>
      <c r="AC197" s="1229" t="s">
        <v>84</v>
      </c>
      <c r="AD197" s="1243"/>
      <c r="AE197" s="1229" t="s">
        <v>84</v>
      </c>
      <c r="AF197" s="717"/>
      <c r="AG197" s="1260" t="s">
        <v>681</v>
      </c>
      <c r="AH197" s="721" t="str">
        <f>strCheckDate(Z198:AF198)</f>
        <v/>
      </c>
      <c r="AI197" s="724" t="str">
        <f>IF(AND(COUNTIF(AJ192:AJ192,AJ197)&gt;1,AJ197&lt;&gt;""),"ErrUnique:HasDoubleConn","")</f>
        <v/>
      </c>
      <c r="AJ197" s="724"/>
      <c r="AK197" s="724"/>
      <c r="AL197" s="724"/>
      <c r="AM197" s="724"/>
      <c r="AN197" s="724"/>
      <c r="AO197" s="721"/>
      <c r="AP197" s="721"/>
      <c r="AQ197" s="721"/>
      <c r="AR197" s="721"/>
    </row>
    <row r="198" spans="1:46" s="687" customFormat="1" ht="17.100000000000001" customHeight="1">
      <c r="A198" s="1233"/>
      <c r="B198" s="1233"/>
      <c r="C198" s="1233"/>
      <c r="D198" s="1233"/>
      <c r="E198" s="1233"/>
      <c r="F198" s="1010"/>
      <c r="G198" s="1019"/>
      <c r="H198" s="1020"/>
      <c r="I198" s="1021"/>
      <c r="J198" s="1011"/>
      <c r="K198" s="1162"/>
      <c r="L198" s="1272"/>
      <c r="M198" s="1273"/>
      <c r="N198" s="1229"/>
      <c r="O198" s="1267"/>
      <c r="P198" s="1263"/>
      <c r="Q198" s="1292"/>
      <c r="R198" s="1229"/>
      <c r="S198" s="1267"/>
      <c r="T198" s="1263"/>
      <c r="U198" s="1292"/>
      <c r="V198" s="1229"/>
      <c r="W198" s="728"/>
      <c r="X198" s="707"/>
      <c r="Y198" s="707"/>
      <c r="Z198" s="709"/>
      <c r="AA198" s="605" t="str">
        <f>AB197 &amp; "-" &amp; AD197</f>
        <v>-</v>
      </c>
      <c r="AB198" s="1228"/>
      <c r="AC198" s="1229"/>
      <c r="AD198" s="1228"/>
      <c r="AE198" s="1229"/>
      <c r="AF198" s="675"/>
      <c r="AG198" s="1261"/>
      <c r="AH198" s="721"/>
      <c r="AI198" s="724"/>
      <c r="AJ198" s="724"/>
      <c r="AK198" s="724"/>
      <c r="AL198" s="724"/>
      <c r="AM198" s="724"/>
      <c r="AN198" s="724"/>
      <c r="AO198" s="721"/>
      <c r="AP198" s="721"/>
      <c r="AQ198" s="721"/>
      <c r="AR198" s="721"/>
    </row>
    <row r="199" spans="1:46" s="687" customFormat="1" ht="17.100000000000001" customHeight="1">
      <c r="A199" s="1233"/>
      <c r="B199" s="1233"/>
      <c r="C199" s="1233"/>
      <c r="D199" s="1233"/>
      <c r="E199" s="1233"/>
      <c r="F199" s="1010"/>
      <c r="G199" s="1019"/>
      <c r="H199" s="1020"/>
      <c r="I199" s="1021"/>
      <c r="J199" s="1011"/>
      <c r="K199" s="1162"/>
      <c r="L199" s="1272"/>
      <c r="M199" s="1273"/>
      <c r="N199" s="1229"/>
      <c r="O199" s="1267"/>
      <c r="P199" s="1263"/>
      <c r="Q199" s="1292"/>
      <c r="R199" s="1229"/>
      <c r="S199" s="604"/>
      <c r="T199" s="700"/>
      <c r="U199" s="707"/>
      <c r="V199" s="708"/>
      <c r="W199" s="708"/>
      <c r="X199" s="708"/>
      <c r="Y199" s="708"/>
      <c r="Z199" s="709"/>
      <c r="AA199" s="709"/>
      <c r="AB199" s="710"/>
      <c r="AC199" s="706"/>
      <c r="AD199" s="706"/>
      <c r="AE199" s="710"/>
      <c r="AF199" s="706"/>
      <c r="AG199" s="1261"/>
      <c r="AH199" s="721"/>
      <c r="AI199" s="724"/>
      <c r="AJ199" s="724"/>
      <c r="AK199" s="724"/>
      <c r="AL199" s="724"/>
      <c r="AM199" s="724"/>
      <c r="AN199" s="724"/>
      <c r="AO199" s="721"/>
      <c r="AP199" s="721"/>
      <c r="AQ199" s="721"/>
      <c r="AR199" s="721"/>
    </row>
    <row r="200" spans="1:46" s="687" customFormat="1" ht="17.100000000000001" customHeight="1">
      <c r="A200" s="1233"/>
      <c r="B200" s="1233"/>
      <c r="C200" s="1233"/>
      <c r="D200" s="1233"/>
      <c r="E200" s="1233"/>
      <c r="F200" s="1010"/>
      <c r="G200" s="1019"/>
      <c r="H200" s="1020"/>
      <c r="I200" s="1021"/>
      <c r="J200" s="1011"/>
      <c r="K200" s="1162"/>
      <c r="L200" s="1272"/>
      <c r="M200" s="1273"/>
      <c r="N200" s="1229"/>
      <c r="O200" s="711"/>
      <c r="P200" s="713"/>
      <c r="Q200" s="712"/>
      <c r="R200" s="708"/>
      <c r="S200" s="708"/>
      <c r="T200" s="708"/>
      <c r="U200" s="708"/>
      <c r="V200" s="708"/>
      <c r="W200" s="708"/>
      <c r="X200" s="708"/>
      <c r="Y200" s="708"/>
      <c r="Z200" s="709"/>
      <c r="AA200" s="709"/>
      <c r="AB200" s="710"/>
      <c r="AC200" s="706"/>
      <c r="AD200" s="706"/>
      <c r="AE200" s="710"/>
      <c r="AF200" s="706"/>
      <c r="AG200" s="1261"/>
      <c r="AH200" s="721"/>
      <c r="AI200" s="724"/>
      <c r="AJ200" s="724"/>
      <c r="AK200" s="724"/>
      <c r="AL200" s="724"/>
      <c r="AM200" s="724"/>
      <c r="AN200" s="724"/>
      <c r="AO200" s="721"/>
      <c r="AP200" s="721"/>
      <c r="AQ200" s="721"/>
      <c r="AR200" s="721"/>
    </row>
    <row r="201" spans="1:46" s="686" customFormat="1" ht="15" customHeight="1">
      <c r="A201" s="1233"/>
      <c r="B201" s="1233"/>
      <c r="C201" s="1233"/>
      <c r="D201" s="1233"/>
      <c r="E201" s="1018"/>
      <c r="F201" s="1012"/>
      <c r="G201" s="1014"/>
      <c r="H201" s="1012"/>
      <c r="I201" s="1021"/>
      <c r="J201" s="1011"/>
      <c r="K201" s="1005"/>
      <c r="L201" s="690"/>
      <c r="M201" s="699" t="s">
        <v>5</v>
      </c>
      <c r="N201" s="699"/>
      <c r="O201" s="699"/>
      <c r="P201" s="699"/>
      <c r="Q201" s="699"/>
      <c r="R201" s="699"/>
      <c r="S201" s="699"/>
      <c r="T201" s="699"/>
      <c r="U201" s="699"/>
      <c r="V201" s="699"/>
      <c r="W201" s="699"/>
      <c r="X201" s="699"/>
      <c r="Y201" s="699"/>
      <c r="Z201" s="699"/>
      <c r="AA201" s="699"/>
      <c r="AB201" s="699"/>
      <c r="AC201" s="699"/>
      <c r="AD201" s="699"/>
      <c r="AE201" s="699"/>
      <c r="AF201" s="699"/>
      <c r="AG201" s="1262"/>
      <c r="AH201" s="723"/>
      <c r="AI201" s="723"/>
      <c r="AJ201" s="725"/>
      <c r="AK201" s="725"/>
      <c r="AL201" s="725"/>
      <c r="AM201" s="725"/>
      <c r="AN201" s="725"/>
      <c r="AO201" s="723"/>
      <c r="AP201" s="723"/>
      <c r="AQ201" s="723"/>
      <c r="AR201" s="723"/>
    </row>
    <row r="202" spans="1:46" s="686" customFormat="1" ht="15" customHeight="1">
      <c r="A202" s="1233"/>
      <c r="B202" s="1233"/>
      <c r="C202" s="1233"/>
      <c r="D202" s="1018"/>
      <c r="E202" s="1018"/>
      <c r="F202" s="1012"/>
      <c r="G202" s="1019"/>
      <c r="H202" s="1012"/>
      <c r="I202" s="1005"/>
      <c r="J202" s="996"/>
      <c r="K202" s="1005"/>
      <c r="L202" s="690"/>
      <c r="M202" s="698" t="s">
        <v>17</v>
      </c>
      <c r="N202" s="698"/>
      <c r="O202" s="698"/>
      <c r="P202" s="698"/>
      <c r="Q202" s="698"/>
      <c r="R202" s="698"/>
      <c r="S202" s="698"/>
      <c r="T202" s="698"/>
      <c r="U202" s="698"/>
      <c r="V202" s="698"/>
      <c r="W202" s="698"/>
      <c r="X202" s="698"/>
      <c r="Y202" s="698"/>
      <c r="Z202" s="698"/>
      <c r="AA202" s="698"/>
      <c r="AB202" s="698"/>
      <c r="AC202" s="698"/>
      <c r="AD202" s="698"/>
      <c r="AE202" s="698"/>
      <c r="AF202" s="706"/>
      <c r="AG202" s="701"/>
      <c r="AH202" s="723"/>
      <c r="AI202" s="723"/>
      <c r="AJ202" s="725"/>
      <c r="AK202" s="725"/>
      <c r="AL202" s="725"/>
      <c r="AM202" s="725"/>
      <c r="AN202" s="725"/>
      <c r="AO202" s="723"/>
      <c r="AP202" s="723"/>
      <c r="AQ202" s="723"/>
      <c r="AR202" s="723"/>
    </row>
    <row r="203" spans="1:46" s="686" customFormat="1" ht="15" customHeight="1">
      <c r="A203" s="1233"/>
      <c r="B203" s="1233"/>
      <c r="C203" s="1018"/>
      <c r="D203" s="1018"/>
      <c r="E203" s="1018"/>
      <c r="F203" s="1012"/>
      <c r="G203" s="1019"/>
      <c r="H203" s="1012"/>
      <c r="I203" s="1005"/>
      <c r="J203" s="996"/>
      <c r="K203" s="1005"/>
      <c r="L203" s="690"/>
      <c r="M203" s="697" t="s">
        <v>18</v>
      </c>
      <c r="N203" s="697"/>
      <c r="O203" s="697"/>
      <c r="P203" s="697"/>
      <c r="Q203" s="697"/>
      <c r="R203" s="697"/>
      <c r="S203" s="697"/>
      <c r="T203" s="697"/>
      <c r="U203" s="697"/>
      <c r="V203" s="697"/>
      <c r="W203" s="697"/>
      <c r="X203" s="697"/>
      <c r="Y203" s="697"/>
      <c r="Z203" s="693"/>
      <c r="AA203" s="693"/>
      <c r="AB203" s="710"/>
      <c r="AC203" s="706"/>
      <c r="AD203" s="705"/>
      <c r="AE203" s="697"/>
      <c r="AF203" s="706"/>
      <c r="AG203" s="701"/>
      <c r="AH203" s="723"/>
      <c r="AI203" s="723"/>
      <c r="AJ203" s="723"/>
      <c r="AK203" s="723"/>
      <c r="AL203" s="723"/>
      <c r="AM203" s="723"/>
      <c r="AN203" s="723"/>
      <c r="AO203" s="723"/>
      <c r="AP203" s="723"/>
      <c r="AQ203" s="723"/>
      <c r="AR203" s="723"/>
    </row>
    <row r="204" spans="1:46" s="686" customFormat="1" ht="15" customHeight="1">
      <c r="A204" s="1233"/>
      <c r="B204" s="1018"/>
      <c r="C204" s="1018"/>
      <c r="D204" s="1018"/>
      <c r="E204" s="1018"/>
      <c r="F204" s="1012"/>
      <c r="G204" s="1019"/>
      <c r="H204" s="1012"/>
      <c r="I204" s="1005"/>
      <c r="J204" s="996"/>
      <c r="K204" s="1005"/>
      <c r="L204" s="690"/>
      <c r="M204" s="700" t="s">
        <v>19</v>
      </c>
      <c r="N204" s="700"/>
      <c r="O204" s="700"/>
      <c r="P204" s="700"/>
      <c r="Q204" s="700"/>
      <c r="R204" s="700"/>
      <c r="S204" s="700"/>
      <c r="T204" s="700"/>
      <c r="U204" s="700"/>
      <c r="V204" s="700"/>
      <c r="W204" s="700"/>
      <c r="X204" s="700"/>
      <c r="Y204" s="700"/>
      <c r="Z204" s="693"/>
      <c r="AA204" s="693"/>
      <c r="AB204" s="710"/>
      <c r="AC204" s="706"/>
      <c r="AD204" s="705"/>
      <c r="AE204" s="697"/>
      <c r="AF204" s="706"/>
      <c r="AG204" s="701"/>
      <c r="AH204" s="723"/>
      <c r="AI204" s="723"/>
      <c r="AJ204" s="723"/>
      <c r="AK204" s="723"/>
      <c r="AL204" s="723"/>
      <c r="AM204" s="723"/>
      <c r="AN204" s="723"/>
      <c r="AO204" s="723"/>
      <c r="AP204" s="723"/>
      <c r="AQ204" s="723"/>
      <c r="AR204" s="723"/>
    </row>
    <row r="205" spans="1:46" s="686" customFormat="1" ht="15" customHeight="1">
      <c r="A205" s="991"/>
      <c r="B205" s="991"/>
      <c r="C205" s="991"/>
      <c r="D205" s="991"/>
      <c r="E205" s="991"/>
      <c r="F205" s="991"/>
      <c r="G205" s="1004"/>
      <c r="H205" s="1005"/>
      <c r="I205" s="995"/>
      <c r="J205" s="996"/>
      <c r="K205" s="991"/>
      <c r="L205" s="690"/>
      <c r="M205" s="707" t="s">
        <v>309</v>
      </c>
      <c r="N205" s="707"/>
      <c r="O205" s="707"/>
      <c r="P205" s="707"/>
      <c r="Q205" s="707"/>
      <c r="R205" s="707"/>
      <c r="S205" s="707"/>
      <c r="T205" s="707"/>
      <c r="U205" s="707"/>
      <c r="V205" s="707"/>
      <c r="W205" s="707"/>
      <c r="X205" s="707"/>
      <c r="Y205" s="707"/>
      <c r="Z205" s="693"/>
      <c r="AA205" s="693"/>
      <c r="AB205" s="710"/>
      <c r="AC205" s="706"/>
      <c r="AD205" s="705"/>
      <c r="AE205" s="697"/>
      <c r="AF205" s="706"/>
      <c r="AG205" s="701"/>
      <c r="AH205" s="723"/>
      <c r="AI205" s="723"/>
      <c r="AJ205" s="723"/>
      <c r="AK205" s="723"/>
      <c r="AL205" s="723"/>
      <c r="AM205" s="723"/>
      <c r="AN205" s="723"/>
      <c r="AO205" s="723"/>
      <c r="AP205" s="723"/>
      <c r="AQ205" s="723"/>
      <c r="AR205" s="723"/>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35"/>
      <c r="R207" s="157"/>
      <c r="S207" s="157"/>
      <c r="T207" s="157"/>
      <c r="U207" s="1235"/>
      <c r="V207" s="157"/>
      <c r="W207" s="157"/>
      <c r="X207" s="157"/>
      <c r="Y207" s="1095"/>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35"/>
      <c r="R208" s="157"/>
      <c r="S208" s="157"/>
      <c r="T208" s="157"/>
      <c r="U208" s="1235"/>
      <c r="V208" s="157"/>
      <c r="W208" s="157"/>
      <c r="X208" s="157"/>
      <c r="Y208" s="157"/>
      <c r="Z208" s="157"/>
      <c r="AA208" s="157"/>
      <c r="AB208" s="157"/>
      <c r="AC208" s="157"/>
    </row>
    <row r="209" spans="1:83" ht="15" customHeight="1">
      <c r="G209" s="156"/>
      <c r="H209" s="157"/>
      <c r="I209" s="157"/>
      <c r="J209" s="85"/>
      <c r="K209" s="157"/>
      <c r="L209" s="157"/>
      <c r="M209" s="157"/>
      <c r="N209" s="157"/>
      <c r="O209" s="157"/>
      <c r="Q209" s="1235"/>
      <c r="V209" s="157"/>
      <c r="W209" s="157"/>
      <c r="X209" s="157"/>
      <c r="Z209" s="157"/>
      <c r="AA209" s="157"/>
      <c r="AB209" s="157"/>
      <c r="AC209" s="732"/>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3"/>
      <c r="B211" s="733"/>
      <c r="C211" s="733"/>
      <c r="D211" s="733"/>
      <c r="E211" s="733"/>
      <c r="F211" s="733"/>
      <c r="G211" s="736"/>
      <c r="H211" s="737"/>
      <c r="I211" s="737"/>
      <c r="J211" s="734"/>
      <c r="K211" s="737"/>
      <c r="L211" s="737"/>
      <c r="M211" s="737"/>
      <c r="N211" s="1317" t="s">
        <v>85</v>
      </c>
      <c r="O211" s="1267"/>
      <c r="P211" s="1263">
        <v>1</v>
      </c>
      <c r="Q211" s="1289"/>
      <c r="R211" s="1229" t="s">
        <v>84</v>
      </c>
      <c r="S211" s="1318"/>
      <c r="T211" s="1309">
        <v>1</v>
      </c>
      <c r="U211" s="1236"/>
      <c r="V211" s="1229" t="s">
        <v>84</v>
      </c>
      <c r="W211" s="839"/>
      <c r="X211" s="740">
        <v>1</v>
      </c>
      <c r="Y211" s="1095"/>
      <c r="Z211" s="737"/>
      <c r="AA211" s="737"/>
      <c r="AB211" s="737"/>
      <c r="AC211" s="737"/>
      <c r="AD211" s="737"/>
      <c r="AE211" s="733"/>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row>
    <row r="212" spans="1:83" ht="15" customHeight="1">
      <c r="A212" s="733"/>
      <c r="B212" s="733"/>
      <c r="C212" s="733"/>
      <c r="D212" s="733"/>
      <c r="E212" s="733"/>
      <c r="F212" s="733"/>
      <c r="G212" s="736"/>
      <c r="H212" s="737"/>
      <c r="I212" s="737"/>
      <c r="J212" s="734"/>
      <c r="K212" s="737"/>
      <c r="L212" s="737"/>
      <c r="M212" s="737"/>
      <c r="N212" s="1317"/>
      <c r="O212" s="1267"/>
      <c r="P212" s="1263"/>
      <c r="Q212" s="1289"/>
      <c r="R212" s="1229"/>
      <c r="S212" s="1319"/>
      <c r="T212" s="1310"/>
      <c r="U212" s="1236"/>
      <c r="V212" s="1229"/>
      <c r="W212" s="738"/>
      <c r="X212" s="738"/>
      <c r="Y212" s="738" t="s">
        <v>713</v>
      </c>
      <c r="Z212" s="737"/>
      <c r="AA212" s="737"/>
      <c r="AB212" s="737"/>
      <c r="AC212" s="737"/>
      <c r="AD212" s="737"/>
      <c r="AE212" s="737"/>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row>
    <row r="213" spans="1:83" ht="15" customHeight="1">
      <c r="A213" s="733"/>
      <c r="B213" s="733"/>
      <c r="C213" s="733"/>
      <c r="D213" s="733"/>
      <c r="E213" s="733"/>
      <c r="F213" s="733"/>
      <c r="G213" s="736"/>
      <c r="H213" s="737"/>
      <c r="I213" s="737"/>
      <c r="J213" s="734"/>
      <c r="K213" s="737"/>
      <c r="L213" s="737"/>
      <c r="M213" s="737"/>
      <c r="N213" s="1317"/>
      <c r="O213" s="1267"/>
      <c r="P213" s="1263"/>
      <c r="Q213" s="1289"/>
      <c r="R213" s="1229"/>
      <c r="S213" s="735"/>
      <c r="T213" s="735"/>
      <c r="U213" s="738" t="s">
        <v>714</v>
      </c>
      <c r="V213" s="838"/>
      <c r="W213" s="739"/>
      <c r="X213" s="739"/>
      <c r="Y213" s="739"/>
      <c r="Z213" s="737"/>
      <c r="AA213" s="737"/>
      <c r="AB213" s="737"/>
      <c r="AC213" s="737"/>
      <c r="AD213" s="737"/>
      <c r="AE213" s="737"/>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row>
    <row r="214" spans="1:83" ht="15" customHeight="1">
      <c r="A214" s="733"/>
      <c r="B214" s="733"/>
      <c r="C214" s="733"/>
      <c r="D214" s="733"/>
      <c r="E214" s="733"/>
      <c r="F214" s="733"/>
      <c r="G214" s="736"/>
      <c r="H214" s="737"/>
      <c r="I214" s="737"/>
      <c r="J214" s="734"/>
      <c r="K214" s="737"/>
      <c r="L214" s="737"/>
      <c r="M214" s="737"/>
      <c r="N214" s="1229"/>
      <c r="O214" s="836"/>
      <c r="P214" s="836"/>
      <c r="Q214" s="837"/>
      <c r="R214" s="838"/>
      <c r="S214" s="739"/>
      <c r="T214" s="739"/>
      <c r="U214" s="739"/>
      <c r="V214" s="739"/>
      <c r="W214" s="739"/>
      <c r="X214" s="739"/>
      <c r="Y214" s="739"/>
      <c r="Z214" s="737"/>
      <c r="AA214" s="737"/>
      <c r="AB214" s="737"/>
      <c r="AC214" s="737"/>
      <c r="AD214" s="737"/>
      <c r="AE214" s="737"/>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4" customFormat="1" ht="18.75" customHeight="1">
      <c r="X217" s="723"/>
      <c r="Y217" s="723"/>
      <c r="Z217" s="723"/>
      <c r="AA217" s="723"/>
      <c r="AB217" s="723"/>
      <c r="AC217" s="723"/>
      <c r="AD217" s="723"/>
      <c r="AE217" s="723"/>
      <c r="AF217" s="723"/>
      <c r="AG217" s="723"/>
      <c r="AH217" s="723"/>
      <c r="AI217" s="723"/>
      <c r="AJ217" s="723"/>
    </row>
    <row r="218" spans="1:83" s="35" customFormat="1" ht="17.100000000000001" customHeight="1">
      <c r="G218" s="35" t="s">
        <v>13</v>
      </c>
      <c r="I218" s="35" t="s">
        <v>746</v>
      </c>
      <c r="V218" s="158"/>
      <c r="X218" s="217"/>
      <c r="Y218" s="217"/>
      <c r="Z218" s="217"/>
      <c r="AA218" s="217"/>
      <c r="AB218" s="217"/>
      <c r="AC218" s="217"/>
      <c r="AD218" s="217"/>
      <c r="AE218" s="217"/>
      <c r="AF218" s="217"/>
      <c r="AG218" s="217"/>
      <c r="AH218" s="217"/>
      <c r="AI218" s="217"/>
      <c r="AJ218" s="217"/>
    </row>
    <row r="219" spans="1:83" s="744" customFormat="1" ht="17.100000000000001" customHeight="1">
      <c r="L219" s="122"/>
      <c r="M219" s="122"/>
      <c r="N219" s="122"/>
      <c r="O219" s="122"/>
      <c r="P219" s="122"/>
      <c r="Q219" s="122"/>
      <c r="R219" s="122"/>
      <c r="S219" s="122"/>
      <c r="T219" s="122"/>
      <c r="U219" s="122"/>
      <c r="V219" s="122"/>
      <c r="W219" s="122"/>
      <c r="X219" s="723"/>
      <c r="Y219" s="723"/>
      <c r="Z219" s="723"/>
      <c r="AA219" s="723"/>
      <c r="AB219" s="723"/>
      <c r="AC219" s="723"/>
      <c r="AD219" s="723"/>
      <c r="AE219" s="723"/>
      <c r="AF219" s="723"/>
      <c r="AG219" s="723"/>
      <c r="AH219" s="723"/>
      <c r="AI219" s="723"/>
      <c r="AJ219" s="723"/>
    </row>
    <row r="220" spans="1:83" s="801" customFormat="1" ht="22.5">
      <c r="A220" s="1233">
        <v>1</v>
      </c>
      <c r="B220" s="885"/>
      <c r="C220" s="885"/>
      <c r="D220" s="885"/>
      <c r="E220" s="886"/>
      <c r="F220" s="887"/>
      <c r="G220" s="887"/>
      <c r="H220" s="887"/>
      <c r="I220" s="888"/>
      <c r="J220" s="883"/>
      <c r="K220" s="890"/>
      <c r="L220" s="783">
        <f>mergeValue(A220)</f>
        <v>1</v>
      </c>
      <c r="M220" s="643" t="s">
        <v>20</v>
      </c>
      <c r="N220" s="648"/>
      <c r="O220" s="1283"/>
      <c r="P220" s="1284"/>
      <c r="Q220" s="1284"/>
      <c r="R220" s="1284"/>
      <c r="S220" s="1284"/>
      <c r="T220" s="1284"/>
      <c r="U220" s="1284"/>
      <c r="V220" s="1285"/>
      <c r="W220" s="632" t="s">
        <v>476</v>
      </c>
      <c r="X220" s="810"/>
      <c r="Y220" s="831"/>
      <c r="Z220" s="831" t="str">
        <f t="shared" ref="Z220:Z233" si="3">IF(M220="","",M220 )</f>
        <v>Наименование тарифа</v>
      </c>
      <c r="AA220" s="831"/>
      <c r="AB220" s="831"/>
      <c r="AC220" s="831"/>
      <c r="AD220" s="810"/>
      <c r="AE220" s="810"/>
      <c r="AF220" s="810"/>
      <c r="AG220" s="810"/>
      <c r="AH220" s="810"/>
      <c r="AI220" s="810"/>
      <c r="AJ220" s="810"/>
    </row>
    <row r="221" spans="1:83" s="801" customFormat="1" ht="22.5">
      <c r="A221" s="1233"/>
      <c r="B221" s="1233">
        <v>1</v>
      </c>
      <c r="C221" s="885"/>
      <c r="D221" s="885"/>
      <c r="E221" s="887"/>
      <c r="F221" s="887"/>
      <c r="G221" s="887"/>
      <c r="H221" s="887"/>
      <c r="I221" s="882"/>
      <c r="J221" s="881"/>
      <c r="K221" s="884"/>
      <c r="L221" s="783" t="str">
        <f>mergeValue(A221) &amp;"."&amp; mergeValue(B221)</f>
        <v>1.1</v>
      </c>
      <c r="M221" s="694" t="s">
        <v>16</v>
      </c>
      <c r="N221" s="648"/>
      <c r="O221" s="1283"/>
      <c r="P221" s="1284"/>
      <c r="Q221" s="1284"/>
      <c r="R221" s="1284"/>
      <c r="S221" s="1284"/>
      <c r="T221" s="1284"/>
      <c r="U221" s="1284"/>
      <c r="V221" s="1285"/>
      <c r="W221" s="632" t="s">
        <v>477</v>
      </c>
      <c r="X221" s="810"/>
      <c r="Y221" s="831"/>
      <c r="Z221" s="831" t="str">
        <f t="shared" si="3"/>
        <v>Территория действия тарифа</v>
      </c>
      <c r="AA221" s="831"/>
      <c r="AB221" s="831"/>
      <c r="AC221" s="831"/>
      <c r="AD221" s="810"/>
      <c r="AE221" s="810"/>
      <c r="AF221" s="810"/>
      <c r="AG221" s="810"/>
      <c r="AH221" s="810"/>
      <c r="AI221" s="810"/>
      <c r="AJ221" s="810"/>
    </row>
    <row r="222" spans="1:83" s="801" customFormat="1" ht="22.5">
      <c r="A222" s="1233"/>
      <c r="B222" s="1233"/>
      <c r="C222" s="1233">
        <v>1</v>
      </c>
      <c r="D222" s="885"/>
      <c r="E222" s="887"/>
      <c r="F222" s="887"/>
      <c r="G222" s="887"/>
      <c r="H222" s="887"/>
      <c r="I222" s="889"/>
      <c r="J222" s="881"/>
      <c r="K222" s="884"/>
      <c r="L222" s="783" t="str">
        <f>mergeValue(A222) &amp;"."&amp; mergeValue(B222)&amp;"."&amp; mergeValue(C222)</f>
        <v>1.1.1</v>
      </c>
      <c r="M222" s="695" t="s">
        <v>7</v>
      </c>
      <c r="N222" s="648"/>
      <c r="O222" s="1283"/>
      <c r="P222" s="1284"/>
      <c r="Q222" s="1284"/>
      <c r="R222" s="1284"/>
      <c r="S222" s="1284"/>
      <c r="T222" s="1284"/>
      <c r="U222" s="1284"/>
      <c r="V222" s="1285"/>
      <c r="W222" s="632" t="s">
        <v>633</v>
      </c>
      <c r="X222" s="810"/>
      <c r="Y222" s="831"/>
      <c r="Z222" s="831" t="str">
        <f t="shared" si="3"/>
        <v xml:space="preserve">Наименование системы теплоснабжения </v>
      </c>
      <c r="AA222" s="831"/>
      <c r="AB222" s="831"/>
      <c r="AC222" s="831"/>
      <c r="AD222" s="810"/>
      <c r="AE222" s="810"/>
      <c r="AF222" s="810"/>
      <c r="AG222" s="810"/>
      <c r="AH222" s="810"/>
      <c r="AI222" s="810"/>
      <c r="AJ222" s="810"/>
    </row>
    <row r="223" spans="1:83" s="801" customFormat="1" ht="22.5">
      <c r="A223" s="1233"/>
      <c r="B223" s="1233"/>
      <c r="C223" s="1233"/>
      <c r="D223" s="1233">
        <v>1</v>
      </c>
      <c r="E223" s="887"/>
      <c r="F223" s="887"/>
      <c r="G223" s="887"/>
      <c r="H223" s="887"/>
      <c r="I223" s="889"/>
      <c r="J223" s="881"/>
      <c r="K223" s="884"/>
      <c r="L223" s="783" t="str">
        <f>mergeValue(A223) &amp;"."&amp; mergeValue(B223)&amp;"."&amp; mergeValue(C223)&amp;"."&amp; mergeValue(D223)</f>
        <v>1.1.1.1</v>
      </c>
      <c r="M223" s="696" t="s">
        <v>22</v>
      </c>
      <c r="N223" s="648"/>
      <c r="O223" s="1283"/>
      <c r="P223" s="1284"/>
      <c r="Q223" s="1284"/>
      <c r="R223" s="1284"/>
      <c r="S223" s="1284"/>
      <c r="T223" s="1284"/>
      <c r="U223" s="1284"/>
      <c r="V223" s="1285"/>
      <c r="W223" s="632" t="s">
        <v>634</v>
      </c>
      <c r="X223" s="810"/>
      <c r="Y223" s="831"/>
      <c r="Z223" s="831" t="str">
        <f t="shared" si="3"/>
        <v xml:space="preserve">Источник тепловой энергии  </v>
      </c>
      <c r="AA223" s="831"/>
      <c r="AB223" s="831"/>
      <c r="AC223" s="831"/>
      <c r="AD223" s="810"/>
      <c r="AE223" s="810"/>
      <c r="AF223" s="810"/>
      <c r="AG223" s="810"/>
      <c r="AH223" s="810"/>
      <c r="AI223" s="810"/>
      <c r="AJ223" s="810"/>
    </row>
    <row r="224" spans="1:83" s="801" customFormat="1" ht="101.25">
      <c r="A224" s="1233"/>
      <c r="B224" s="1233"/>
      <c r="C224" s="1233"/>
      <c r="D224" s="1233"/>
      <c r="E224" s="1233">
        <v>1</v>
      </c>
      <c r="F224" s="887"/>
      <c r="G224" s="887"/>
      <c r="H224" s="885">
        <v>1</v>
      </c>
      <c r="I224" s="1233">
        <v>1</v>
      </c>
      <c r="J224" s="887"/>
      <c r="K224" s="892"/>
      <c r="L224" s="783" t="str">
        <f>mergeValue(A224) &amp;"."&amp; mergeValue(B224)&amp;"."&amp; mergeValue(C224)&amp;"."&amp; mergeValue(D224)&amp;"."&amp; mergeValue(E224)</f>
        <v>1.1.1.1.1</v>
      </c>
      <c r="M224" s="556" t="s">
        <v>9</v>
      </c>
      <c r="N224" s="648"/>
      <c r="O224" s="1236"/>
      <c r="P224" s="1237"/>
      <c r="Q224" s="1237"/>
      <c r="R224" s="1237"/>
      <c r="S224" s="1237"/>
      <c r="T224" s="1237"/>
      <c r="U224" s="1237"/>
      <c r="V224" s="1238"/>
      <c r="W224" s="632" t="s">
        <v>638</v>
      </c>
      <c r="X224" s="810"/>
      <c r="Y224" s="831"/>
      <c r="Z224" s="831" t="str">
        <f t="shared" si="3"/>
        <v>Схема подключения теплопотребляющей установки к коллектору источника тепловой энергии</v>
      </c>
      <c r="AA224" s="831"/>
      <c r="AB224" s="831"/>
      <c r="AC224" s="831"/>
      <c r="AD224" s="810"/>
      <c r="AE224" s="810"/>
      <c r="AF224" s="810"/>
      <c r="AG224" s="810"/>
      <c r="AH224" s="810"/>
      <c r="AI224" s="810"/>
      <c r="AJ224" s="810"/>
    </row>
    <row r="225" spans="1:50" s="801" customFormat="1" ht="90">
      <c r="A225" s="1233"/>
      <c r="B225" s="1233"/>
      <c r="C225" s="1233"/>
      <c r="D225" s="1233"/>
      <c r="E225" s="1233"/>
      <c r="F225" s="1233">
        <v>1</v>
      </c>
      <c r="G225" s="885"/>
      <c r="H225" s="885"/>
      <c r="I225" s="1233"/>
      <c r="J225" s="1233">
        <v>1</v>
      </c>
      <c r="K225" s="893"/>
      <c r="L225" s="783" t="str">
        <f>mergeValue(A225) &amp;"."&amp; mergeValue(B225)&amp;"."&amp; mergeValue(C225)&amp;"."&amp; mergeValue(D225)&amp;"."&amp; mergeValue(E225)&amp;"."&amp; mergeValue(F225)</f>
        <v>1.1.1.1.1.1</v>
      </c>
      <c r="M225" s="557" t="s">
        <v>10</v>
      </c>
      <c r="N225" s="648"/>
      <c r="O225" s="1236"/>
      <c r="P225" s="1237"/>
      <c r="Q225" s="1237"/>
      <c r="R225" s="1237"/>
      <c r="S225" s="1237"/>
      <c r="T225" s="1237"/>
      <c r="U225" s="1237"/>
      <c r="V225" s="1238"/>
      <c r="W225" s="632" t="s">
        <v>636</v>
      </c>
      <c r="X225" s="810"/>
      <c r="Y225" s="831"/>
      <c r="Z225" s="831" t="str">
        <f t="shared" si="3"/>
        <v>Группа потребителей</v>
      </c>
      <c r="AA225" s="831"/>
      <c r="AB225" s="831"/>
      <c r="AC225" s="831"/>
      <c r="AD225" s="810"/>
      <c r="AE225" s="810"/>
      <c r="AF225" s="810"/>
      <c r="AG225" s="810"/>
      <c r="AH225" s="810"/>
      <c r="AI225" s="810"/>
      <c r="AJ225" s="810"/>
    </row>
    <row r="226" spans="1:50" s="801" customFormat="1" ht="195.75" customHeight="1">
      <c r="A226" s="1233"/>
      <c r="B226" s="1233"/>
      <c r="C226" s="1233"/>
      <c r="D226" s="1233"/>
      <c r="E226" s="1233"/>
      <c r="F226" s="1233"/>
      <c r="G226" s="885">
        <v>1</v>
      </c>
      <c r="H226" s="885"/>
      <c r="I226" s="1233"/>
      <c r="J226" s="1233"/>
      <c r="K226" s="893">
        <v>1</v>
      </c>
      <c r="L226" s="783" t="str">
        <f>mergeValue(A226) &amp;"."&amp; mergeValue(B226)&amp;"."&amp; mergeValue(C226)&amp;"."&amp; mergeValue(D226)&amp;"."&amp; mergeValue(E226)&amp;"."&amp; mergeValue(F226)&amp;"."&amp; mergeValue(G226)</f>
        <v>1.1.1.1.1.1.1</v>
      </c>
      <c r="M226" s="1071"/>
      <c r="N226" s="648"/>
      <c r="O226" s="765"/>
      <c r="P226" s="765"/>
      <c r="Q226" s="765"/>
      <c r="R226" s="1228"/>
      <c r="S226" s="1229" t="s">
        <v>84</v>
      </c>
      <c r="T226" s="1228"/>
      <c r="U226" s="1229" t="s">
        <v>84</v>
      </c>
      <c r="V226" s="765"/>
      <c r="W226" s="1203" t="s">
        <v>655</v>
      </c>
      <c r="X226" s="810" t="str">
        <f>strCheckDate(O227:V227)</f>
        <v/>
      </c>
      <c r="Y226" s="831"/>
      <c r="Z226" s="831" t="str">
        <f t="shared" si="3"/>
        <v/>
      </c>
      <c r="AA226" s="831"/>
      <c r="AB226" s="831"/>
      <c r="AC226" s="831"/>
      <c r="AD226" s="810"/>
      <c r="AE226" s="810"/>
      <c r="AF226" s="810"/>
      <c r="AG226" s="810"/>
      <c r="AH226" s="810"/>
      <c r="AI226" s="810"/>
      <c r="AJ226" s="810"/>
    </row>
    <row r="227" spans="1:50" s="801" customFormat="1" ht="14.25" hidden="1" customHeight="1">
      <c r="A227" s="1233"/>
      <c r="B227" s="1233"/>
      <c r="C227" s="1233"/>
      <c r="D227" s="1233"/>
      <c r="E227" s="1233"/>
      <c r="F227" s="1233"/>
      <c r="G227" s="885"/>
      <c r="H227" s="885"/>
      <c r="I227" s="1233"/>
      <c r="J227" s="1233"/>
      <c r="K227" s="893"/>
      <c r="L227" s="802"/>
      <c r="M227" s="648"/>
      <c r="N227" s="648"/>
      <c r="O227" s="765"/>
      <c r="P227" s="765"/>
      <c r="Q227" s="771" t="str">
        <f>R226 &amp; "-" &amp; T226</f>
        <v>-</v>
      </c>
      <c r="R227" s="1228"/>
      <c r="S227" s="1229"/>
      <c r="T227" s="1228"/>
      <c r="U227" s="1229"/>
      <c r="V227" s="765"/>
      <c r="W227" s="1203"/>
      <c r="X227" s="810"/>
      <c r="Y227" s="831"/>
      <c r="Z227" s="831" t="str">
        <f t="shared" si="3"/>
        <v/>
      </c>
      <c r="AA227" s="831"/>
      <c r="AB227" s="831"/>
      <c r="AC227" s="831"/>
      <c r="AD227" s="810"/>
      <c r="AE227" s="810"/>
      <c r="AF227" s="810"/>
      <c r="AG227" s="810"/>
      <c r="AH227" s="810"/>
      <c r="AI227" s="810"/>
      <c r="AJ227" s="810"/>
    </row>
    <row r="228" spans="1:50" s="801" customFormat="1" ht="15" customHeight="1">
      <c r="A228" s="1233"/>
      <c r="B228" s="1233"/>
      <c r="C228" s="1233"/>
      <c r="D228" s="1233"/>
      <c r="E228" s="1233"/>
      <c r="F228" s="1233"/>
      <c r="G228" s="887"/>
      <c r="H228" s="885"/>
      <c r="I228" s="1233"/>
      <c r="J228" s="1233"/>
      <c r="K228" s="892"/>
      <c r="L228" s="690"/>
      <c r="M228" s="559" t="s">
        <v>25</v>
      </c>
      <c r="N228" s="767"/>
      <c r="O228" s="767"/>
      <c r="P228" s="767"/>
      <c r="Q228" s="767"/>
      <c r="R228" s="767"/>
      <c r="S228" s="767"/>
      <c r="T228" s="767"/>
      <c r="U228" s="767"/>
      <c r="V228" s="764"/>
      <c r="W228" s="1203"/>
      <c r="X228" s="810"/>
      <c r="Y228" s="831"/>
      <c r="Z228" s="831" t="str">
        <f t="shared" si="3"/>
        <v>Добавить вид теплоносителя (параметры теплоносителя)</v>
      </c>
      <c r="AA228" s="831"/>
      <c r="AB228" s="831"/>
      <c r="AC228" s="831"/>
      <c r="AD228" s="810"/>
      <c r="AE228" s="810"/>
      <c r="AF228" s="810"/>
      <c r="AG228" s="810"/>
      <c r="AH228" s="810"/>
      <c r="AI228" s="810"/>
      <c r="AJ228" s="810"/>
    </row>
    <row r="229" spans="1:50" s="801" customFormat="1" ht="15" customHeight="1">
      <c r="A229" s="1233"/>
      <c r="B229" s="1233"/>
      <c r="C229" s="1233"/>
      <c r="D229" s="1233"/>
      <c r="E229" s="1233"/>
      <c r="F229" s="887"/>
      <c r="G229" s="887"/>
      <c r="H229" s="885"/>
      <c r="I229" s="1233"/>
      <c r="J229" s="887"/>
      <c r="K229" s="892"/>
      <c r="L229" s="690"/>
      <c r="M229" s="558" t="s">
        <v>11</v>
      </c>
      <c r="N229" s="767"/>
      <c r="O229" s="767"/>
      <c r="P229" s="767"/>
      <c r="Q229" s="767"/>
      <c r="R229" s="767"/>
      <c r="S229" s="767"/>
      <c r="T229" s="767"/>
      <c r="U229" s="766"/>
      <c r="V229" s="767"/>
      <c r="W229" s="667"/>
      <c r="X229" s="810"/>
      <c r="Y229" s="831"/>
      <c r="Z229" s="831" t="str">
        <f t="shared" si="3"/>
        <v>Добавить группу потребителей</v>
      </c>
      <c r="AA229" s="831"/>
      <c r="AB229" s="831"/>
      <c r="AC229" s="831"/>
      <c r="AD229" s="810"/>
      <c r="AE229" s="810"/>
      <c r="AF229" s="810"/>
      <c r="AG229" s="810"/>
      <c r="AH229" s="810"/>
      <c r="AI229" s="810"/>
      <c r="AJ229" s="810"/>
    </row>
    <row r="230" spans="1:50" s="801" customFormat="1" ht="15" customHeight="1">
      <c r="A230" s="1233"/>
      <c r="B230" s="1233"/>
      <c r="C230" s="1233"/>
      <c r="D230" s="1233"/>
      <c r="E230" s="891"/>
      <c r="F230" s="887"/>
      <c r="G230" s="887"/>
      <c r="H230" s="887"/>
      <c r="I230" s="883"/>
      <c r="J230" s="880"/>
      <c r="K230" s="890"/>
      <c r="L230" s="690"/>
      <c r="M230" s="762" t="s">
        <v>12</v>
      </c>
      <c r="N230" s="767"/>
      <c r="O230" s="767"/>
      <c r="P230" s="767"/>
      <c r="Q230" s="767"/>
      <c r="R230" s="767"/>
      <c r="S230" s="767"/>
      <c r="T230" s="767"/>
      <c r="U230" s="766"/>
      <c r="V230" s="767"/>
      <c r="W230" s="667"/>
      <c r="X230" s="810"/>
      <c r="Y230" s="831"/>
      <c r="Z230" s="831" t="str">
        <f t="shared" si="3"/>
        <v>Добавить схему подключения</v>
      </c>
      <c r="AA230" s="831"/>
      <c r="AB230" s="831"/>
      <c r="AC230" s="831"/>
      <c r="AD230" s="810"/>
      <c r="AE230" s="810"/>
      <c r="AF230" s="810"/>
      <c r="AG230" s="810"/>
      <c r="AH230" s="810"/>
      <c r="AI230" s="810"/>
      <c r="AJ230" s="810"/>
    </row>
    <row r="231" spans="1:50" s="801" customFormat="1" ht="15" customHeight="1">
      <c r="A231" s="1233"/>
      <c r="B231" s="1233"/>
      <c r="C231" s="1233"/>
      <c r="D231" s="891"/>
      <c r="E231" s="891"/>
      <c r="F231" s="887"/>
      <c r="G231" s="887"/>
      <c r="H231" s="887"/>
      <c r="I231" s="883"/>
      <c r="J231" s="880"/>
      <c r="K231" s="890"/>
      <c r="L231" s="690"/>
      <c r="M231" s="761" t="s">
        <v>17</v>
      </c>
      <c r="N231" s="767"/>
      <c r="O231" s="767"/>
      <c r="P231" s="767"/>
      <c r="Q231" s="767"/>
      <c r="R231" s="767"/>
      <c r="S231" s="767"/>
      <c r="T231" s="767"/>
      <c r="U231" s="766"/>
      <c r="V231" s="767"/>
      <c r="W231" s="667"/>
      <c r="X231" s="810"/>
      <c r="Y231" s="831"/>
      <c r="Z231" s="831" t="str">
        <f t="shared" si="3"/>
        <v>Добавить источник тепловой энергии</v>
      </c>
      <c r="AA231" s="831"/>
      <c r="AB231" s="831"/>
      <c r="AC231" s="831"/>
      <c r="AD231" s="810"/>
      <c r="AE231" s="810"/>
      <c r="AF231" s="810"/>
      <c r="AG231" s="810"/>
      <c r="AH231" s="810"/>
      <c r="AI231" s="810"/>
      <c r="AJ231" s="810"/>
    </row>
    <row r="232" spans="1:50" s="801" customFormat="1" ht="15" customHeight="1">
      <c r="A232" s="1233"/>
      <c r="B232" s="1233"/>
      <c r="C232" s="891"/>
      <c r="D232" s="891"/>
      <c r="E232" s="891"/>
      <c r="F232" s="891"/>
      <c r="G232" s="896"/>
      <c r="H232" s="883"/>
      <c r="I232" s="894"/>
      <c r="J232" s="880"/>
      <c r="K232" s="895"/>
      <c r="L232" s="690"/>
      <c r="M232" s="760" t="s">
        <v>18</v>
      </c>
      <c r="N232" s="767"/>
      <c r="O232" s="767"/>
      <c r="P232" s="767"/>
      <c r="Q232" s="767"/>
      <c r="R232" s="767"/>
      <c r="S232" s="767"/>
      <c r="T232" s="767"/>
      <c r="U232" s="766"/>
      <c r="V232" s="767"/>
      <c r="W232" s="667"/>
      <c r="X232" s="810"/>
      <c r="Y232" s="831"/>
      <c r="Z232" s="831" t="str">
        <f t="shared" si="3"/>
        <v>Добавить наименование системы теплоснабжения</v>
      </c>
      <c r="AA232" s="831"/>
      <c r="AB232" s="831"/>
      <c r="AC232" s="831"/>
      <c r="AD232" s="810"/>
      <c r="AE232" s="810"/>
      <c r="AF232" s="810"/>
      <c r="AG232" s="810"/>
      <c r="AH232" s="810"/>
      <c r="AI232" s="810"/>
      <c r="AJ232" s="810"/>
    </row>
    <row r="233" spans="1:50" s="801" customFormat="1" ht="15" customHeight="1">
      <c r="A233" s="1233"/>
      <c r="B233" s="891"/>
      <c r="C233" s="891"/>
      <c r="D233" s="891"/>
      <c r="E233" s="891"/>
      <c r="F233" s="891"/>
      <c r="G233" s="896"/>
      <c r="H233" s="883"/>
      <c r="I233" s="883"/>
      <c r="J233" s="880"/>
      <c r="K233" s="890"/>
      <c r="L233" s="690"/>
      <c r="M233" s="735" t="s">
        <v>19</v>
      </c>
      <c r="N233" s="767"/>
      <c r="O233" s="767"/>
      <c r="P233" s="767"/>
      <c r="Q233" s="767"/>
      <c r="R233" s="767"/>
      <c r="S233" s="767"/>
      <c r="T233" s="767"/>
      <c r="U233" s="766"/>
      <c r="V233" s="767"/>
      <c r="W233" s="667"/>
      <c r="X233" s="810"/>
      <c r="Y233" s="831"/>
      <c r="Z233" s="831" t="str">
        <f t="shared" si="3"/>
        <v>Добавить территорию действия тарифа</v>
      </c>
      <c r="AA233" s="831"/>
      <c r="AB233" s="831"/>
      <c r="AC233" s="831"/>
      <c r="AD233" s="810"/>
      <c r="AE233" s="810"/>
      <c r="AF233" s="810"/>
      <c r="AG233" s="810"/>
      <c r="AH233" s="810"/>
      <c r="AI233" s="810"/>
      <c r="AJ233" s="810"/>
    </row>
    <row r="234" spans="1:50" s="744" customFormat="1" ht="15" customHeight="1">
      <c r="A234" s="879"/>
      <c r="B234" s="879"/>
      <c r="C234" s="879"/>
      <c r="D234" s="879"/>
      <c r="E234" s="879"/>
      <c r="F234" s="879"/>
      <c r="G234" s="879"/>
      <c r="H234" s="879"/>
      <c r="I234" s="879"/>
      <c r="J234" s="879"/>
      <c r="K234" s="879"/>
      <c r="L234" s="494"/>
      <c r="M234" s="738" t="s">
        <v>309</v>
      </c>
      <c r="N234" s="767"/>
      <c r="O234" s="767"/>
      <c r="P234" s="767"/>
      <c r="Q234" s="767"/>
      <c r="R234" s="767"/>
      <c r="S234" s="767"/>
      <c r="T234" s="767"/>
      <c r="U234" s="766"/>
      <c r="V234" s="767"/>
      <c r="W234" s="767"/>
      <c r="X234" s="767"/>
      <c r="Y234" s="767"/>
      <c r="Z234" s="767"/>
      <c r="AA234" s="767"/>
      <c r="AB234" s="766"/>
      <c r="AC234" s="767"/>
      <c r="AD234" s="667"/>
      <c r="AE234" s="723"/>
      <c r="AF234" s="723"/>
      <c r="AG234" s="723"/>
      <c r="AH234" s="723"/>
    </row>
    <row r="235" spans="1:50" s="991" customFormat="1" ht="18.75" customHeight="1">
      <c r="X235" s="1012"/>
      <c r="Y235" s="1012"/>
      <c r="Z235" s="1012"/>
      <c r="AA235" s="1012"/>
      <c r="AB235" s="1012"/>
      <c r="AC235" s="1012"/>
      <c r="AD235" s="1012"/>
      <c r="AE235" s="1012"/>
      <c r="AF235" s="1012"/>
      <c r="AG235" s="1012"/>
      <c r="AH235" s="1012"/>
      <c r="AI235" s="1012"/>
      <c r="AJ235" s="1012"/>
    </row>
    <row r="236" spans="1:50"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50" s="991" customFormat="1" ht="17.100000000000001" customHeight="1">
      <c r="L237" s="122"/>
      <c r="M237" s="122"/>
      <c r="N237" s="122"/>
      <c r="O237" s="122"/>
      <c r="P237" s="122"/>
      <c r="Q237" s="122"/>
      <c r="R237" s="122"/>
      <c r="S237" s="122"/>
      <c r="T237" s="122"/>
      <c r="U237" s="122"/>
      <c r="V237" s="122"/>
      <c r="W237" s="122"/>
      <c r="X237" s="1012"/>
      <c r="Y237" s="1012"/>
      <c r="Z237" s="1012"/>
      <c r="AA237" s="1012"/>
      <c r="AB237" s="1012"/>
      <c r="AC237" s="1012"/>
      <c r="AD237" s="1012"/>
      <c r="AE237" s="1012"/>
      <c r="AF237" s="1012"/>
      <c r="AG237" s="1012"/>
      <c r="AH237" s="1012"/>
      <c r="AI237" s="1012"/>
      <c r="AJ237" s="1012"/>
    </row>
    <row r="238" spans="1:50" s="992" customFormat="1" ht="22.5">
      <c r="A238" s="1233">
        <v>1</v>
      </c>
      <c r="B238" s="1017"/>
      <c r="C238" s="1017"/>
      <c r="D238" s="1017"/>
      <c r="E238" s="983"/>
      <c r="F238" s="1028"/>
      <c r="G238" s="1028"/>
      <c r="H238" s="1028"/>
      <c r="I238" s="985"/>
      <c r="J238" s="981"/>
      <c r="K238" s="965"/>
      <c r="L238" s="1032">
        <f>mergeValue(A238)</f>
        <v>1</v>
      </c>
      <c r="M238" s="643" t="s">
        <v>20</v>
      </c>
      <c r="N238" s="648"/>
      <c r="O238" s="1283"/>
      <c r="P238" s="1284"/>
      <c r="Q238" s="1284"/>
      <c r="R238" s="1284"/>
      <c r="S238" s="1284"/>
      <c r="T238" s="1284"/>
      <c r="U238" s="1284"/>
      <c r="V238" s="1284"/>
      <c r="W238" s="1284"/>
      <c r="X238" s="1284"/>
      <c r="Y238" s="1284"/>
      <c r="Z238" s="1284"/>
      <c r="AA238" s="1284"/>
      <c r="AB238" s="1284"/>
      <c r="AC238" s="1284"/>
      <c r="AD238" s="1284"/>
      <c r="AE238" s="1284"/>
      <c r="AF238" s="1284"/>
      <c r="AG238" s="1284"/>
      <c r="AH238" s="1284"/>
      <c r="AI238" s="1284"/>
      <c r="AJ238" s="1285"/>
      <c r="AK238" s="632" t="s">
        <v>476</v>
      </c>
      <c r="AL238" s="1010"/>
      <c r="AM238" s="831"/>
      <c r="AN238" s="831" t="str">
        <f t="shared" ref="AN238:AN251" si="4">IF(M238="","",M238 )</f>
        <v>Наименование тарифа</v>
      </c>
      <c r="AO238" s="831"/>
      <c r="AP238" s="831"/>
      <c r="AQ238" s="831"/>
      <c r="AR238" s="1010"/>
      <c r="AS238" s="1010"/>
      <c r="AT238" s="1010"/>
      <c r="AU238" s="1010"/>
      <c r="AV238" s="1010"/>
      <c r="AW238" s="1010"/>
      <c r="AX238" s="1010"/>
    </row>
    <row r="239" spans="1:50" s="992" customFormat="1" ht="22.5">
      <c r="A239" s="1233"/>
      <c r="B239" s="1233">
        <v>1</v>
      </c>
      <c r="C239" s="1017"/>
      <c r="D239" s="1017"/>
      <c r="E239" s="1028"/>
      <c r="F239" s="1028"/>
      <c r="G239" s="1028"/>
      <c r="H239" s="1028"/>
      <c r="I239" s="1023"/>
      <c r="J239" s="956"/>
      <c r="K239" s="959"/>
      <c r="L239" s="1032" t="str">
        <f>mergeValue(A239) &amp;"."&amp; mergeValue(B239)</f>
        <v>1.1</v>
      </c>
      <c r="M239" s="694" t="s">
        <v>16</v>
      </c>
      <c r="N239" s="648"/>
      <c r="O239" s="1283"/>
      <c r="P239" s="1284"/>
      <c r="Q239" s="1284"/>
      <c r="R239" s="1284"/>
      <c r="S239" s="1284"/>
      <c r="T239" s="1284"/>
      <c r="U239" s="1284"/>
      <c r="V239" s="1284"/>
      <c r="W239" s="1284"/>
      <c r="X239" s="1284"/>
      <c r="Y239" s="1284"/>
      <c r="Z239" s="1284"/>
      <c r="AA239" s="1284"/>
      <c r="AB239" s="1284"/>
      <c r="AC239" s="1284"/>
      <c r="AD239" s="1284"/>
      <c r="AE239" s="1284"/>
      <c r="AF239" s="1284"/>
      <c r="AG239" s="1284"/>
      <c r="AH239" s="1284"/>
      <c r="AI239" s="1284"/>
      <c r="AJ239" s="1285"/>
      <c r="AK239" s="632" t="s">
        <v>477</v>
      </c>
      <c r="AL239" s="1010"/>
      <c r="AM239" s="831"/>
      <c r="AN239" s="831" t="str">
        <f t="shared" si="4"/>
        <v>Территория действия тарифа</v>
      </c>
      <c r="AO239" s="831"/>
      <c r="AP239" s="831"/>
      <c r="AQ239" s="831"/>
      <c r="AR239" s="1010"/>
      <c r="AS239" s="1010"/>
      <c r="AT239" s="1010"/>
      <c r="AU239" s="1010"/>
      <c r="AV239" s="1010"/>
      <c r="AW239" s="1010"/>
      <c r="AX239" s="1010"/>
    </row>
    <row r="240" spans="1:50" s="992" customFormat="1" ht="22.5">
      <c r="A240" s="1233"/>
      <c r="B240" s="1233"/>
      <c r="C240" s="1233">
        <v>1</v>
      </c>
      <c r="D240" s="1017"/>
      <c r="E240" s="1028"/>
      <c r="F240" s="1028"/>
      <c r="G240" s="1028"/>
      <c r="H240" s="1028"/>
      <c r="I240" s="964"/>
      <c r="J240" s="956"/>
      <c r="K240" s="959"/>
      <c r="L240" s="1032" t="str">
        <f>mergeValue(A240) &amp;"."&amp; mergeValue(B240)&amp;"."&amp; mergeValue(C240)</f>
        <v>1.1.1</v>
      </c>
      <c r="M240" s="695" t="s">
        <v>7</v>
      </c>
      <c r="N240" s="648"/>
      <c r="O240" s="1283"/>
      <c r="P240" s="1284"/>
      <c r="Q240" s="1284"/>
      <c r="R240" s="1284"/>
      <c r="S240" s="1284"/>
      <c r="T240" s="1284"/>
      <c r="U240" s="1284"/>
      <c r="V240" s="1284"/>
      <c r="W240" s="1284"/>
      <c r="X240" s="1284"/>
      <c r="Y240" s="1284"/>
      <c r="Z240" s="1284"/>
      <c r="AA240" s="1284"/>
      <c r="AB240" s="1284"/>
      <c r="AC240" s="1284"/>
      <c r="AD240" s="1284"/>
      <c r="AE240" s="1284"/>
      <c r="AF240" s="1284"/>
      <c r="AG240" s="1284"/>
      <c r="AH240" s="1284"/>
      <c r="AI240" s="1284"/>
      <c r="AJ240" s="1285"/>
      <c r="AK240" s="632" t="s">
        <v>633</v>
      </c>
      <c r="AL240" s="1010"/>
      <c r="AM240" s="831"/>
      <c r="AN240" s="831" t="str">
        <f t="shared" si="4"/>
        <v xml:space="preserve">Наименование системы теплоснабжения </v>
      </c>
      <c r="AO240" s="831"/>
      <c r="AP240" s="831"/>
      <c r="AQ240" s="831"/>
      <c r="AR240" s="1010"/>
      <c r="AS240" s="1010"/>
      <c r="AT240" s="1010"/>
      <c r="AU240" s="1010"/>
      <c r="AV240" s="1010"/>
      <c r="AW240" s="1010"/>
      <c r="AX240" s="1010"/>
    </row>
    <row r="241" spans="1:50" s="992" customFormat="1" ht="22.5">
      <c r="A241" s="1233"/>
      <c r="B241" s="1233"/>
      <c r="C241" s="1233"/>
      <c r="D241" s="1233">
        <v>1</v>
      </c>
      <c r="E241" s="1028"/>
      <c r="F241" s="1028"/>
      <c r="G241" s="1028"/>
      <c r="H241" s="1028"/>
      <c r="I241" s="964"/>
      <c r="J241" s="956"/>
      <c r="K241" s="959"/>
      <c r="L241" s="1032" t="str">
        <f>mergeValue(A241) &amp;"."&amp; mergeValue(B241)&amp;"."&amp; mergeValue(C241)&amp;"."&amp; mergeValue(D241)</f>
        <v>1.1.1.1</v>
      </c>
      <c r="M241" s="696" t="s">
        <v>22</v>
      </c>
      <c r="N241" s="648"/>
      <c r="O241" s="1283"/>
      <c r="P241" s="1284"/>
      <c r="Q241" s="1284"/>
      <c r="R241" s="1284"/>
      <c r="S241" s="1284"/>
      <c r="T241" s="1284"/>
      <c r="U241" s="1284"/>
      <c r="V241" s="1284"/>
      <c r="W241" s="1284"/>
      <c r="X241" s="1284"/>
      <c r="Y241" s="1284"/>
      <c r="Z241" s="1284"/>
      <c r="AA241" s="1284"/>
      <c r="AB241" s="1284"/>
      <c r="AC241" s="1284"/>
      <c r="AD241" s="1284"/>
      <c r="AE241" s="1284"/>
      <c r="AF241" s="1284"/>
      <c r="AG241" s="1284"/>
      <c r="AH241" s="1284"/>
      <c r="AI241" s="1284"/>
      <c r="AJ241" s="1285"/>
      <c r="AK241" s="632" t="s">
        <v>634</v>
      </c>
      <c r="AL241" s="1010"/>
      <c r="AM241" s="831"/>
      <c r="AN241" s="831" t="str">
        <f t="shared" si="4"/>
        <v xml:space="preserve">Источник тепловой энергии  </v>
      </c>
      <c r="AO241" s="831"/>
      <c r="AP241" s="831"/>
      <c r="AQ241" s="831"/>
      <c r="AR241" s="1010"/>
      <c r="AS241" s="1010"/>
      <c r="AT241" s="1010"/>
      <c r="AU241" s="1010"/>
      <c r="AV241" s="1010"/>
      <c r="AW241" s="1010"/>
      <c r="AX241" s="1010"/>
    </row>
    <row r="242" spans="1:50" s="992" customFormat="1" ht="101.25">
      <c r="A242" s="1233"/>
      <c r="B242" s="1233"/>
      <c r="C242" s="1233"/>
      <c r="D242" s="1233"/>
      <c r="E242" s="1233">
        <v>1</v>
      </c>
      <c r="F242" s="1028"/>
      <c r="G242" s="1028"/>
      <c r="H242" s="1017">
        <v>1</v>
      </c>
      <c r="I242" s="1233">
        <v>1</v>
      </c>
      <c r="J242" s="1028"/>
      <c r="K242" s="967"/>
      <c r="L242" s="1032" t="str">
        <f>mergeValue(A242) &amp;"."&amp; mergeValue(B242)&amp;"."&amp; mergeValue(C242)&amp;"."&amp; mergeValue(D242)&amp;"."&amp; mergeValue(E242)</f>
        <v>1.1.1.1.1</v>
      </c>
      <c r="M242" s="556" t="s">
        <v>9</v>
      </c>
      <c r="N242" s="648"/>
      <c r="O242" s="1236"/>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8"/>
      <c r="AK242" s="632" t="s">
        <v>638</v>
      </c>
      <c r="AL242" s="1010"/>
      <c r="AM242" s="831"/>
      <c r="AN242" s="831" t="str">
        <f t="shared" si="4"/>
        <v>Схема подключения теплопотребляющей установки к коллектору источника тепловой энергии</v>
      </c>
      <c r="AO242" s="831"/>
      <c r="AP242" s="831"/>
      <c r="AQ242" s="831"/>
      <c r="AR242" s="1010"/>
      <c r="AS242" s="1010"/>
      <c r="AT242" s="1010"/>
      <c r="AU242" s="1010"/>
      <c r="AV242" s="1010"/>
      <c r="AW242" s="1010"/>
      <c r="AX242" s="1010"/>
    </row>
    <row r="243" spans="1:50" s="992" customFormat="1" ht="90">
      <c r="A243" s="1233"/>
      <c r="B243" s="1233"/>
      <c r="C243" s="1233"/>
      <c r="D243" s="1233"/>
      <c r="E243" s="1233"/>
      <c r="F243" s="1233">
        <v>1</v>
      </c>
      <c r="G243" s="1017"/>
      <c r="H243" s="1017"/>
      <c r="I243" s="1233"/>
      <c r="J243" s="1233">
        <v>1</v>
      </c>
      <c r="K243" s="968"/>
      <c r="L243" s="1032" t="str">
        <f>mergeValue(A243) &amp;"."&amp; mergeValue(B243)&amp;"."&amp; mergeValue(C243)&amp;"."&amp; mergeValue(D243)&amp;"."&amp; mergeValue(E243)&amp;"."&amp; mergeValue(F243)</f>
        <v>1.1.1.1.1.1</v>
      </c>
      <c r="M243" s="557" t="s">
        <v>10</v>
      </c>
      <c r="N243" s="648"/>
      <c r="O243" s="1236"/>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8"/>
      <c r="AK243" s="632" t="s">
        <v>636</v>
      </c>
      <c r="AL243" s="1010"/>
      <c r="AM243" s="831"/>
      <c r="AN243" s="831" t="str">
        <f t="shared" si="4"/>
        <v>Группа потребителей</v>
      </c>
      <c r="AO243" s="831"/>
      <c r="AP243" s="831"/>
      <c r="AQ243" s="831"/>
      <c r="AR243" s="1010"/>
      <c r="AS243" s="1010"/>
      <c r="AT243" s="1010"/>
      <c r="AU243" s="1010"/>
      <c r="AV243" s="1010"/>
      <c r="AW243" s="1010"/>
      <c r="AX243" s="1010"/>
    </row>
    <row r="244" spans="1:50" s="992" customFormat="1" ht="189" customHeight="1">
      <c r="A244" s="1233"/>
      <c r="B244" s="1233"/>
      <c r="C244" s="1233"/>
      <c r="D244" s="1233"/>
      <c r="E244" s="1233"/>
      <c r="F244" s="1233"/>
      <c r="G244" s="1017">
        <v>1</v>
      </c>
      <c r="H244" s="1017"/>
      <c r="I244" s="1233"/>
      <c r="J244" s="1233"/>
      <c r="K244" s="968">
        <v>1</v>
      </c>
      <c r="L244" s="1032" t="str">
        <f>mergeValue(A244) &amp;"."&amp; mergeValue(B244)&amp;"."&amp; mergeValue(C244)&amp;"."&amp; mergeValue(D244)&amp;"."&amp; mergeValue(E244)&amp;"."&amp; mergeValue(F244)&amp;"."&amp; mergeValue(G244)</f>
        <v>1.1.1.1.1.1.1</v>
      </c>
      <c r="M244" s="1071"/>
      <c r="N244" s="648"/>
      <c r="O244" s="685"/>
      <c r="P244" s="765"/>
      <c r="Q244" s="1096"/>
      <c r="R244" s="1228"/>
      <c r="S244" s="1229" t="s">
        <v>84</v>
      </c>
      <c r="T244" s="1228"/>
      <c r="U244" s="1229" t="s">
        <v>84</v>
      </c>
      <c r="V244" s="685"/>
      <c r="W244" s="765"/>
      <c r="X244" s="1096"/>
      <c r="Y244" s="1228"/>
      <c r="Z244" s="1229" t="s">
        <v>84</v>
      </c>
      <c r="AA244" s="1228"/>
      <c r="AB244" s="1229" t="s">
        <v>84</v>
      </c>
      <c r="AC244" s="685"/>
      <c r="AD244" s="765"/>
      <c r="AE244" s="1096"/>
      <c r="AF244" s="1228"/>
      <c r="AG244" s="1229" t="s">
        <v>84</v>
      </c>
      <c r="AH244" s="1228"/>
      <c r="AI244" s="1229" t="s">
        <v>85</v>
      </c>
      <c r="AJ244" s="765"/>
      <c r="AK244" s="1204" t="s">
        <v>655</v>
      </c>
      <c r="AL244" s="1010" t="str">
        <f>strCheckDate(O245:AJ245)</f>
        <v/>
      </c>
      <c r="AM244" s="831"/>
      <c r="AN244" s="831" t="str">
        <f t="shared" si="4"/>
        <v/>
      </c>
      <c r="AO244" s="831"/>
      <c r="AP244" s="831"/>
      <c r="AQ244" s="831"/>
      <c r="AR244" s="1010"/>
      <c r="AS244" s="1010"/>
      <c r="AT244" s="1010"/>
      <c r="AU244" s="1010"/>
      <c r="AV244" s="1010"/>
      <c r="AW244" s="1010"/>
      <c r="AX244" s="1010"/>
    </row>
    <row r="245" spans="1:50" s="992" customFormat="1" ht="11.25" hidden="1" customHeight="1">
      <c r="A245" s="1233"/>
      <c r="B245" s="1233"/>
      <c r="C245" s="1233"/>
      <c r="D245" s="1233"/>
      <c r="E245" s="1233"/>
      <c r="F245" s="1233"/>
      <c r="G245" s="1017"/>
      <c r="H245" s="1017"/>
      <c r="I245" s="1233"/>
      <c r="J245" s="1233"/>
      <c r="K245" s="968"/>
      <c r="L245" s="802"/>
      <c r="M245" s="648"/>
      <c r="N245" s="648"/>
      <c r="O245" s="765"/>
      <c r="P245" s="765"/>
      <c r="Q245" s="771" t="str">
        <f>R244 &amp; "-" &amp; T244</f>
        <v>-</v>
      </c>
      <c r="R245" s="1228"/>
      <c r="S245" s="1229"/>
      <c r="T245" s="1228"/>
      <c r="U245" s="1229"/>
      <c r="V245" s="765"/>
      <c r="W245" s="765"/>
      <c r="X245" s="771" t="str">
        <f>Y244 &amp; "-" &amp; AA244</f>
        <v>-</v>
      </c>
      <c r="Y245" s="1228"/>
      <c r="Z245" s="1229"/>
      <c r="AA245" s="1228"/>
      <c r="AB245" s="1229"/>
      <c r="AC245" s="765"/>
      <c r="AD245" s="765"/>
      <c r="AE245" s="771" t="str">
        <f>AF244 &amp; "-" &amp; AH244</f>
        <v>-</v>
      </c>
      <c r="AF245" s="1228"/>
      <c r="AG245" s="1229"/>
      <c r="AH245" s="1228"/>
      <c r="AI245" s="1229"/>
      <c r="AJ245" s="765"/>
      <c r="AK245" s="1205"/>
      <c r="AL245" s="1010"/>
      <c r="AM245" s="831"/>
      <c r="AN245" s="831" t="str">
        <f t="shared" si="4"/>
        <v/>
      </c>
      <c r="AO245" s="831"/>
      <c r="AP245" s="831"/>
      <c r="AQ245" s="831"/>
      <c r="AR245" s="1010"/>
      <c r="AS245" s="1010"/>
      <c r="AT245" s="1010"/>
      <c r="AU245" s="1010"/>
      <c r="AV245" s="1010"/>
      <c r="AW245" s="1010"/>
      <c r="AX245" s="1010"/>
    </row>
    <row r="246" spans="1:50" s="992" customFormat="1" ht="15" customHeight="1">
      <c r="A246" s="1233"/>
      <c r="B246" s="1233"/>
      <c r="C246" s="1233"/>
      <c r="D246" s="1233"/>
      <c r="E246" s="1233"/>
      <c r="F246" s="1233"/>
      <c r="G246" s="1028"/>
      <c r="H246" s="1017"/>
      <c r="I246" s="1233"/>
      <c r="J246" s="1233"/>
      <c r="K246" s="967"/>
      <c r="L246" s="690"/>
      <c r="M246" s="559" t="s">
        <v>25</v>
      </c>
      <c r="N246" s="1008"/>
      <c r="O246" s="1008"/>
      <c r="P246" s="1008"/>
      <c r="Q246" s="1008"/>
      <c r="R246" s="1008"/>
      <c r="S246" s="1008"/>
      <c r="T246" s="1008"/>
      <c r="U246" s="1008"/>
      <c r="V246" s="1008"/>
      <c r="W246" s="1008"/>
      <c r="X246" s="1008"/>
      <c r="Y246" s="1008"/>
      <c r="Z246" s="1008"/>
      <c r="AA246" s="1008"/>
      <c r="AB246" s="1008"/>
      <c r="AC246" s="1008"/>
      <c r="AD246" s="1008"/>
      <c r="AE246" s="1008"/>
      <c r="AF246" s="1008"/>
      <c r="AG246" s="1008"/>
      <c r="AH246" s="1008"/>
      <c r="AI246" s="1008"/>
      <c r="AJ246" s="764"/>
      <c r="AK246" s="1206"/>
      <c r="AL246" s="1010"/>
      <c r="AM246" s="831"/>
      <c r="AN246" s="831" t="str">
        <f t="shared" si="4"/>
        <v>Добавить вид теплоносителя (параметры теплоносителя)</v>
      </c>
      <c r="AO246" s="831"/>
      <c r="AP246" s="831"/>
      <c r="AQ246" s="831"/>
      <c r="AR246" s="1010"/>
      <c r="AS246" s="1010"/>
      <c r="AT246" s="1010"/>
      <c r="AU246" s="1010"/>
      <c r="AV246" s="1010"/>
      <c r="AW246" s="1010"/>
      <c r="AX246" s="1010"/>
    </row>
    <row r="247" spans="1:50" s="992" customFormat="1" ht="15" customHeight="1">
      <c r="A247" s="1233"/>
      <c r="B247" s="1233"/>
      <c r="C247" s="1233"/>
      <c r="D247" s="1233"/>
      <c r="E247" s="1233"/>
      <c r="F247" s="1028"/>
      <c r="G247" s="1028"/>
      <c r="H247" s="1017"/>
      <c r="I247" s="1233"/>
      <c r="J247" s="1028"/>
      <c r="K247" s="967"/>
      <c r="L247" s="690"/>
      <c r="M247" s="558" t="s">
        <v>11</v>
      </c>
      <c r="N247" s="1008"/>
      <c r="O247" s="1008"/>
      <c r="P247" s="1008"/>
      <c r="Q247" s="1008"/>
      <c r="R247" s="1008"/>
      <c r="S247" s="1008"/>
      <c r="T247" s="1008"/>
      <c r="U247" s="1007"/>
      <c r="V247" s="1008"/>
      <c r="W247" s="1008"/>
      <c r="X247" s="1008"/>
      <c r="Y247" s="1008"/>
      <c r="Z247" s="1008"/>
      <c r="AA247" s="1008"/>
      <c r="AB247" s="1007"/>
      <c r="AC247" s="1008"/>
      <c r="AD247" s="1008"/>
      <c r="AE247" s="1008"/>
      <c r="AF247" s="1008"/>
      <c r="AG247" s="1008"/>
      <c r="AH247" s="1008"/>
      <c r="AI247" s="1007"/>
      <c r="AJ247" s="1008"/>
      <c r="AK247" s="667"/>
      <c r="AL247" s="1010"/>
      <c r="AM247" s="831"/>
      <c r="AN247" s="831" t="str">
        <f t="shared" si="4"/>
        <v>Добавить группу потребителей</v>
      </c>
      <c r="AO247" s="831"/>
      <c r="AP247" s="831"/>
      <c r="AQ247" s="831"/>
      <c r="AR247" s="1010"/>
      <c r="AS247" s="1010"/>
      <c r="AT247" s="1010"/>
      <c r="AU247" s="1010"/>
      <c r="AV247" s="1010"/>
      <c r="AW247" s="1010"/>
      <c r="AX247" s="1010"/>
    </row>
    <row r="248" spans="1:50" s="992" customFormat="1" ht="15" customHeight="1">
      <c r="A248" s="1233"/>
      <c r="B248" s="1233"/>
      <c r="C248" s="1233"/>
      <c r="D248" s="1233"/>
      <c r="E248" s="966"/>
      <c r="F248" s="1028"/>
      <c r="G248" s="1028"/>
      <c r="H248" s="1028"/>
      <c r="I248" s="981"/>
      <c r="J248" s="996"/>
      <c r="K248" s="965"/>
      <c r="L248" s="690"/>
      <c r="M248" s="1003" t="s">
        <v>12</v>
      </c>
      <c r="N248" s="1008"/>
      <c r="O248" s="1008"/>
      <c r="P248" s="1008"/>
      <c r="Q248" s="1008"/>
      <c r="R248" s="1008"/>
      <c r="S248" s="1008"/>
      <c r="T248" s="1008"/>
      <c r="U248" s="1007"/>
      <c r="V248" s="1008"/>
      <c r="W248" s="1008"/>
      <c r="X248" s="1008"/>
      <c r="Y248" s="1008"/>
      <c r="Z248" s="1008"/>
      <c r="AA248" s="1008"/>
      <c r="AB248" s="1007"/>
      <c r="AC248" s="1008"/>
      <c r="AD248" s="1008"/>
      <c r="AE248" s="1008"/>
      <c r="AF248" s="1008"/>
      <c r="AG248" s="1008"/>
      <c r="AH248" s="1008"/>
      <c r="AI248" s="1007"/>
      <c r="AJ248" s="1008"/>
      <c r="AK248" s="667"/>
      <c r="AL248" s="1010"/>
      <c r="AM248" s="831"/>
      <c r="AN248" s="831" t="str">
        <f t="shared" si="4"/>
        <v>Добавить схему подключения</v>
      </c>
      <c r="AO248" s="831"/>
      <c r="AP248" s="831"/>
      <c r="AQ248" s="831"/>
      <c r="AR248" s="1010"/>
      <c r="AS248" s="1010"/>
      <c r="AT248" s="1010"/>
      <c r="AU248" s="1010"/>
      <c r="AV248" s="1010"/>
      <c r="AW248" s="1010"/>
      <c r="AX248" s="1010"/>
    </row>
    <row r="249" spans="1:50" s="992" customFormat="1" ht="15" customHeight="1">
      <c r="A249" s="1233"/>
      <c r="B249" s="1233"/>
      <c r="C249" s="1233"/>
      <c r="D249" s="966"/>
      <c r="E249" s="966"/>
      <c r="F249" s="1028"/>
      <c r="G249" s="1028"/>
      <c r="H249" s="1028"/>
      <c r="I249" s="981"/>
      <c r="J249" s="996"/>
      <c r="K249" s="965"/>
      <c r="L249" s="690"/>
      <c r="M249" s="1002" t="s">
        <v>17</v>
      </c>
      <c r="N249" s="1008"/>
      <c r="O249" s="1008"/>
      <c r="P249" s="1008"/>
      <c r="Q249" s="1008"/>
      <c r="R249" s="1008"/>
      <c r="S249" s="1008"/>
      <c r="T249" s="1008"/>
      <c r="U249" s="1007"/>
      <c r="V249" s="1008"/>
      <c r="W249" s="1008"/>
      <c r="X249" s="1008"/>
      <c r="Y249" s="1008"/>
      <c r="Z249" s="1008"/>
      <c r="AA249" s="1008"/>
      <c r="AB249" s="1007"/>
      <c r="AC249" s="1008"/>
      <c r="AD249" s="1008"/>
      <c r="AE249" s="1008"/>
      <c r="AF249" s="1008"/>
      <c r="AG249" s="1008"/>
      <c r="AH249" s="1008"/>
      <c r="AI249" s="1007"/>
      <c r="AJ249" s="1008"/>
      <c r="AK249" s="667"/>
      <c r="AL249" s="1010"/>
      <c r="AM249" s="831"/>
      <c r="AN249" s="831" t="str">
        <f t="shared" si="4"/>
        <v>Добавить источник тепловой энергии</v>
      </c>
      <c r="AO249" s="831"/>
      <c r="AP249" s="831"/>
      <c r="AQ249" s="831"/>
      <c r="AR249" s="1010"/>
      <c r="AS249" s="1010"/>
      <c r="AT249" s="1010"/>
      <c r="AU249" s="1010"/>
      <c r="AV249" s="1010"/>
      <c r="AW249" s="1010"/>
      <c r="AX249" s="1010"/>
    </row>
    <row r="250" spans="1:50" s="992" customFormat="1" ht="15" customHeight="1">
      <c r="A250" s="1233"/>
      <c r="B250" s="1233"/>
      <c r="C250" s="966"/>
      <c r="D250" s="966"/>
      <c r="E250" s="966"/>
      <c r="F250" s="966"/>
      <c r="G250" s="971"/>
      <c r="H250" s="981"/>
      <c r="I250" s="969"/>
      <c r="J250" s="996"/>
      <c r="K250" s="970"/>
      <c r="L250" s="690"/>
      <c r="M250" s="1001" t="s">
        <v>18</v>
      </c>
      <c r="N250" s="1008"/>
      <c r="O250" s="1008"/>
      <c r="P250" s="1008"/>
      <c r="Q250" s="1008"/>
      <c r="R250" s="1008"/>
      <c r="S250" s="1008"/>
      <c r="T250" s="1008"/>
      <c r="U250" s="1007"/>
      <c r="V250" s="1008"/>
      <c r="W250" s="1008"/>
      <c r="X250" s="1008"/>
      <c r="Y250" s="1008"/>
      <c r="Z250" s="1008"/>
      <c r="AA250" s="1008"/>
      <c r="AB250" s="1007"/>
      <c r="AC250" s="1008"/>
      <c r="AD250" s="1008"/>
      <c r="AE250" s="1008"/>
      <c r="AF250" s="1008"/>
      <c r="AG250" s="1008"/>
      <c r="AH250" s="1008"/>
      <c r="AI250" s="1007"/>
      <c r="AJ250" s="1008"/>
      <c r="AK250" s="667"/>
      <c r="AL250" s="1010"/>
      <c r="AM250" s="831"/>
      <c r="AN250" s="831" t="str">
        <f t="shared" si="4"/>
        <v>Добавить наименование системы теплоснабжения</v>
      </c>
      <c r="AO250" s="831"/>
      <c r="AP250" s="831"/>
      <c r="AQ250" s="831"/>
      <c r="AR250" s="1010"/>
      <c r="AS250" s="1010"/>
      <c r="AT250" s="1010"/>
      <c r="AU250" s="1010"/>
      <c r="AV250" s="1010"/>
      <c r="AW250" s="1010"/>
      <c r="AX250" s="1010"/>
    </row>
    <row r="251" spans="1:50" s="992" customFormat="1" ht="15" customHeight="1">
      <c r="A251" s="1233"/>
      <c r="B251" s="966"/>
      <c r="C251" s="966"/>
      <c r="D251" s="966"/>
      <c r="E251" s="966"/>
      <c r="F251" s="966"/>
      <c r="G251" s="971"/>
      <c r="H251" s="981"/>
      <c r="I251" s="981"/>
      <c r="J251" s="996"/>
      <c r="K251" s="965"/>
      <c r="L251" s="690"/>
      <c r="M251" s="735" t="s">
        <v>19</v>
      </c>
      <c r="N251" s="1008"/>
      <c r="O251" s="1008"/>
      <c r="P251" s="1008"/>
      <c r="Q251" s="1008"/>
      <c r="R251" s="1008"/>
      <c r="S251" s="1008"/>
      <c r="T251" s="1008"/>
      <c r="U251" s="1007"/>
      <c r="V251" s="1008"/>
      <c r="W251" s="1008"/>
      <c r="X251" s="1008"/>
      <c r="Y251" s="1008"/>
      <c r="Z251" s="1008"/>
      <c r="AA251" s="1008"/>
      <c r="AB251" s="1007"/>
      <c r="AC251" s="1008"/>
      <c r="AD251" s="1008"/>
      <c r="AE251" s="1008"/>
      <c r="AF251" s="1008"/>
      <c r="AG251" s="1008"/>
      <c r="AH251" s="1008"/>
      <c r="AI251" s="1007"/>
      <c r="AJ251" s="1008"/>
      <c r="AK251" s="667"/>
      <c r="AL251" s="1010"/>
      <c r="AM251" s="831"/>
      <c r="AN251" s="831" t="str">
        <f t="shared" si="4"/>
        <v>Добавить территорию действия тарифа</v>
      </c>
      <c r="AO251" s="831"/>
      <c r="AP251" s="831"/>
      <c r="AQ251" s="831"/>
      <c r="AR251" s="1010"/>
      <c r="AS251" s="1010"/>
      <c r="AT251" s="1010"/>
      <c r="AU251" s="1010"/>
      <c r="AV251" s="1010"/>
      <c r="AW251" s="1010"/>
      <c r="AX251" s="1010"/>
    </row>
    <row r="252" spans="1:50" s="991" customFormat="1" ht="15" customHeight="1">
      <c r="L252" s="494"/>
      <c r="M252" s="738" t="s">
        <v>309</v>
      </c>
      <c r="N252" s="1008"/>
      <c r="O252" s="1008"/>
      <c r="P252" s="1008"/>
      <c r="Q252" s="1008"/>
      <c r="R252" s="1008"/>
      <c r="S252" s="1008"/>
      <c r="T252" s="1008"/>
      <c r="U252" s="1007"/>
      <c r="V252" s="1008"/>
      <c r="W252" s="667"/>
      <c r="X252" s="1012"/>
      <c r="Y252" s="1012"/>
      <c r="Z252" s="1012"/>
      <c r="AA252" s="1012"/>
      <c r="AB252" s="1012"/>
      <c r="AC252" s="1012"/>
      <c r="AD252" s="1012"/>
      <c r="AE252" s="1012"/>
      <c r="AF252" s="1012"/>
      <c r="AG252" s="1012"/>
      <c r="AH252" s="1012"/>
    </row>
    <row r="253" spans="1:50" s="599" customFormat="1" ht="15" customHeight="1">
      <c r="A253" s="598"/>
      <c r="B253" s="598"/>
      <c r="C253" s="598"/>
      <c r="D253" s="598"/>
      <c r="E253" s="598"/>
      <c r="F253" s="598"/>
      <c r="G253" s="597"/>
      <c r="H253" s="598"/>
      <c r="I253" s="408"/>
      <c r="J253" s="684"/>
      <c r="K253" s="408"/>
      <c r="L253" s="600"/>
      <c r="M253" s="678"/>
      <c r="N253" s="777"/>
      <c r="O253" s="777"/>
      <c r="P253" s="777"/>
      <c r="Q253" s="777"/>
      <c r="R253" s="777"/>
      <c r="S253" s="777"/>
      <c r="T253" s="777"/>
      <c r="U253" s="682"/>
      <c r="V253" s="777"/>
      <c r="W253" s="777"/>
      <c r="X253" s="777"/>
      <c r="Y253" s="777"/>
      <c r="Z253" s="777"/>
      <c r="AA253" s="777"/>
      <c r="AB253" s="682"/>
      <c r="AC253" s="777"/>
      <c r="AD253" s="682"/>
      <c r="AE253" s="598"/>
      <c r="AF253" s="598"/>
      <c r="AG253" s="598"/>
      <c r="AH253" s="598"/>
    </row>
    <row r="254" spans="1:50" s="35" customFormat="1" ht="11.25">
      <c r="A254" s="35" t="s">
        <v>277</v>
      </c>
    </row>
    <row r="255" spans="1:50" ht="11.25"/>
    <row r="256" spans="1:50" s="13" customFormat="1" ht="15" customHeight="1">
      <c r="C256" s="167"/>
      <c r="D256" s="123"/>
      <c r="E256" s="1075"/>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8"/>
      <c r="F292" s="1088"/>
      <c r="G292" s="1088"/>
      <c r="H292" s="1088"/>
      <c r="I292" s="1093"/>
      <c r="J292" s="314"/>
      <c r="K292" s="315"/>
      <c r="M292" s="454"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9"/>
      <c r="E296" s="359"/>
      <c r="F296" s="359"/>
      <c r="G296" s="359"/>
      <c r="H296" s="359"/>
      <c r="I296" s="359"/>
      <c r="J296" s="359"/>
      <c r="K296" s="359"/>
      <c r="L296" s="359"/>
      <c r="U296" s="262"/>
    </row>
    <row r="297" spans="1:83" s="265" customFormat="1" ht="15" customHeight="1">
      <c r="A297" s="89"/>
      <c r="B297" s="186" t="s">
        <v>405</v>
      </c>
      <c r="C297" s="1320"/>
      <c r="D297" s="1159">
        <v>1</v>
      </c>
      <c r="E297" s="1235"/>
      <c r="F297" s="353"/>
      <c r="G297" s="188">
        <v>0</v>
      </c>
      <c r="H297" s="358"/>
      <c r="I297" s="250"/>
      <c r="J297" s="395"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320"/>
      <c r="D298" s="1159"/>
      <c r="E298" s="1235"/>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9"/>
      <c r="G301" s="359"/>
      <c r="H301" s="359"/>
      <c r="I301" s="359"/>
      <c r="J301" s="359"/>
      <c r="K301" s="359"/>
      <c r="L301" s="359"/>
      <c r="Q301" s="268"/>
      <c r="U301" s="262"/>
    </row>
    <row r="302" spans="1:83" s="265" customFormat="1" ht="15" customHeight="1">
      <c r="A302" s="89"/>
      <c r="B302" s="186" t="s">
        <v>405</v>
      </c>
      <c r="C302" s="1321"/>
      <c r="D302" s="249"/>
      <c r="E302" s="456"/>
      <c r="F302" s="1322"/>
      <c r="G302" s="1159">
        <v>0</v>
      </c>
      <c r="H302" s="1161"/>
      <c r="I302" s="250"/>
      <c r="J302" s="395"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321"/>
      <c r="D303" s="249"/>
      <c r="E303" s="456"/>
      <c r="F303" s="1322"/>
      <c r="G303" s="1159"/>
      <c r="H303" s="1161"/>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9"/>
      <c r="D307" s="261"/>
      <c r="E307" s="457"/>
      <c r="F307" s="261"/>
      <c r="G307" s="261"/>
      <c r="H307" s="261"/>
      <c r="I307" s="221"/>
      <c r="J307" s="188">
        <v>0</v>
      </c>
      <c r="K307" s="398"/>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4"/>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4"/>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507</v>
      </c>
    </row>
    <row r="337" spans="1:20" s="190" customFormat="1" ht="409.5">
      <c r="A337" s="1202">
        <v>1</v>
      </c>
      <c r="B337" s="214"/>
      <c r="C337" s="214"/>
      <c r="D337" s="214"/>
      <c r="F337" s="335" t="str">
        <f>"2." &amp;mergeValue(A337)</f>
        <v>2.1</v>
      </c>
      <c r="G337" s="417" t="s">
        <v>494</v>
      </c>
      <c r="H337" s="317"/>
      <c r="I337" s="196" t="s">
        <v>590</v>
      </c>
      <c r="J337" s="334"/>
      <c r="K337" s="214"/>
      <c r="L337" s="214"/>
      <c r="M337" s="214"/>
      <c r="N337" s="214"/>
      <c r="O337" s="214"/>
      <c r="P337" s="214"/>
      <c r="Q337" s="214"/>
      <c r="R337" s="214"/>
      <c r="S337" s="214"/>
      <c r="T337" s="214"/>
    </row>
    <row r="338" spans="1:20" s="190" customFormat="1" ht="90">
      <c r="A338" s="1202"/>
      <c r="B338" s="214"/>
      <c r="C338" s="214"/>
      <c r="D338" s="214"/>
      <c r="F338" s="335" t="str">
        <f>"3." &amp;mergeValue(A338)</f>
        <v>3.1</v>
      </c>
      <c r="G338" s="417" t="s">
        <v>495</v>
      </c>
      <c r="H338" s="317"/>
      <c r="I338" s="196" t="s">
        <v>588</v>
      </c>
      <c r="J338" s="334"/>
      <c r="K338" s="214"/>
      <c r="L338" s="214"/>
      <c r="M338" s="214"/>
      <c r="N338" s="214"/>
      <c r="O338" s="214"/>
      <c r="P338" s="214"/>
      <c r="Q338" s="214"/>
      <c r="R338" s="214"/>
      <c r="S338" s="214"/>
      <c r="T338" s="214"/>
    </row>
    <row r="339" spans="1:20" s="190" customFormat="1" ht="45">
      <c r="A339" s="1202"/>
      <c r="B339" s="214"/>
      <c r="C339" s="214"/>
      <c r="D339" s="214"/>
      <c r="F339" s="335" t="str">
        <f>"4."&amp;mergeValue(A339)</f>
        <v>4.1</v>
      </c>
      <c r="G339" s="417" t="s">
        <v>496</v>
      </c>
      <c r="H339" s="318" t="s">
        <v>458</v>
      </c>
      <c r="I339" s="196"/>
      <c r="J339" s="334"/>
      <c r="K339" s="214"/>
      <c r="L339" s="214"/>
      <c r="M339" s="214"/>
      <c r="N339" s="214"/>
      <c r="O339" s="214"/>
      <c r="P339" s="214"/>
      <c r="Q339" s="214"/>
      <c r="R339" s="214"/>
      <c r="S339" s="214"/>
      <c r="T339" s="214"/>
    </row>
    <row r="340" spans="1:20" s="190" customFormat="1" ht="101.25">
      <c r="A340" s="1202"/>
      <c r="B340" s="1202">
        <v>1</v>
      </c>
      <c r="C340" s="342"/>
      <c r="D340" s="342"/>
      <c r="F340" s="335" t="str">
        <f>"4."&amp;mergeValue(A340) &amp;"."&amp;mergeValue(B340)</f>
        <v>4.1.1</v>
      </c>
      <c r="G340" s="324" t="s">
        <v>592</v>
      </c>
      <c r="H340" s="317" t="str">
        <f>IF(region_name="","",region_name)</f>
        <v>Орловская область</v>
      </c>
      <c r="I340" s="196" t="s">
        <v>499</v>
      </c>
      <c r="J340" s="334"/>
      <c r="K340" s="214"/>
      <c r="L340" s="214"/>
      <c r="M340" s="214"/>
      <c r="N340" s="214"/>
      <c r="O340" s="214"/>
      <c r="P340" s="214"/>
      <c r="Q340" s="214"/>
      <c r="R340" s="214"/>
      <c r="S340" s="214"/>
      <c r="T340" s="214"/>
    </row>
    <row r="341" spans="1:20" s="190" customFormat="1" ht="191.25">
      <c r="A341" s="1202"/>
      <c r="B341" s="1202"/>
      <c r="C341" s="1202">
        <v>1</v>
      </c>
      <c r="D341" s="342"/>
      <c r="F341" s="335" t="str">
        <f>"4."&amp;mergeValue(A341) &amp;"."&amp;mergeValue(B341)&amp;"."&amp;mergeValue(C341)</f>
        <v>4.1.1.1</v>
      </c>
      <c r="G341" s="341" t="s">
        <v>497</v>
      </c>
      <c r="H341" s="317"/>
      <c r="I341" s="196" t="s">
        <v>500</v>
      </c>
      <c r="J341" s="334"/>
      <c r="K341" s="214"/>
      <c r="L341" s="214"/>
      <c r="M341" s="214"/>
      <c r="N341" s="214"/>
      <c r="O341" s="214"/>
      <c r="P341" s="214"/>
      <c r="Q341" s="214"/>
      <c r="R341" s="214"/>
      <c r="S341" s="214"/>
      <c r="T341" s="214"/>
    </row>
    <row r="342" spans="1:20" s="190" customFormat="1" ht="33.75" customHeight="1">
      <c r="A342" s="1202"/>
      <c r="B342" s="1202"/>
      <c r="C342" s="1202"/>
      <c r="D342" s="342">
        <v>1</v>
      </c>
      <c r="F342" s="335" t="str">
        <f>"4."&amp;mergeValue(A342) &amp;"."&amp;mergeValue(B342)&amp;"."&amp;mergeValue(C342)&amp;"."&amp;mergeValue(D342)</f>
        <v>4.1.1.1.1</v>
      </c>
      <c r="G342" s="420" t="s">
        <v>498</v>
      </c>
      <c r="H342" s="317"/>
      <c r="I342" s="1203" t="s">
        <v>591</v>
      </c>
      <c r="J342" s="334"/>
      <c r="K342" s="214"/>
      <c r="L342" s="214"/>
      <c r="M342" s="214"/>
      <c r="N342" s="214"/>
      <c r="O342" s="214"/>
      <c r="P342" s="214"/>
      <c r="Q342" s="214"/>
      <c r="R342" s="214"/>
      <c r="S342" s="214"/>
      <c r="T342" s="214"/>
    </row>
    <row r="343" spans="1:20" s="190" customFormat="1" ht="18.75">
      <c r="A343" s="1202"/>
      <c r="B343" s="1202"/>
      <c r="C343" s="1202"/>
      <c r="D343" s="342"/>
      <c r="F343" s="424"/>
      <c r="G343" s="425" t="s">
        <v>4</v>
      </c>
      <c r="H343" s="426"/>
      <c r="I343" s="1203"/>
      <c r="J343" s="334"/>
      <c r="K343" s="214"/>
      <c r="L343" s="214"/>
      <c r="M343" s="214"/>
      <c r="N343" s="214"/>
      <c r="O343" s="214"/>
      <c r="P343" s="214"/>
      <c r="Q343" s="214"/>
      <c r="R343" s="214"/>
      <c r="S343" s="214"/>
      <c r="T343" s="214"/>
    </row>
    <row r="344" spans="1:20" s="190" customFormat="1" ht="18.75">
      <c r="A344" s="1202"/>
      <c r="B344" s="1202"/>
      <c r="C344" s="342"/>
      <c r="D344" s="342"/>
      <c r="F344" s="338"/>
      <c r="G344" s="149" t="s">
        <v>403</v>
      </c>
      <c r="H344" s="339"/>
      <c r="I344" s="340"/>
      <c r="J344" s="334"/>
      <c r="K344" s="214"/>
      <c r="L344" s="214"/>
      <c r="M344" s="214"/>
      <c r="N344" s="214"/>
      <c r="O344" s="214"/>
      <c r="P344" s="214"/>
      <c r="Q344" s="214"/>
      <c r="R344" s="214"/>
      <c r="S344" s="214"/>
      <c r="T344" s="214"/>
    </row>
    <row r="345" spans="1:20" s="190" customFormat="1" ht="18.75">
      <c r="A345" s="1202"/>
      <c r="B345" s="214"/>
      <c r="C345" s="214"/>
      <c r="D345" s="214"/>
      <c r="F345" s="338"/>
      <c r="G345" s="155" t="s">
        <v>506</v>
      </c>
      <c r="H345" s="339"/>
      <c r="I345" s="340"/>
      <c r="J345" s="334"/>
      <c r="K345" s="214"/>
      <c r="L345" s="214"/>
      <c r="M345" s="214"/>
      <c r="N345" s="214"/>
      <c r="O345" s="214"/>
      <c r="P345" s="214"/>
      <c r="Q345" s="214"/>
      <c r="R345" s="214"/>
      <c r="S345" s="214"/>
      <c r="T345" s="214"/>
    </row>
    <row r="346" spans="1:20" s="190" customFormat="1" ht="18.75">
      <c r="A346" s="214"/>
      <c r="B346" s="214"/>
      <c r="C346" s="214"/>
      <c r="D346" s="214"/>
      <c r="F346" s="338"/>
      <c r="G346" s="165" t="s">
        <v>505</v>
      </c>
      <c r="H346" s="339"/>
      <c r="I346" s="340"/>
      <c r="J346" s="334"/>
      <c r="K346" s="214"/>
      <c r="L346" s="214"/>
      <c r="M346" s="214"/>
      <c r="N346" s="214"/>
      <c r="O346" s="214"/>
      <c r="P346" s="214"/>
      <c r="Q346" s="214"/>
      <c r="R346" s="214"/>
      <c r="S346" s="214"/>
      <c r="T346" s="214"/>
    </row>
  </sheetData>
  <sheetProtection formatColumns="0" formatRows="0"/>
  <dataConsolidate link="1"/>
  <mergeCells count="293">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R131:R132"/>
    <mergeCell ref="R73:R74"/>
    <mergeCell ref="S73:S74"/>
    <mergeCell ref="T73:T74"/>
    <mergeCell ref="D70:D77"/>
    <mergeCell ref="E71:E76"/>
    <mergeCell ref="A85:A98"/>
    <mergeCell ref="B86:B97"/>
    <mergeCell ref="C87:C96"/>
    <mergeCell ref="D88:D95"/>
    <mergeCell ref="E89:E94"/>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I88:I95"/>
    <mergeCell ref="G109:G112"/>
    <mergeCell ref="F108:F113"/>
    <mergeCell ref="I108:I113"/>
    <mergeCell ref="A238:A251"/>
    <mergeCell ref="B239:B250"/>
    <mergeCell ref="C240:C249"/>
    <mergeCell ref="D241:D248"/>
    <mergeCell ref="E242:E247"/>
    <mergeCell ref="I242:I247"/>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J243:J246"/>
    <mergeCell ref="J225:J228"/>
    <mergeCell ref="I224:I229"/>
    <mergeCell ref="AK244:AK246"/>
    <mergeCell ref="R244:R245"/>
    <mergeCell ref="S244:S245"/>
    <mergeCell ref="T244:T245"/>
    <mergeCell ref="U244:U245"/>
    <mergeCell ref="T226:T227"/>
    <mergeCell ref="W226:W228"/>
    <mergeCell ref="U226:U227"/>
    <mergeCell ref="Y244:Y245"/>
    <mergeCell ref="Z244:Z245"/>
    <mergeCell ref="AA244:AA245"/>
    <mergeCell ref="AB244:AB245"/>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AF244:AF245"/>
    <mergeCell ref="AG244:AG245"/>
    <mergeCell ref="AH244:AH245"/>
    <mergeCell ref="AI244:AI245"/>
    <mergeCell ref="O238:AJ238"/>
    <mergeCell ref="O239:AJ239"/>
    <mergeCell ref="O240:AJ240"/>
    <mergeCell ref="O241:AJ241"/>
    <mergeCell ref="O242:AJ242"/>
    <mergeCell ref="O243:AJ243"/>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S238:WWS245 WMW238:WMW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KG238:KG245 UC238:UC245 ADY238:ADY245 ANU238:ANU245 AXQ238:AXQ245 BHM238:BHM245 BRI238:BRI245 CBE238:CBE245 CLA238:CLA245 CUW238:CUW245 DES238:DES245 DOO238:DOO245 DYK238:DYK245 EIG238:EIG245 ESC238:ESC245 FBY238:FBY245 FLU238:FLU245 FVQ238:FVQ245 GFM238:GFM245 GPI238:GPI245 GZE238:GZE245 HJA238:HJA245 HSW238:HSW245 ICS238:ICS245 IMO238:IMO245 IWK238:IWK245 JGG238:JGG245 JQC238:JQC245 JZY238:JZY245 KJU238:KJU245 KTQ238:KTQ245 LDM238:LDM245 LNI238:LNI245 LXE238:LXE245 MHA238:MHA245 MQW238:MQW245 NAS238:NAS245 NKO238:NKO245 NUK238:NUK245 OEG238:OEG245 OOC238:OOC245 OXY238:OXY245 PHU238:PHU245 PRQ238:PRQ245 QBM238:QBM245 QLI238:QLI245 QVE238:QVE245 RFA238:RFA245 ROW238:ROW245 RYS238:RYS245 SIO238:SIO245 SSK238:SSK245 TCG238:TCG245 TMC238:TMC245 TVY238:TVY245 UFU238:UFU245 UPQ238:UPQ245 UZM238:UZM245 VJI238:VJI245 VTE238:VTE245 WDA238:WDA245 R15:R16 R9:R10 V15:W15 V9:W9" xr:uid="{00000000-0002-0000-26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AC244" xr:uid="{00000000-0002-0000-26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KC244 S244 WWQ244 WMU244 WCY244 VTC244 VJG244 UZK244 UPO244 UFS244 TVW244 TMA244 TCE244 SSI244 SIM244 RYQ244 ROU244 REY244 QVC244 QLG244 QBK244 PRO244 PHS244 OXW244 OOA244 OEE244 NUI244 NKM244 NAQ244 MQU244 MGY244 LXC244 LNG244 LDK244 KTO244 KJS244 JZW244 JQA244 JGE244 IWI244 IMM244 ICQ244 HSU244 HIY244 GZC244 GPG244 GFK244 FVO244 FLS244 FBW244 ESA244 EIE244 DYI244 DOM244 DEQ244 CUU244 CKY244 CBC244 BRG244 BHK244 AXO244 ANS244 ADW244 UA244 TY244 KE244 WWO244 WMS244 WCW244 VTA244 VJE244 UZI244 UPM244 UFQ244 TVU244 TLY244 TCC244 SSG244 SIK244 RYO244 ROS244 REW244 QVA244 QLE244 QBI244 PRM244 PHQ244 OXU244 ONY244 OEC244 NUG244 NKK244 NAO244 MQS244 MGW244 LXA244 LNE244 LDI244 KTM244 KJQ244 JZU244 JPY244 JGC244 IWG244 IMK244 ICO244 HSS244 HIW244 GZA244 GPE244 GFI244 FVM244 FLQ244 FBU244 ERY244 EIC244 DYG244 DOK244 DEO244 CUS244 CKW244 CBA244 BRE244 BHI244 AXM244 ANQ244 ADU244 S9:S10 S15:S16 U55 Z120 Z109:Z110 U167 V183 U91:U92 U244 Z244 AB244 AG244 AI244" xr:uid="{00000000-0002-0000-2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P244 WMT244 WCX244 VTB244 VJF244 UZJ244 UPN244 UFR244 TVV244 TLZ244 TCD244 SSH244 SIL244 RYP244 ROT244 REX244 QVB244 QLF244 QBJ244 PRN244 PHR244 OXV244 ONZ244 OED244 NUH244 NKL244 NAP244 MQT244 MGX244 LXB244 LNF244 LDJ244 KTN244 KJR244 JZV244 JPZ244 JGD244 IWH244 IML244 ICP244 HST244 HIX244 GZB244 GPF244 GFJ244 FVN244 FLR244 FBV244 ERZ244 EID244 DYH244 DOL244 DEP244 CUT244 CKX244 CBB244 BRF244 BHJ244 AXN244 ANR244 ADV244 TZ244 KD244 T244 WWN244 WMR244 WCV244 VSZ244 VJD244 UZH244 UPL244 UFP244 TVT244 TLX244 TCB244 SSF244 SIJ244 RYN244 ROR244 REV244 QUZ244 QLD244 QBH244 PRL244 PHP244 OXT244 ONX244 OEB244 NUF244 NKJ244 NAN244 MQR244 MGV244 LWZ244 LND244 LDH244 KTL244 KJP244 JZT244 JPX244 JGB244 IWF244 IMJ244 ICN244 HSR244 HIV244 GYZ244 GPD244 GFH244 FVL244 FLP244 FBT244 ERX244 EIB244 DYF244 DOJ244 DEN244 CUR244 CKV244 CAZ244 BRD244 BHH244 AXL244 ANP244 ADT244 TX244 KB244 Y244 AA244 AF244 AH244" xr:uid="{00000000-0002-0000-26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KA245 TW245 ADS245 ANO245 AXK245 BHG245 BRC245 CAY245 CKU245 CUQ245 DEM245 DOI245 DYE245 EIA245 ERW245 FBS245 FLO245 FVK245 GFG245 GPC245 GYY245 HIU245 HSQ245 ICM245 IMI245 IWE245 JGA245 JPW245 JZS245 KJO245 KTK245 LDG245 LNC245 LWY245 MGU245 MQQ245 NAM245 NKI245 NUE245 OEA245 ONW245 OXS245 PHO245 PRK245 QBG245 QLC245 QUY245 REU245 ROQ245 RYM245 SII245 SSE245 TCA245 TLW245 TVS245 UFO245 UPK245 UZG245 VJC245 VSY245 WCU245 WMQ245 WWM245 X245 AE245" xr:uid="{00000000-0002-0000-26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6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6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6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S243:WCZ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W243:VTD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ZE243:UZL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JA243:VJH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FM243:UFT243 WWK243:WWR243 WMO243:WMV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PI243:UPP243 JY243:KF243 TU243:UB243 ADQ243:ADX243 ANM243:ANT243 AXI243:AXP243 BHE243:BHL243 BRA243:BRH243 CAW243:CBD243 CKS243:CKZ243 CUO243:CUV243 DEK243:DER243 DOG243:DON243 DYC243:DYJ243 EHY243:EIF243 ERU243:ESB243 FBQ243:FBX243 FLM243:FLT243 FVI243:FVP243 GFE243:GFL243 GPA243:GPH243 GYW243:GZD243 HIS243:HIZ243 HSO243:HSV243 ICK243:ICR243 IMG243:IMN243 IWC243:IWJ243 JFY243:JGF243 JPU243:JQB243 JZQ243:JZX243 KJM243:KJT243 KTI243:KTP243 LDE243:LDL243 LNA243:LNH243 LWW243:LXD243 MGS243:MGZ243 MQO243:MQV243 NAK243:NAR243 NKG243:NKN243 NUC243:NUJ243 ODY243:OEF243 ONU243:OOB243 OXQ243:OXX243 PHM243:PHT243 PRI243:PRP243 QBE243:QBL243 QLA243:QLH243 QUW243:QVD243 RES243:REZ243 ROO243:ROV243 RYK243:RYR243 SIG243:SIN243 SSC243:SSJ243 TBY243:TCF243 TLU243:TMB243 TVQ243:TVX243" xr:uid="{00000000-0002-0000-26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Y242 TU242 ADQ242 ANM242 AXI242 BHE242 BRA242 CAW242 CKS242 CUO242 DEK242 DOG242 DYC242 EHY242 ERU242 FBQ242 FLM242 FVI242 GFE242 GPA242 GYW242 HIS242 HSO242 ICK242 IMG242 IWC242 JFY242 JPU242 JZQ242 KJM242 KTI242 LDE242 LNA242 LWW242 MGS242 MQO242 NAK242 NKG242 NUC242 ODY242 ONU242 OXQ242 PHM242 PRI242 QBE242 QLA242 QUW242 RES242 ROO242 RYK242 SIG242 SSC242 TBY242 TLU242 TVQ242 UFM242 UPI242 UZE242 VJA242 VSW242 WCS242 WMO242 WWK242" xr:uid="{00000000-0002-0000-26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600-00000A000000}">
      <formula1>kind_of_cons</formula1>
    </dataValidation>
    <dataValidation type="list" allowBlank="1" showInputMessage="1" showErrorMessage="1" errorTitle="Ошибка" error="Выберите значение из списка" sqref="WVU91 WVU131 JW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S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O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NK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XG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WI244 WMM244 WCQ244 VSU244 VIY244 UZC244 UPG244 UFK244 TVO244 TLS244 TBW244 SSA244 SIE244 RYI244 ROM244 REQ244 QUU244 QKY244 QBC244 PRG244 PHK244 OXO244 ONS244 ODW244 NUA244 NKE244 NAI244 MQM244 MGQ244 LWU244 LMY244 LDC244 KTG244 KJK244 JZO244 JPS244 JFW244 IWA244 IME244 ICI244 HSM244 HIQ244 GYU244 GOY244 GFC244 FVG244 FLK244 FBO244 ERS244 EHW244 DYA244 DOE244 DEI244 CUM244 CKQ244 CAU244 BQY244 BHC244 M37 M55 M73 M91 M131" xr:uid="{00000000-0002-0000-26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6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6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6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6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6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GP246:MHA251 MGB252:MGM253 ADN246:ADY251 ACZ252:ADK253 GFB246:GFM251 GEN252:GEY253 JV246:KG251 JH252:JS253 LWT246:LXE251 LWF252:LWQ253 TR246:UC251 TD252:TO253 DEH246:DES251 DDT252:DEE253 WWH246:WWS251 WVT252:WWE253 LMX246:LNI251 LMJ252:LMU253 WML246:WMW251 WLX252:WMI253 FVF246:FVQ251 FUR252:FVC253 WCP246:WDA251 WCB252:WCM253 LDB246:LDM251 LCN252:LCY253 VST246:VTE251 VSF252:VSQ253 BQX246:BRI251 BQJ252:BQU253 VIX246:VJI251 VIJ252:VIU253 KTF246:KTQ251 KSR252:KTC253 UZB246:UZM251 UYN252:UYY253 FLJ246:FLU251 FKV252:FLG253 UPF246:UPQ251 UOR252:UPC253 KJJ246:KJU251 KIV252:KJG253 UFJ246:UFU251 UEV252:UFG253 CUL246:CUW251 CTX252:CUI253 TVN246:TVY251 TUZ252:TVK253 JZN246:JZY251 JYZ252:JZK253 TLR246:TMC251 TLD252:TLO253 FBN246:FBY251 FAZ252:FBK253 TBV246:TCG251 TBH252:TBS253 JPR246:JQC251 JPD252:JPO253 SRZ246:SSK251 SRL252:SRW253 AXF246:AXQ251 AWR252:AXC253 SID246:SIO251 SHP252:SIA253 JFV246:JGG251 JFH252:JFS253 RYH246:RYS251 RXT252:RYE253 ERR246:ESC251 ERD252:ERO253 ROL246:ROW251 RNX252:ROI253 IVZ246:IWK251 IVL252:IVW253 REP246:RFA251 REB252:REM253 CKP246:CLA251 CKB252:CKM253 QUT246:QVE251 QUF252:QUQ253 IMD246:IMO251 ILP252:IMA253 QKX246:QLI251 QKJ252:QKU253 EHV246:EIG251 EHH252:EHS253 QBB246:QBM251 QAN252:QAY253 ICH246:ICS251 IBT252:ICE253 PRF246:PRQ251 PQR252:PRC253 BHB246:BHM251 BGN252:BGY253 PHJ246:PHU251 PGV252:PHG253 HSL246:HSW251 HRX252:HSI253 OXN246:OXY251 OWZ252:OXK253 DXZ246:DYK251 DXL252:DXW253 ONR246:OOC251 OND252:ONO253 HIP246:HJA251 HIB252:HIM253 ODV246:OEG251 ODH252:ODS253 CAT246:CBE251 CAF252:CAQ253 NTZ246:NUK251 NTL252:NTW253 GYT246:GZE251 GYF252:GYQ253 NKD246:NKO251 NJP252:NKA253 DOD246:DOO251 DNP252:DOA253 NAH246:NAS251 MZT252:NAE253 GOX246:GPI251 GOJ252:GOU253 MQL246:MQW251 MPX252:MQI253 ANJ246:ANU251 L246:AJ246 L247:AK251" xr:uid="{00000000-0002-0000-2600-000011000000}"/>
    <dataValidation type="list" allowBlank="1" showInputMessage="1" showErrorMessage="1" errorTitle="Ошибка" error="Выберите значение из списка" prompt="Выберите значение из списка" sqref="E292" xr:uid="{00000000-0002-0000-26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6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6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xr:uid="{00000000-0002-0000-26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6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6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6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6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6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xr:uid="{00000000-0002-0000-2600-00001B000000}">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8"/>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8"/>
      <c r="W1" s="459" t="s">
        <v>325</v>
      </c>
      <c r="X1" s="407" t="s">
        <v>294</v>
      </c>
      <c r="Y1" s="407" t="s">
        <v>308</v>
      </c>
      <c r="Z1" s="148"/>
      <c r="AA1" s="207" t="s">
        <v>363</v>
      </c>
      <c r="AB1" s="207"/>
      <c r="AC1" s="207" t="s">
        <v>364</v>
      </c>
      <c r="AD1" s="207"/>
      <c r="AF1" s="161" t="s">
        <v>337</v>
      </c>
      <c r="AH1" s="148" t="s">
        <v>338</v>
      </c>
      <c r="AI1" s="148" t="s">
        <v>339</v>
      </c>
      <c r="AK1" s="148" t="s">
        <v>354</v>
      </c>
      <c r="AM1" s="148" t="s">
        <v>355</v>
      </c>
      <c r="AP1" s="148" t="s">
        <v>371</v>
      </c>
      <c r="AQ1" s="148" t="s">
        <v>370</v>
      </c>
      <c r="AS1" s="407" t="s">
        <v>376</v>
      </c>
      <c r="AU1" s="161" t="s">
        <v>384</v>
      </c>
      <c r="AW1" s="409" t="s">
        <v>548</v>
      </c>
      <c r="AX1" s="409" t="s">
        <v>549</v>
      </c>
      <c r="AZ1" s="1323" t="s">
        <v>581</v>
      </c>
      <c r="BA1" s="1323"/>
      <c r="BC1" s="827" t="s">
        <v>724</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8" t="s">
        <v>285</v>
      </c>
      <c r="O2" s="528" t="s">
        <v>642</v>
      </c>
      <c r="P2" s="662" t="s">
        <v>42</v>
      </c>
      <c r="Q2" s="180" t="s">
        <v>3</v>
      </c>
      <c r="R2" s="183" t="s">
        <v>24</v>
      </c>
      <c r="S2" s="181" t="s">
        <v>26</v>
      </c>
      <c r="T2" s="182" t="s">
        <v>30</v>
      </c>
      <c r="U2" s="178" t="s">
        <v>36</v>
      </c>
      <c r="V2" s="1039">
        <v>1</v>
      </c>
      <c r="W2" s="460"/>
      <c r="X2" s="461" t="s">
        <v>612</v>
      </c>
      <c r="Y2" s="44" t="s">
        <v>637</v>
      </c>
      <c r="Z2" s="160"/>
      <c r="AA2" s="753" t="s">
        <v>717</v>
      </c>
      <c r="AB2" s="755" t="s">
        <v>717</v>
      </c>
      <c r="AC2" s="44" t="s">
        <v>310</v>
      </c>
      <c r="AD2" s="209" t="s">
        <v>310</v>
      </c>
      <c r="AF2" s="45" t="s">
        <v>36</v>
      </c>
      <c r="AH2" s="143" t="s">
        <v>342</v>
      </c>
      <c r="AI2" s="143" t="s">
        <v>342</v>
      </c>
      <c r="AK2" s="143" t="s">
        <v>346</v>
      </c>
      <c r="AM2" s="143" t="s">
        <v>356</v>
      </c>
      <c r="AP2" s="1125" t="s">
        <v>612</v>
      </c>
      <c r="AQ2" s="1035" t="s">
        <v>770</v>
      </c>
      <c r="AS2" s="44" t="s">
        <v>374</v>
      </c>
      <c r="AU2" s="45" t="s">
        <v>377</v>
      </c>
      <c r="AW2" s="410" t="s">
        <v>550</v>
      </c>
      <c r="AX2" s="411" t="s">
        <v>550</v>
      </c>
      <c r="AZ2" s="446" t="s">
        <v>582</v>
      </c>
      <c r="BA2" s="447" t="s">
        <v>583</v>
      </c>
      <c r="BC2" s="804" t="s">
        <v>725</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8" t="s">
        <v>259</v>
      </c>
      <c r="O3" s="528" t="s">
        <v>643</v>
      </c>
      <c r="P3" s="662" t="s">
        <v>43</v>
      </c>
      <c r="Q3" s="180" t="s">
        <v>301</v>
      </c>
      <c r="R3" s="179" t="s">
        <v>303</v>
      </c>
      <c r="S3" s="181" t="s">
        <v>27</v>
      </c>
      <c r="T3" s="182" t="s">
        <v>31</v>
      </c>
      <c r="U3" s="178" t="s">
        <v>37</v>
      </c>
      <c r="V3" s="1039">
        <v>2</v>
      </c>
      <c r="W3" s="460"/>
      <c r="X3" s="461" t="s">
        <v>770</v>
      </c>
      <c r="Y3" s="44" t="s">
        <v>637</v>
      </c>
      <c r="Z3" s="160"/>
      <c r="AA3" s="753" t="s">
        <v>718</v>
      </c>
      <c r="AB3" s="755" t="s">
        <v>718</v>
      </c>
      <c r="AC3" s="44" t="s">
        <v>311</v>
      </c>
      <c r="AD3" s="209" t="s">
        <v>311</v>
      </c>
      <c r="AF3" s="45" t="s">
        <v>37</v>
      </c>
      <c r="AH3" s="143" t="s">
        <v>365</v>
      </c>
      <c r="AI3" s="143" t="s">
        <v>344</v>
      </c>
      <c r="AK3" s="143" t="s">
        <v>347</v>
      </c>
      <c r="AM3" s="143" t="s">
        <v>357</v>
      </c>
      <c r="AP3" s="1125" t="s">
        <v>771</v>
      </c>
      <c r="AQ3" s="1035" t="s">
        <v>613</v>
      </c>
      <c r="AS3" s="44" t="s">
        <v>375</v>
      </c>
      <c r="AU3" s="45" t="s">
        <v>378</v>
      </c>
      <c r="AW3" s="410" t="s">
        <v>551</v>
      </c>
      <c r="AX3" s="411" t="s">
        <v>551</v>
      </c>
      <c r="AZ3" s="146" t="s">
        <v>653</v>
      </c>
      <c r="BA3" s="179" t="s">
        <v>652</v>
      </c>
      <c r="BC3" s="804" t="s">
        <v>726</v>
      </c>
    </row>
    <row r="4" spans="1:55" ht="101.25">
      <c r="A4" s="6" t="s">
        <v>103</v>
      </c>
      <c r="B4" s="44">
        <v>2002</v>
      </c>
      <c r="C4" s="44">
        <v>2015</v>
      </c>
      <c r="E4" s="143" t="s">
        <v>188</v>
      </c>
      <c r="F4" s="143" t="s">
        <v>228</v>
      </c>
      <c r="H4" s="143" t="s">
        <v>2</v>
      </c>
      <c r="I4" s="143" t="s">
        <v>50</v>
      </c>
      <c r="J4" s="143" t="s">
        <v>283</v>
      </c>
      <c r="K4" s="144" t="s">
        <v>249</v>
      </c>
      <c r="L4" s="144" t="s">
        <v>249</v>
      </c>
      <c r="M4" s="144">
        <v>3</v>
      </c>
      <c r="N4" s="658" t="s">
        <v>286</v>
      </c>
      <c r="O4" s="545" t="s">
        <v>644</v>
      </c>
      <c r="Q4" s="180" t="s">
        <v>23</v>
      </c>
      <c r="R4" s="179" t="s">
        <v>782</v>
      </c>
      <c r="S4" s="181" t="s">
        <v>28</v>
      </c>
      <c r="T4" s="182" t="s">
        <v>32</v>
      </c>
      <c r="U4" s="178" t="s">
        <v>38</v>
      </c>
      <c r="V4" s="1039">
        <v>3</v>
      </c>
      <c r="W4" s="460"/>
      <c r="X4" s="461" t="s">
        <v>761</v>
      </c>
      <c r="Y4" s="753" t="s">
        <v>637</v>
      </c>
      <c r="Z4" s="208"/>
      <c r="AC4" s="44" t="s">
        <v>312</v>
      </c>
      <c r="AD4" s="209" t="s">
        <v>312</v>
      </c>
      <c r="AF4" s="45" t="s">
        <v>38</v>
      </c>
      <c r="AH4" s="45" t="s">
        <v>368</v>
      </c>
      <c r="AK4" s="143" t="s">
        <v>348</v>
      </c>
      <c r="AM4" s="143" t="s">
        <v>358</v>
      </c>
      <c r="AP4" s="1125" t="s">
        <v>770</v>
      </c>
      <c r="AQ4" s="1035" t="s">
        <v>614</v>
      </c>
      <c r="AS4" s="44" t="s">
        <v>345</v>
      </c>
      <c r="AU4" s="45" t="s">
        <v>379</v>
      </c>
      <c r="AW4" s="410" t="s">
        <v>552</v>
      </c>
      <c r="AX4" s="411" t="s">
        <v>552</v>
      </c>
      <c r="AZ4" s="146" t="s">
        <v>663</v>
      </c>
      <c r="BA4" s="179" t="s">
        <v>662</v>
      </c>
      <c r="BC4" s="804" t="s">
        <v>727</v>
      </c>
    </row>
    <row r="5" spans="1:55" ht="33.75">
      <c r="A5" s="6" t="s">
        <v>104</v>
      </c>
      <c r="B5" s="44">
        <v>2003</v>
      </c>
      <c r="C5" s="44">
        <v>2016</v>
      </c>
      <c r="E5" s="143" t="s">
        <v>189</v>
      </c>
      <c r="F5" s="143" t="s">
        <v>229</v>
      </c>
      <c r="I5" s="143" t="s">
        <v>51</v>
      </c>
      <c r="K5" s="144" t="s">
        <v>247</v>
      </c>
      <c r="L5" s="144" t="s">
        <v>247</v>
      </c>
      <c r="M5" s="144">
        <v>4</v>
      </c>
      <c r="N5" s="659" t="s">
        <v>287</v>
      </c>
      <c r="O5" s="545" t="s">
        <v>645</v>
      </c>
      <c r="Q5" s="180" t="s">
        <v>302</v>
      </c>
      <c r="R5" s="179" t="s">
        <v>304</v>
      </c>
      <c r="T5" s="45" t="s">
        <v>33</v>
      </c>
      <c r="U5" s="178" t="s">
        <v>39</v>
      </c>
      <c r="V5" s="1039">
        <v>4</v>
      </c>
      <c r="W5" s="460"/>
      <c r="X5" s="461" t="s">
        <v>613</v>
      </c>
      <c r="Y5" s="753" t="s">
        <v>661</v>
      </c>
      <c r="Z5" s="208">
        <v>1</v>
      </c>
      <c r="AF5" s="45" t="s">
        <v>327</v>
      </c>
      <c r="AH5" s="143" t="s">
        <v>366</v>
      </c>
      <c r="AK5" s="143" t="s">
        <v>349</v>
      </c>
      <c r="AM5" s="143" t="s">
        <v>359</v>
      </c>
      <c r="AP5" s="1125" t="s">
        <v>613</v>
      </c>
      <c r="AQ5" s="1035" t="s">
        <v>761</v>
      </c>
      <c r="AU5" s="45" t="s">
        <v>380</v>
      </c>
      <c r="AW5" s="410" t="s">
        <v>553</v>
      </c>
      <c r="AX5" s="411" t="s">
        <v>553</v>
      </c>
      <c r="AZ5" s="546" t="s">
        <v>664</v>
      </c>
      <c r="BA5" s="570" t="s">
        <v>670</v>
      </c>
      <c r="BC5" s="804" t="s">
        <v>728</v>
      </c>
    </row>
    <row r="6" spans="1:55" ht="45">
      <c r="A6" s="6" t="s">
        <v>105</v>
      </c>
      <c r="B6" s="44">
        <v>2004</v>
      </c>
      <c r="C6" s="44">
        <v>2017</v>
      </c>
      <c r="E6" s="143" t="s">
        <v>190</v>
      </c>
      <c r="F6" s="147"/>
      <c r="G6" s="148" t="s">
        <v>291</v>
      </c>
      <c r="H6" s="148" t="s">
        <v>258</v>
      </c>
      <c r="I6" s="143" t="s">
        <v>68</v>
      </c>
      <c r="J6" s="148" t="s">
        <v>264</v>
      </c>
      <c r="N6" s="659" t="s">
        <v>288</v>
      </c>
      <c r="O6" s="545" t="s">
        <v>646</v>
      </c>
      <c r="R6" s="179" t="s">
        <v>3</v>
      </c>
      <c r="T6" s="45" t="s">
        <v>34</v>
      </c>
      <c r="U6" s="178" t="s">
        <v>327</v>
      </c>
      <c r="V6" s="1039">
        <v>5</v>
      </c>
      <c r="W6" s="460"/>
      <c r="X6" s="753" t="s">
        <v>614</v>
      </c>
      <c r="Y6" s="753" t="s">
        <v>671</v>
      </c>
      <c r="Z6" s="208"/>
      <c r="AA6" s="219"/>
      <c r="AH6" s="143" t="s">
        <v>367</v>
      </c>
      <c r="AK6" s="143" t="s">
        <v>350</v>
      </c>
      <c r="AM6" s="143" t="s">
        <v>360</v>
      </c>
      <c r="AP6" s="1125" t="s">
        <v>614</v>
      </c>
      <c r="AQ6" s="1035" t="s">
        <v>615</v>
      </c>
      <c r="AU6" s="220" t="s">
        <v>381</v>
      </c>
      <c r="AW6" s="410" t="s">
        <v>554</v>
      </c>
      <c r="AX6" s="411" t="s">
        <v>554</v>
      </c>
      <c r="AZ6" s="546" t="s">
        <v>665</v>
      </c>
      <c r="BA6" s="570" t="s">
        <v>675</v>
      </c>
    </row>
    <row r="7" spans="1:55" ht="33.75">
      <c r="A7" s="6" t="s">
        <v>106</v>
      </c>
      <c r="B7" s="44">
        <v>2005</v>
      </c>
      <c r="E7" s="143" t="s">
        <v>191</v>
      </c>
      <c r="F7" s="147"/>
      <c r="G7" s="143" t="s">
        <v>255</v>
      </c>
      <c r="H7" s="143" t="s">
        <v>257</v>
      </c>
      <c r="I7" s="143" t="s">
        <v>69</v>
      </c>
      <c r="J7" s="143" t="s">
        <v>284</v>
      </c>
      <c r="N7" s="660" t="s">
        <v>289</v>
      </c>
      <c r="O7" s="545" t="s">
        <v>647</v>
      </c>
      <c r="U7" s="178" t="s">
        <v>85</v>
      </c>
      <c r="V7" s="1040" t="s">
        <v>69</v>
      </c>
      <c r="W7" s="460"/>
      <c r="X7" s="753" t="s">
        <v>615</v>
      </c>
      <c r="Y7" s="753" t="s">
        <v>661</v>
      </c>
      <c r="Z7" s="208"/>
      <c r="AA7" s="219"/>
      <c r="AH7" s="143" t="s">
        <v>343</v>
      </c>
      <c r="AK7" s="143" t="s">
        <v>351</v>
      </c>
      <c r="AM7" s="143" t="s">
        <v>361</v>
      </c>
      <c r="AP7" s="1125" t="s">
        <v>761</v>
      </c>
      <c r="AQ7" s="1035" t="s">
        <v>616</v>
      </c>
      <c r="AU7" s="220" t="s">
        <v>382</v>
      </c>
      <c r="AW7" s="410" t="s">
        <v>555</v>
      </c>
      <c r="AX7" s="411" t="s">
        <v>555</v>
      </c>
      <c r="AZ7" s="546" t="s">
        <v>683</v>
      </c>
      <c r="BA7" s="570" t="s">
        <v>684</v>
      </c>
    </row>
    <row r="8" spans="1:55" ht="33.75">
      <c r="A8" s="6" t="s">
        <v>107</v>
      </c>
      <c r="B8" s="44">
        <v>2006</v>
      </c>
      <c r="E8" s="143" t="s">
        <v>192</v>
      </c>
      <c r="F8" s="147"/>
      <c r="G8" s="143" t="s">
        <v>256</v>
      </c>
      <c r="H8" s="143" t="s">
        <v>263</v>
      </c>
      <c r="I8" s="143" t="s">
        <v>183</v>
      </c>
      <c r="J8" s="143" t="s">
        <v>280</v>
      </c>
      <c r="N8" s="661" t="s">
        <v>290</v>
      </c>
      <c r="O8" s="545" t="s">
        <v>648</v>
      </c>
      <c r="V8" s="1040" t="s">
        <v>183</v>
      </c>
      <c r="W8" s="460"/>
      <c r="X8" s="753" t="s">
        <v>616</v>
      </c>
      <c r="Y8" s="753" t="s">
        <v>661</v>
      </c>
      <c r="Z8" s="208"/>
      <c r="AA8" s="219"/>
      <c r="AK8" s="143" t="s">
        <v>352</v>
      </c>
      <c r="AP8" s="1125" t="s">
        <v>615</v>
      </c>
      <c r="AQ8" s="1035" t="s">
        <v>619</v>
      </c>
      <c r="AU8" s="220" t="s">
        <v>383</v>
      </c>
      <c r="AW8" s="410" t="s">
        <v>556</v>
      </c>
      <c r="AX8" s="411" t="s">
        <v>556</v>
      </c>
      <c r="AZ8" s="146" t="s">
        <v>691</v>
      </c>
      <c r="BA8" s="179" t="s">
        <v>690</v>
      </c>
    </row>
    <row r="9" spans="1:55" ht="56.25">
      <c r="A9" s="6" t="s">
        <v>108</v>
      </c>
      <c r="B9" s="44">
        <v>2007</v>
      </c>
      <c r="E9" s="143" t="s">
        <v>193</v>
      </c>
      <c r="F9" s="147"/>
      <c r="G9" s="143" t="s">
        <v>263</v>
      </c>
      <c r="I9" s="143" t="s">
        <v>184</v>
      </c>
      <c r="O9" s="545" t="s">
        <v>649</v>
      </c>
      <c r="V9" s="1040" t="s">
        <v>184</v>
      </c>
      <c r="W9" s="460"/>
      <c r="X9" s="753" t="s">
        <v>617</v>
      </c>
      <c r="Y9" s="753" t="s">
        <v>637</v>
      </c>
      <c r="Z9" s="208">
        <v>1</v>
      </c>
      <c r="AA9" s="219"/>
      <c r="AK9" s="143" t="s">
        <v>353</v>
      </c>
      <c r="AP9" s="1125" t="s">
        <v>616</v>
      </c>
      <c r="AQ9" s="1035" t="s">
        <v>618</v>
      </c>
      <c r="AW9" s="410" t="s">
        <v>557</v>
      </c>
      <c r="AX9" s="411" t="s">
        <v>557</v>
      </c>
      <c r="AZ9" s="146" t="s">
        <v>768</v>
      </c>
      <c r="BA9" s="179" t="s">
        <v>602</v>
      </c>
    </row>
    <row r="10" spans="1:55" ht="45">
      <c r="A10" s="6" t="s">
        <v>109</v>
      </c>
      <c r="B10" s="44">
        <v>2008</v>
      </c>
      <c r="E10" s="143" t="s">
        <v>194</v>
      </c>
      <c r="F10" s="147"/>
      <c r="I10" s="143" t="s">
        <v>208</v>
      </c>
      <c r="O10" s="545" t="s">
        <v>650</v>
      </c>
      <c r="V10" s="1041" t="s">
        <v>208</v>
      </c>
      <c r="W10" s="1038"/>
      <c r="X10" s="1036" t="s">
        <v>618</v>
      </c>
      <c r="Y10" s="1037" t="s">
        <v>685</v>
      </c>
      <c r="Z10" s="208"/>
      <c r="AP10" s="1125" t="s">
        <v>619</v>
      </c>
      <c r="AQ10" s="1035" t="s">
        <v>617</v>
      </c>
      <c r="AW10" s="410" t="s">
        <v>558</v>
      </c>
      <c r="AX10" s="411" t="s">
        <v>558</v>
      </c>
    </row>
    <row r="11" spans="1:55" ht="112.5">
      <c r="A11" s="6" t="s">
        <v>110</v>
      </c>
      <c r="B11" s="44">
        <v>2009</v>
      </c>
      <c r="E11" s="143" t="s">
        <v>195</v>
      </c>
      <c r="F11" s="147"/>
      <c r="I11" s="143" t="s">
        <v>209</v>
      </c>
      <c r="O11" s="528" t="s">
        <v>651</v>
      </c>
      <c r="V11" s="1040" t="s">
        <v>209</v>
      </c>
      <c r="W11" s="462"/>
      <c r="X11" s="461" t="s">
        <v>619</v>
      </c>
      <c r="Y11" s="753" t="s">
        <v>673</v>
      </c>
      <c r="Z11" s="208"/>
      <c r="AP11" s="1125" t="s">
        <v>618</v>
      </c>
      <c r="AQ11" s="742" t="s">
        <v>612</v>
      </c>
      <c r="AW11" s="410" t="s">
        <v>559</v>
      </c>
      <c r="AX11" s="411" t="s">
        <v>559</v>
      </c>
    </row>
    <row r="12" spans="1:55" ht="33.75">
      <c r="A12" s="6" t="s">
        <v>65</v>
      </c>
      <c r="B12" s="44">
        <v>2010</v>
      </c>
      <c r="E12" s="143" t="s">
        <v>196</v>
      </c>
      <c r="F12" s="147"/>
      <c r="G12" s="148" t="s">
        <v>292</v>
      </c>
      <c r="H12" s="148" t="s">
        <v>260</v>
      </c>
      <c r="I12" s="143" t="s">
        <v>210</v>
      </c>
      <c r="O12" s="528" t="s">
        <v>3</v>
      </c>
      <c r="V12" s="1040" t="s">
        <v>210</v>
      </c>
      <c r="W12" s="546"/>
      <c r="X12" s="461" t="s">
        <v>764</v>
      </c>
      <c r="Y12" s="753" t="s">
        <v>637</v>
      </c>
      <c r="AP12" s="1125" t="s">
        <v>617</v>
      </c>
      <c r="AW12" s="410" t="s">
        <v>209</v>
      </c>
      <c r="AX12" s="411" t="s">
        <v>209</v>
      </c>
    </row>
    <row r="13" spans="1:55" ht="22.5">
      <c r="A13" s="6" t="s">
        <v>111</v>
      </c>
      <c r="B13" s="44">
        <v>2011</v>
      </c>
      <c r="E13" s="143" t="s">
        <v>197</v>
      </c>
      <c r="F13" s="147"/>
      <c r="G13" s="143" t="s">
        <v>261</v>
      </c>
      <c r="H13" s="143" t="s">
        <v>262</v>
      </c>
      <c r="I13" s="143" t="s">
        <v>211</v>
      </c>
      <c r="V13" s="1040" t="s">
        <v>211</v>
      </c>
      <c r="W13" s="546"/>
      <c r="X13" s="546"/>
      <c r="Y13" s="546"/>
      <c r="AW13" s="410" t="s">
        <v>210</v>
      </c>
      <c r="AX13" s="411" t="s">
        <v>210</v>
      </c>
    </row>
    <row r="14" spans="1:55" ht="45">
      <c r="A14" s="6" t="s">
        <v>66</v>
      </c>
      <c r="B14" s="44">
        <v>2012</v>
      </c>
      <c r="G14" s="143" t="s">
        <v>263</v>
      </c>
      <c r="H14" s="143" t="s">
        <v>263</v>
      </c>
      <c r="I14" s="143" t="s">
        <v>212</v>
      </c>
      <c r="N14" s="99" t="s">
        <v>316</v>
      </c>
      <c r="V14" s="1039">
        <v>13</v>
      </c>
      <c r="W14" s="460"/>
      <c r="X14" s="461" t="s">
        <v>771</v>
      </c>
      <c r="Y14" s="753" t="s">
        <v>637</v>
      </c>
      <c r="AW14" s="410" t="s">
        <v>211</v>
      </c>
      <c r="AX14" s="411" t="s">
        <v>211</v>
      </c>
    </row>
    <row r="15" spans="1:55" ht="63.75">
      <c r="A15" s="6" t="s">
        <v>441</v>
      </c>
      <c r="B15" s="44">
        <v>2013</v>
      </c>
      <c r="I15" s="143" t="s">
        <v>213</v>
      </c>
      <c r="N15" s="177" t="s">
        <v>324</v>
      </c>
      <c r="V15" s="529"/>
      <c r="W15" s="529"/>
      <c r="X15" s="218"/>
      <c r="Y15" s="529"/>
      <c r="AW15" s="410" t="s">
        <v>212</v>
      </c>
      <c r="AX15" s="411" t="s">
        <v>212</v>
      </c>
    </row>
    <row r="16" spans="1:55" ht="21" customHeight="1">
      <c r="A16" s="6" t="s">
        <v>112</v>
      </c>
      <c r="B16" s="44">
        <v>2014</v>
      </c>
      <c r="I16" s="143" t="s">
        <v>214</v>
      </c>
      <c r="N16" s="177" t="s">
        <v>323</v>
      </c>
      <c r="AW16" s="410" t="s">
        <v>213</v>
      </c>
      <c r="AX16" s="411" t="s">
        <v>213</v>
      </c>
    </row>
    <row r="17" spans="1:50" ht="21" customHeight="1">
      <c r="A17" s="6" t="s">
        <v>113</v>
      </c>
      <c r="B17" s="44">
        <v>2015</v>
      </c>
      <c r="I17" s="143" t="s">
        <v>215</v>
      </c>
      <c r="N17" s="177" t="s">
        <v>322</v>
      </c>
      <c r="X17" s="218"/>
      <c r="AW17" s="410" t="s">
        <v>214</v>
      </c>
      <c r="AX17" s="411" t="s">
        <v>214</v>
      </c>
    </row>
    <row r="18" spans="1:50" ht="21" customHeight="1">
      <c r="A18" s="6" t="s">
        <v>114</v>
      </c>
      <c r="B18" s="44">
        <v>2016</v>
      </c>
      <c r="I18" s="143" t="s">
        <v>216</v>
      </c>
      <c r="N18" s="177" t="s">
        <v>321</v>
      </c>
      <c r="X18" s="218"/>
      <c r="AW18" s="410" t="s">
        <v>215</v>
      </c>
      <c r="AX18" s="411" t="s">
        <v>215</v>
      </c>
    </row>
    <row r="19" spans="1:50" ht="21" customHeight="1">
      <c r="A19" s="6" t="s">
        <v>115</v>
      </c>
      <c r="B19" s="44">
        <v>2017</v>
      </c>
      <c r="I19" s="143" t="s">
        <v>217</v>
      </c>
      <c r="N19" s="177" t="s">
        <v>320</v>
      </c>
      <c r="X19" s="218"/>
      <c r="AW19" s="410" t="s">
        <v>216</v>
      </c>
      <c r="AX19" s="411" t="s">
        <v>216</v>
      </c>
    </row>
    <row r="20" spans="1:50" ht="21" customHeight="1">
      <c r="A20" s="6" t="s">
        <v>116</v>
      </c>
      <c r="B20" s="44">
        <v>2018</v>
      </c>
      <c r="I20" s="143" t="s">
        <v>218</v>
      </c>
      <c r="N20" s="177" t="s">
        <v>319</v>
      </c>
      <c r="AW20" s="410" t="s">
        <v>217</v>
      </c>
      <c r="AX20" s="411" t="s">
        <v>217</v>
      </c>
    </row>
    <row r="21" spans="1:50" ht="21" customHeight="1">
      <c r="A21" s="6" t="s">
        <v>117</v>
      </c>
      <c r="B21" s="44">
        <v>2019</v>
      </c>
      <c r="I21" s="143" t="s">
        <v>219</v>
      </c>
      <c r="N21" s="177" t="s">
        <v>318</v>
      </c>
      <c r="AW21" s="410" t="s">
        <v>218</v>
      </c>
      <c r="AX21" s="411" t="s">
        <v>218</v>
      </c>
    </row>
    <row r="22" spans="1:50" ht="21" customHeight="1">
      <c r="A22" s="6" t="s">
        <v>118</v>
      </c>
      <c r="B22" s="44">
        <v>2020</v>
      </c>
      <c r="N22" s="177" t="s">
        <v>317</v>
      </c>
      <c r="AW22" s="410" t="s">
        <v>219</v>
      </c>
      <c r="AX22" s="411" t="s">
        <v>219</v>
      </c>
    </row>
    <row r="23" spans="1:50" ht="21" customHeight="1">
      <c r="A23" s="6" t="s">
        <v>119</v>
      </c>
      <c r="B23" s="44">
        <v>2021</v>
      </c>
      <c r="AW23" s="410" t="s">
        <v>560</v>
      </c>
      <c r="AX23" s="411" t="s">
        <v>560</v>
      </c>
    </row>
    <row r="24" spans="1:50" ht="21" customHeight="1">
      <c r="A24" s="6" t="s">
        <v>120</v>
      </c>
      <c r="B24" s="44">
        <v>2022</v>
      </c>
      <c r="AW24" s="410" t="s">
        <v>561</v>
      </c>
      <c r="AX24" s="411" t="s">
        <v>561</v>
      </c>
    </row>
    <row r="25" spans="1:50">
      <c r="A25" s="6" t="s">
        <v>121</v>
      </c>
      <c r="B25" s="44">
        <v>2023</v>
      </c>
      <c r="AW25" s="410" t="s">
        <v>562</v>
      </c>
      <c r="AX25" s="411" t="s">
        <v>562</v>
      </c>
    </row>
    <row r="26" spans="1:50">
      <c r="A26" s="6" t="s">
        <v>122</v>
      </c>
      <c r="B26" s="44">
        <v>2024</v>
      </c>
      <c r="AX26" s="411" t="s">
        <v>563</v>
      </c>
    </row>
    <row r="27" spans="1:50">
      <c r="A27" s="6" t="s">
        <v>123</v>
      </c>
      <c r="B27" s="44">
        <v>2025</v>
      </c>
      <c r="AX27" s="411" t="s">
        <v>564</v>
      </c>
    </row>
    <row r="28" spans="1:50">
      <c r="A28" s="6" t="s">
        <v>124</v>
      </c>
      <c r="D28" s="270"/>
      <c r="E28" s="271"/>
      <c r="F28" s="271"/>
      <c r="H28" s="272" t="s">
        <v>408</v>
      </c>
      <c r="AX28" s="411" t="s">
        <v>565</v>
      </c>
    </row>
    <row r="29" spans="1:50">
      <c r="A29" s="6" t="s">
        <v>125</v>
      </c>
      <c r="D29" s="273" t="s">
        <v>409</v>
      </c>
      <c r="E29" s="274" t="str">
        <f>IF(periodStart = "","", periodStart)</f>
        <v>01.12.2022</v>
      </c>
      <c r="F29" s="274" t="str">
        <f>IF(periodEnd = "","", periodEnd)</f>
        <v>31.12.2025</v>
      </c>
      <c r="H29" s="275" t="s">
        <v>1651</v>
      </c>
      <c r="AX29" s="411" t="s">
        <v>566</v>
      </c>
    </row>
    <row r="30" spans="1:50">
      <c r="A30" s="6" t="s">
        <v>126</v>
      </c>
      <c r="D30" s="276"/>
      <c r="E30" s="277"/>
      <c r="F30" s="277"/>
      <c r="AX30" s="411" t="s">
        <v>567</v>
      </c>
    </row>
    <row r="31" spans="1:50" ht="12.75">
      <c r="A31" s="6" t="s">
        <v>127</v>
      </c>
      <c r="D31" s="270"/>
      <c r="E31" s="271"/>
      <c r="F31" s="271"/>
      <c r="H31" s="278"/>
      <c r="AX31" s="411" t="s">
        <v>568</v>
      </c>
    </row>
    <row r="32" spans="1:50">
      <c r="A32" s="6" t="s">
        <v>128</v>
      </c>
      <c r="D32" s="273" t="s">
        <v>410</v>
      </c>
      <c r="E32" s="279"/>
      <c r="F32" s="279"/>
      <c r="H32" s="280" t="s">
        <v>411</v>
      </c>
      <c r="O32" s="529" t="s">
        <v>642</v>
      </c>
      <c r="AX32" s="411" t="s">
        <v>569</v>
      </c>
    </row>
    <row r="33" spans="1:50">
      <c r="A33" s="6" t="s">
        <v>129</v>
      </c>
      <c r="O33" s="529" t="s">
        <v>643</v>
      </c>
      <c r="AX33" s="411" t="s">
        <v>570</v>
      </c>
    </row>
    <row r="34" spans="1:50">
      <c r="A34" s="6" t="s">
        <v>130</v>
      </c>
      <c r="O34" s="529" t="s">
        <v>644</v>
      </c>
      <c r="AX34" s="411" t="s">
        <v>571</v>
      </c>
    </row>
    <row r="35" spans="1:50">
      <c r="A35" s="6" t="s">
        <v>131</v>
      </c>
      <c r="O35" s="529" t="s">
        <v>645</v>
      </c>
      <c r="X35" s="529"/>
      <c r="Y35" s="529"/>
      <c r="AX35" s="411" t="s">
        <v>572</v>
      </c>
    </row>
    <row r="36" spans="1:50">
      <c r="A36" s="6" t="s">
        <v>95</v>
      </c>
      <c r="O36" s="529" t="s">
        <v>646</v>
      </c>
      <c r="AX36" s="411" t="s">
        <v>573</v>
      </c>
    </row>
    <row r="37" spans="1:50">
      <c r="A37" s="6" t="s">
        <v>96</v>
      </c>
      <c r="O37" s="529" t="s">
        <v>647</v>
      </c>
      <c r="AX37" s="411" t="s">
        <v>574</v>
      </c>
    </row>
    <row r="38" spans="1:50">
      <c r="A38" s="6" t="s">
        <v>97</v>
      </c>
      <c r="O38" s="529" t="s">
        <v>648</v>
      </c>
      <c r="AX38" s="411" t="s">
        <v>575</v>
      </c>
    </row>
    <row r="39" spans="1:50">
      <c r="A39" s="6" t="s">
        <v>98</v>
      </c>
      <c r="O39" s="529" t="s">
        <v>649</v>
      </c>
      <c r="AX39" s="411" t="s">
        <v>523</v>
      </c>
    </row>
    <row r="40" spans="1:50">
      <c r="A40" s="6" t="s">
        <v>99</v>
      </c>
      <c r="O40" s="529" t="s">
        <v>650</v>
      </c>
      <c r="AX40" s="411" t="s">
        <v>524</v>
      </c>
    </row>
    <row r="41" spans="1:50">
      <c r="A41" s="6" t="s">
        <v>100</v>
      </c>
      <c r="O41" s="529" t="s">
        <v>651</v>
      </c>
      <c r="AX41" s="411" t="s">
        <v>525</v>
      </c>
    </row>
    <row r="42" spans="1:50">
      <c r="A42" s="6" t="s">
        <v>132</v>
      </c>
      <c r="AX42" s="411" t="s">
        <v>526</v>
      </c>
    </row>
    <row r="43" spans="1:50">
      <c r="A43" s="6" t="s">
        <v>133</v>
      </c>
      <c r="AX43" s="411" t="s">
        <v>527</v>
      </c>
    </row>
    <row r="44" spans="1:50">
      <c r="A44" s="6" t="s">
        <v>134</v>
      </c>
      <c r="AX44" s="411" t="s">
        <v>528</v>
      </c>
    </row>
    <row r="45" spans="1:50">
      <c r="A45" s="6" t="s">
        <v>135</v>
      </c>
      <c r="AX45" s="411" t="s">
        <v>529</v>
      </c>
    </row>
    <row r="46" spans="1:50">
      <c r="A46" s="6" t="s">
        <v>136</v>
      </c>
      <c r="AX46" s="411" t="s">
        <v>530</v>
      </c>
    </row>
    <row r="47" spans="1:50">
      <c r="A47" s="6" t="s">
        <v>157</v>
      </c>
      <c r="AX47" s="411" t="s">
        <v>531</v>
      </c>
    </row>
    <row r="48" spans="1:50">
      <c r="A48" s="6" t="s">
        <v>158</v>
      </c>
      <c r="AX48" s="411" t="s">
        <v>532</v>
      </c>
    </row>
    <row r="49" spans="1:50">
      <c r="A49" s="6" t="s">
        <v>159</v>
      </c>
      <c r="AX49" s="411" t="s">
        <v>533</v>
      </c>
    </row>
    <row r="50" spans="1:50">
      <c r="A50" s="6" t="s">
        <v>137</v>
      </c>
      <c r="AX50" s="411" t="s">
        <v>534</v>
      </c>
    </row>
    <row r="51" spans="1:50">
      <c r="A51" s="6" t="s">
        <v>138</v>
      </c>
      <c r="AX51" s="411" t="s">
        <v>535</v>
      </c>
    </row>
    <row r="52" spans="1:50">
      <c r="A52" s="6" t="s">
        <v>139</v>
      </c>
      <c r="AX52" s="411" t="s">
        <v>536</v>
      </c>
    </row>
    <row r="53" spans="1:50">
      <c r="A53" s="6" t="s">
        <v>140</v>
      </c>
      <c r="X53" s="481"/>
      <c r="AX53" s="411" t="s">
        <v>537</v>
      </c>
    </row>
    <row r="54" spans="1:50">
      <c r="A54" s="6" t="s">
        <v>141</v>
      </c>
      <c r="X54" s="481"/>
      <c r="AX54" s="411" t="s">
        <v>538</v>
      </c>
    </row>
    <row r="55" spans="1:50">
      <c r="A55" s="6" t="s">
        <v>142</v>
      </c>
      <c r="X55" s="481"/>
      <c r="AX55" s="411" t="s">
        <v>539</v>
      </c>
    </row>
    <row r="56" spans="1:50">
      <c r="A56" s="6" t="s">
        <v>143</v>
      </c>
      <c r="X56" s="481"/>
      <c r="AX56" s="411" t="s">
        <v>540</v>
      </c>
    </row>
    <row r="57" spans="1:50">
      <c r="A57" s="6" t="s">
        <v>388</v>
      </c>
      <c r="X57" s="481"/>
      <c r="AX57" s="411" t="s">
        <v>541</v>
      </c>
    </row>
    <row r="58" spans="1:50">
      <c r="A58" s="6" t="s">
        <v>144</v>
      </c>
      <c r="X58" s="481"/>
      <c r="AX58" s="411" t="s">
        <v>542</v>
      </c>
    </row>
    <row r="59" spans="1:50">
      <c r="A59" s="6" t="s">
        <v>145</v>
      </c>
      <c r="X59" s="481"/>
      <c r="AX59" s="411" t="s">
        <v>543</v>
      </c>
    </row>
    <row r="60" spans="1:50">
      <c r="A60" s="6" t="s">
        <v>146</v>
      </c>
      <c r="X60" s="481"/>
      <c r="AX60" s="411" t="s">
        <v>544</v>
      </c>
    </row>
    <row r="61" spans="1:50">
      <c r="A61" s="6" t="s">
        <v>147</v>
      </c>
      <c r="X61" s="481"/>
      <c r="AX61" s="411" t="s">
        <v>545</v>
      </c>
    </row>
    <row r="62" spans="1:50">
      <c r="A62" s="6" t="s">
        <v>90</v>
      </c>
      <c r="X62" s="481"/>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CheckCyan">
    <tabColor indexed="47"/>
  </sheetPr>
  <dimension ref="A1:A130"/>
  <sheetViews>
    <sheetView showGridLines="0" workbookViewId="0"/>
  </sheetViews>
  <sheetFormatPr defaultRowHeight="11.25"/>
  <sheetData>
    <row r="1" spans="1:1">
      <c r="A1" s="1034">
        <f>IF('Форма 4.2.1 | Т-ТЭ | &gt;=25МВт'!$O$22="",1,0)</f>
        <v>1</v>
      </c>
    </row>
    <row r="2" spans="1:1">
      <c r="A2" s="1034">
        <f>IF('Форма 4.2.1 | Т-ТЭ | &gt;=25МВт'!$O$23="",1,0)</f>
        <v>1</v>
      </c>
    </row>
    <row r="3" spans="1:1">
      <c r="A3" s="1034">
        <f>IF('Форма 4.2.1 | Т-ТЭ | &gt;=25МВт'!$M$24="",1,0)</f>
        <v>1</v>
      </c>
    </row>
    <row r="4" spans="1:1">
      <c r="A4" s="1034">
        <f>IF('Форма 4.2.1 | Т-ТЭ | &gt;=25МВт'!$R$24="",1,0)</f>
        <v>1</v>
      </c>
    </row>
    <row r="5" spans="1:1">
      <c r="A5" s="1034">
        <f>IF('Форма 4.2.1 | Т-ТЭ | &gt;=25МВт'!$T$24="",1,0)</f>
        <v>1</v>
      </c>
    </row>
    <row r="6" spans="1:1">
      <c r="A6" s="1034">
        <f>IF('Форма 4.2.1 | Т-ТЭ | &gt;=25МВт'!$S$24="",1,0)</f>
        <v>0</v>
      </c>
    </row>
    <row r="7" spans="1:1">
      <c r="A7" s="1034">
        <f>IF('Форма 4.2.1 | Т-ТЭ | &gt;=25МВт'!$U$24="",1,0)</f>
        <v>0</v>
      </c>
    </row>
    <row r="8" spans="1:1">
      <c r="A8" s="1034">
        <f>IF('Форма 4.2.1 | Т-ТЭ | ТСО'!$O$22="",1,0)</f>
        <v>1</v>
      </c>
    </row>
    <row r="9" spans="1:1">
      <c r="A9" s="1034">
        <f>IF('Форма 4.2.1 | Т-ТЭ | ТСО'!$O$23="",1,0)</f>
        <v>1</v>
      </c>
    </row>
    <row r="10" spans="1:1">
      <c r="A10" s="1034">
        <f>IF('Форма 4.2.1 | Т-ТЭ | ТСО'!$M$24="",1,0)</f>
        <v>1</v>
      </c>
    </row>
    <row r="11" spans="1:1">
      <c r="A11" s="1034">
        <f>IF('Форма 4.2.1 | Т-ТЭ | ТСО'!$R$24="",1,0)</f>
        <v>1</v>
      </c>
    </row>
    <row r="12" spans="1:1">
      <c r="A12" s="1034">
        <f>IF('Форма 4.2.1 | Т-ТЭ | ТСО'!$T$24="",1,0)</f>
        <v>1</v>
      </c>
    </row>
    <row r="13" spans="1:1">
      <c r="A13" s="1034">
        <f>IF('Форма 4.2.1 | Т-ТЭ | ТСО'!$S$24="",1,0)</f>
        <v>0</v>
      </c>
    </row>
    <row r="14" spans="1:1">
      <c r="A14" s="1034">
        <f>IF('Форма 4.2.1 | Т-ТЭ | ТСО'!$U$24="",1,0)</f>
        <v>0</v>
      </c>
    </row>
    <row r="15" spans="1:1">
      <c r="A15" s="1034">
        <f>IF('Форма 4.2.1 | Т-ТЭ | потр'!$O$22="",1,0)</f>
        <v>0</v>
      </c>
    </row>
    <row r="16" spans="1:1">
      <c r="A16" s="1034">
        <f>IF('Форма 4.2.1 | Т-ТЭ | потр'!$O$23="",1,0)</f>
        <v>0</v>
      </c>
    </row>
    <row r="17" spans="1:1">
      <c r="A17" s="1034">
        <f>IF('Форма 4.2.1 | Т-ТЭ | потр'!$M$24="",1,0)</f>
        <v>0</v>
      </c>
    </row>
    <row r="18" spans="1:1">
      <c r="A18" s="1034">
        <f>IF('Форма 4.2.1 | Т-ТЭ | потр'!$R$24="",1,0)</f>
        <v>0</v>
      </c>
    </row>
    <row r="19" spans="1:1">
      <c r="A19" s="1034">
        <f>IF('Форма 4.2.1 | Т-ТЭ | потр'!$T$24="",1,0)</f>
        <v>0</v>
      </c>
    </row>
    <row r="20" spans="1:1">
      <c r="A20" s="1034">
        <f>IF('Форма 4.2.1 | Т-ТЭ | потр'!$S$24="",1,0)</f>
        <v>0</v>
      </c>
    </row>
    <row r="21" spans="1:1">
      <c r="A21" s="1034">
        <f>IF('Форма 4.2.1 | Т-ТЭ | потр'!$U$24="",1,0)</f>
        <v>0</v>
      </c>
    </row>
    <row r="22" spans="1:1">
      <c r="A22" s="1034">
        <f>IF('Форма 4.2.1 | Т-ТЭ | предел'!$O$24="",1,0)</f>
        <v>1</v>
      </c>
    </row>
    <row r="23" spans="1:1">
      <c r="A23" s="1034">
        <f>IF('Форма 4.2.1 | Т-ТЭ | предел'!$O$25="",1,0)</f>
        <v>1</v>
      </c>
    </row>
    <row r="24" spans="1:1">
      <c r="A24" s="1034">
        <f>IF('Форма 4.2.1 | Т-ТЭ | предел'!$M$26="",1,0)</f>
        <v>1</v>
      </c>
    </row>
    <row r="25" spans="1:1">
      <c r="A25" s="1034">
        <f>IF('Форма 4.2.1 | Т-ТЭ | предел'!$R$26="",1,0)</f>
        <v>1</v>
      </c>
    </row>
    <row r="26" spans="1:1">
      <c r="A26" s="1034">
        <f>IF('Форма 4.2.1 | Т-ТЭ | предел'!$T$26="",1,0)</f>
        <v>1</v>
      </c>
    </row>
    <row r="27" spans="1:1">
      <c r="A27" s="1034">
        <f>IF('Форма 4.2.1 | Т-ТЭ | предел'!$O$7="",1,0)</f>
        <v>0</v>
      </c>
    </row>
    <row r="28" spans="1:1">
      <c r="A28" s="1034">
        <f>IF('Форма 4.2.1 | Т-ТЭ | предел'!$S$26="",1,0)</f>
        <v>0</v>
      </c>
    </row>
    <row r="29" spans="1:1">
      <c r="A29" s="1034">
        <f>IF('Форма 4.2.1 | Т-ТЭ | предел'!$U$26="",1,0)</f>
        <v>0</v>
      </c>
    </row>
    <row r="30" spans="1:1">
      <c r="A30" s="1034">
        <f>IF('Форма 4.2.1 | Т-ТЭ | индикат'!$O$7="",1,0)</f>
        <v>1</v>
      </c>
    </row>
    <row r="31" spans="1:1">
      <c r="A31" s="1034">
        <f>IF('Форма 4.2.1 | Т-ТЭ | индикат'!$O$24="",1,0)</f>
        <v>1</v>
      </c>
    </row>
    <row r="32" spans="1:1">
      <c r="A32" s="1034">
        <f>IF('Форма 4.2.1 | Т-ТЭ | индикат'!$O$25="",1,0)</f>
        <v>1</v>
      </c>
    </row>
    <row r="33" spans="1:1">
      <c r="A33" s="1034">
        <f>IF('Форма 4.2.1 | Т-ТЭ | индикат'!$M$26="",1,0)</f>
        <v>1</v>
      </c>
    </row>
    <row r="34" spans="1:1">
      <c r="A34" s="1034">
        <f>IF('Форма 4.2.1 | Т-ТЭ | индикат'!$R$26="",1,0)</f>
        <v>1</v>
      </c>
    </row>
    <row r="35" spans="1:1">
      <c r="A35" s="1034">
        <f>IF('Форма 4.2.1 | Т-ТЭ | индикат'!$T$26="",1,0)</f>
        <v>1</v>
      </c>
    </row>
    <row r="36" spans="1:1">
      <c r="A36" s="1034">
        <f>IF('Форма 4.2.1 | Т-ТЭ | индикат'!$S$26="",1,0)</f>
        <v>0</v>
      </c>
    </row>
    <row r="37" spans="1:1">
      <c r="A37" s="1034">
        <f>IF('Форма 4.2.1 | Т-ТЭ | индикат'!$U$26="",1,0)</f>
        <v>0</v>
      </c>
    </row>
    <row r="38" spans="1:1">
      <c r="A38" s="1034">
        <f>IF('Форма 4.2.1 | Резерв мощности'!$O$22="",1,0)</f>
        <v>1</v>
      </c>
    </row>
    <row r="39" spans="1:1">
      <c r="A39" s="1034">
        <f>IF('Форма 4.2.1 | Резерв мощности'!$O$23="",1,0)</f>
        <v>1</v>
      </c>
    </row>
    <row r="40" spans="1:1">
      <c r="A40" s="1034">
        <f>IF('Форма 4.2.1 | Резерв мощности'!$M$24="",1,0)</f>
        <v>1</v>
      </c>
    </row>
    <row r="41" spans="1:1">
      <c r="A41" s="1034">
        <f>IF('Форма 4.2.1 | Резерв мощности'!$O$24="",1,0)</f>
        <v>1</v>
      </c>
    </row>
    <row r="42" spans="1:1">
      <c r="A42" s="1034">
        <f>IF('Форма 4.2.1 | Резерв мощности'!$R$24="",1,0)</f>
        <v>1</v>
      </c>
    </row>
    <row r="43" spans="1:1">
      <c r="A43" s="1034">
        <f>IF('Форма 4.2.1 | Резерв мощности'!$T$24="",1,0)</f>
        <v>1</v>
      </c>
    </row>
    <row r="44" spans="1:1">
      <c r="A44" s="1034">
        <f>IF('Форма 4.2.1 | Резерв мощности'!$S$24="",1,0)</f>
        <v>0</v>
      </c>
    </row>
    <row r="45" spans="1:1">
      <c r="A45" s="1034">
        <f>IF('Форма 4.2.1 | Резерв мощности'!$U$24="",1,0)</f>
        <v>0</v>
      </c>
    </row>
    <row r="46" spans="1:1">
      <c r="A46" s="1034">
        <f>IF('Форма 4.2.2 | Т-ТН'!$O$23="",1,0)</f>
        <v>1</v>
      </c>
    </row>
    <row r="47" spans="1:1">
      <c r="A47" s="1034">
        <f>IF('Форма 4.2.2 | Т-ТН'!$M$24="",1,0)</f>
        <v>1</v>
      </c>
    </row>
    <row r="48" spans="1:1">
      <c r="A48" s="1034">
        <f>IF('Форма 4.2.2 | Т-ТН'!$R$24="",1,0)</f>
        <v>1</v>
      </c>
    </row>
    <row r="49" spans="1:1">
      <c r="A49" s="1034">
        <f>IF('Форма 4.2.2 | Т-ТН'!$T$24="",1,0)</f>
        <v>1</v>
      </c>
    </row>
    <row r="50" spans="1:1">
      <c r="A50" s="1034">
        <f>IF('Форма 4.2.2 | Т-ТН'!$S$24="",1,0)</f>
        <v>0</v>
      </c>
    </row>
    <row r="51" spans="1:1">
      <c r="A51" s="1034">
        <f>IF('Форма 4.2.2 | Т-ТН'!$U$24="",1,0)</f>
        <v>0</v>
      </c>
    </row>
    <row r="52" spans="1:1">
      <c r="A52" s="1034">
        <f>IF('Форма 4.2.2 | Т-передача ТЭ'!$O$23="",1,0)</f>
        <v>1</v>
      </c>
    </row>
    <row r="53" spans="1:1">
      <c r="A53" s="1034">
        <f>IF('Форма 4.2.2 | Т-передача ТЭ'!$M$24="",1,0)</f>
        <v>1</v>
      </c>
    </row>
    <row r="54" spans="1:1">
      <c r="A54" s="1034">
        <f>IF('Форма 4.2.2 | Т-передача ТЭ'!$R$24="",1,0)</f>
        <v>1</v>
      </c>
    </row>
    <row r="55" spans="1:1">
      <c r="A55" s="1034">
        <f>IF('Форма 4.2.2 | Т-передача ТЭ'!$T$24="",1,0)</f>
        <v>1</v>
      </c>
    </row>
    <row r="56" spans="1:1">
      <c r="A56" s="1034">
        <f>IF('Форма 4.2.2 | Т-передача ТЭ'!$S$24="",1,0)</f>
        <v>0</v>
      </c>
    </row>
    <row r="57" spans="1:1">
      <c r="A57" s="1034">
        <f>IF('Форма 4.2.2 | Т-передача ТЭ'!$U$24="",1,0)</f>
        <v>0</v>
      </c>
    </row>
    <row r="58" spans="1:1">
      <c r="A58" s="1034">
        <f>IF('Форма 4.2.2 | Т-передача ТН'!$O$23="",1,0)</f>
        <v>1</v>
      </c>
    </row>
    <row r="59" spans="1:1">
      <c r="A59" s="1034">
        <f>IF('Форма 4.2.2 | Т-передача ТН'!$M$24="",1,0)</f>
        <v>1</v>
      </c>
    </row>
    <row r="60" spans="1:1">
      <c r="A60" s="1034">
        <f>IF('Форма 4.2.2 | Т-передача ТН'!$R$24="",1,0)</f>
        <v>1</v>
      </c>
    </row>
    <row r="61" spans="1:1">
      <c r="A61" s="1034">
        <f>IF('Форма 4.2.2 | Т-передача ТН'!$T$24="",1,0)</f>
        <v>1</v>
      </c>
    </row>
    <row r="62" spans="1:1">
      <c r="A62" s="1034">
        <f>IF('Форма 4.2.2 | Т-передача ТН'!$S$24="",1,0)</f>
        <v>0</v>
      </c>
    </row>
    <row r="63" spans="1:1">
      <c r="A63" s="1034">
        <f>IF('Форма 4.2.2 | Т-передача ТН'!$U$24="",1,0)</f>
        <v>0</v>
      </c>
    </row>
    <row r="64" spans="1:1">
      <c r="A64" s="1034">
        <f>IF('Форма 4.2.3 | Т-гор.вода'!$O$23="",1,0)</f>
        <v>1</v>
      </c>
    </row>
    <row r="65" spans="1:1">
      <c r="A65" s="1034">
        <f>IF('Форма 4.2.3 | Т-гор.вода'!$M$24="",1,0)</f>
        <v>0</v>
      </c>
    </row>
    <row r="66" spans="1:1">
      <c r="A66" s="1034">
        <f>IF('Форма 4.2.3 | Т-гор.вода'!$W$24="",1,0)</f>
        <v>1</v>
      </c>
    </row>
    <row r="67" spans="1:1">
      <c r="A67" s="1034">
        <f>IF('Форма 4.2.3 | Т-гор.вода'!$Y$24="",1,0)</f>
        <v>1</v>
      </c>
    </row>
    <row r="68" spans="1:1">
      <c r="A68" s="1034">
        <f>IF('Форма 4.2.3 | Т-гор.вода'!$M$25="",1,0)</f>
        <v>1</v>
      </c>
    </row>
    <row r="69" spans="1:1">
      <c r="A69" s="1034">
        <f>IF('Форма 4.2.3 | Т-гор.вода'!$X$24="",1,0)</f>
        <v>0</v>
      </c>
    </row>
    <row r="70" spans="1:1">
      <c r="A70" s="1034">
        <f>IF('Форма 4.2.3 | Т-гор.вода'!$Z$24="",1,0)</f>
        <v>0</v>
      </c>
    </row>
    <row r="71" spans="1:1">
      <c r="A71" s="1034">
        <f>IF('Форма 4.2.4 | Т-подкл'!$AB$23="",1,0)</f>
        <v>1</v>
      </c>
    </row>
    <row r="72" spans="1:1">
      <c r="A72" s="1034">
        <f>IF('Форма 4.2.4 | Т-подкл'!$AD$23="",1,0)</f>
        <v>1</v>
      </c>
    </row>
    <row r="73" spans="1:1">
      <c r="A73" s="1034">
        <f>IF('Форма 4.2.4 | Т-подкл'!$N$23="",1,0)</f>
        <v>0</v>
      </c>
    </row>
    <row r="74" spans="1:1">
      <c r="A74" s="1034">
        <f>IF('Форма 4.2.4 | Т-подкл'!$R$23="",1,0)</f>
        <v>0</v>
      </c>
    </row>
    <row r="75" spans="1:1">
      <c r="A75" s="1034">
        <f>IF('Форма 4.2.4 | Т-подкл'!$V$23="",1,0)</f>
        <v>0</v>
      </c>
    </row>
    <row r="76" spans="1:1">
      <c r="A76" s="1034">
        <f>IF('Форма 4.2.4 | Т-подкл'!$AC$23="",1,0)</f>
        <v>0</v>
      </c>
    </row>
    <row r="77" spans="1:1">
      <c r="A77" s="1034">
        <f>IF('Форма 4.2.4 | Т-подкл'!$AE$23="",1,0)</f>
        <v>0</v>
      </c>
    </row>
    <row r="78" spans="1:1">
      <c r="A78" s="1034">
        <f>IF('Форма 4.2.5 | Т-подкл(инд)'!$M$23="",1,0)</f>
        <v>1</v>
      </c>
    </row>
    <row r="79" spans="1:1">
      <c r="A79" s="1034">
        <f>IF('Форма 4.2.5 | Т-подкл(инд)'!$P$23="",1,0)</f>
        <v>1</v>
      </c>
    </row>
    <row r="80" spans="1:1">
      <c r="A80" s="1034">
        <f>IF('Форма 4.2.5 | Т-подкл(инд)'!$Q$23="",1,0)</f>
        <v>1</v>
      </c>
    </row>
    <row r="81" spans="1:1">
      <c r="A81" s="1034">
        <f>IF('Форма 4.2.5 | Т-подкл(инд)'!$R$23="",1,0)</f>
        <v>1</v>
      </c>
    </row>
    <row r="82" spans="1:1">
      <c r="A82" s="1034">
        <f>IF('Форма 4.2.5 | Т-подкл(инд)'!$S$23="",1,0)</f>
        <v>1</v>
      </c>
    </row>
    <row r="83" spans="1:1">
      <c r="A83" s="1034">
        <f>IF('Форма 4.2.5 | Т-подкл(инд)'!$T$23="",1,0)</f>
        <v>0</v>
      </c>
    </row>
    <row r="84" spans="1:1">
      <c r="A84" s="1034">
        <f>IF('Форма 4.2.5 | Т-подкл(инд)'!$V$23="",1,0)</f>
        <v>0</v>
      </c>
    </row>
    <row r="85" spans="1:1">
      <c r="A85" s="1034">
        <f>IF('Форма 4.7'!$E$12="",1,0)</f>
        <v>0</v>
      </c>
    </row>
    <row r="86" spans="1:1">
      <c r="A86" s="1034">
        <f>IF('Форма 4.7'!$F$12="",1,0)</f>
        <v>0</v>
      </c>
    </row>
    <row r="87" spans="1:1">
      <c r="A87" s="1034">
        <f>IF('Форма 4.8'!$G$11="",1,0)</f>
        <v>0</v>
      </c>
    </row>
    <row r="88" spans="1:1">
      <c r="A88" s="1034">
        <f>IF('Форма 4.8'!$G$12="",1,0)</f>
        <v>0</v>
      </c>
    </row>
    <row r="89" spans="1:1">
      <c r="A89" s="1034">
        <f>IF('Форма 4.8'!$H$12="",1,0)</f>
        <v>0</v>
      </c>
    </row>
    <row r="90" spans="1:1">
      <c r="A90" s="1034">
        <f>IF('Форма 4.8'!$H$13="",1,0)</f>
        <v>0</v>
      </c>
    </row>
    <row r="91" spans="1:1">
      <c r="A91" s="1034">
        <f>IF('Форма 4.8'!$E$15="",1,0)</f>
        <v>0</v>
      </c>
    </row>
    <row r="92" spans="1:1">
      <c r="A92" s="1034">
        <f>IF('Форма 4.8'!$H$15="",1,0)</f>
        <v>0</v>
      </c>
    </row>
    <row r="93" spans="1:1">
      <c r="A93" s="1034">
        <f>IF('Форма 4.8'!$G$18="",1,0)</f>
        <v>0</v>
      </c>
    </row>
    <row r="94" spans="1:1">
      <c r="A94" s="1034">
        <f>IF('Форма 4.8'!$G$22="",1,0)</f>
        <v>0</v>
      </c>
    </row>
    <row r="95" spans="1:1">
      <c r="A95" s="1034">
        <f>IF('Форма 4.8'!$G$25="",1,0)</f>
        <v>0</v>
      </c>
    </row>
    <row r="96" spans="1:1">
      <c r="A96" s="1034">
        <f>IF('Форма 4.8'!$E$31="",1,0)</f>
        <v>0</v>
      </c>
    </row>
    <row r="97" spans="1:1">
      <c r="A97" s="1034">
        <f>IF('Форма 4.8'!$H$31="",1,0)</f>
        <v>0</v>
      </c>
    </row>
    <row r="98" spans="1:1">
      <c r="A98" s="1034">
        <f>IF('Форма 4.8'!$G$28="",1,0)</f>
        <v>0</v>
      </c>
    </row>
    <row r="99" spans="1:1">
      <c r="A99" s="1034">
        <f>IF('Форма 1.0.2'!$E$12="",1,0)</f>
        <v>1</v>
      </c>
    </row>
    <row r="100" spans="1:1">
      <c r="A100" s="1034">
        <f>IF('Форма 1.0.2'!$F$12="",1,0)</f>
        <v>1</v>
      </c>
    </row>
    <row r="101" spans="1:1">
      <c r="A101" s="1034">
        <f>IF('Форма 1.0.2'!$G$12="",1,0)</f>
        <v>1</v>
      </c>
    </row>
    <row r="102" spans="1:1">
      <c r="A102" s="1034">
        <f>IF('Форма 1.0.2'!$H$12="",1,0)</f>
        <v>1</v>
      </c>
    </row>
    <row r="103" spans="1:1">
      <c r="A103" s="1034">
        <f>IF('Форма 1.0.2'!$I$12="",1,0)</f>
        <v>1</v>
      </c>
    </row>
    <row r="104" spans="1:1">
      <c r="A104" s="1034">
        <f>IF('Форма 1.0.2'!$J$12="",1,0)</f>
        <v>1</v>
      </c>
    </row>
    <row r="105" spans="1:1">
      <c r="A105" s="1034">
        <f>IF('Сведения об изменении'!$E$12="",1,0)</f>
        <v>1</v>
      </c>
    </row>
    <row r="106" spans="1:1">
      <c r="A106" s="1094">
        <f>IF('Форма 4.2.4 | Т-подкл'!$AA$23="",1,0)</f>
        <v>1</v>
      </c>
    </row>
    <row r="107" spans="1:1">
      <c r="A107" s="1094">
        <f>IF('Форма 4.2.4 | Т-подкл'!$Z$23="",1,0)</f>
        <v>1</v>
      </c>
    </row>
    <row r="108" spans="1:1">
      <c r="A108" s="1103">
        <f>IF('Форма 4.7'!$F$16="",1,0)</f>
        <v>0</v>
      </c>
    </row>
    <row r="109" spans="1:1">
      <c r="A109" s="1103">
        <f>IF('Форма 4.7'!$E$16="",1,0)</f>
        <v>0</v>
      </c>
    </row>
    <row r="110" spans="1:1">
      <c r="A110" s="1103">
        <f>IF(Территории!$E$12="",1,0)</f>
        <v>0</v>
      </c>
    </row>
    <row r="111" spans="1:1">
      <c r="A111" s="1103">
        <f>IF('Перечень тарифов'!$E$21="",1,0)</f>
        <v>0</v>
      </c>
    </row>
    <row r="112" spans="1:1">
      <c r="A112" s="1103">
        <f>IF('Перечень тарифов'!$F$21="",1,0)</f>
        <v>0</v>
      </c>
    </row>
    <row r="113" spans="1:1">
      <c r="A113" s="1103">
        <f>IF('Перечень тарифов'!$G$21="",1,0)</f>
        <v>0</v>
      </c>
    </row>
    <row r="114" spans="1:1">
      <c r="A114" s="1103">
        <f>IF('Перечень тарифов'!$K$21="",1,0)</f>
        <v>0</v>
      </c>
    </row>
    <row r="115" spans="1:1">
      <c r="A115" s="1103">
        <f>IF('Перечень тарифов'!$O$21="",1,0)</f>
        <v>0</v>
      </c>
    </row>
    <row r="116" spans="1:1">
      <c r="A116" s="1103">
        <f>IF('Перечень тарифов'!$S$21="",1,0)</f>
        <v>0</v>
      </c>
    </row>
    <row r="117" spans="1:1">
      <c r="A117" s="1103">
        <f>IF('Перечень тарифов'!$N$21="",1,0)</f>
        <v>0</v>
      </c>
    </row>
    <row r="118" spans="1:1">
      <c r="A118" s="1103">
        <f>IF('Форма 4.2.1 | Т-ТЭ | потр'!$O$24="",1,0)</f>
        <v>0</v>
      </c>
    </row>
    <row r="119" spans="1:1">
      <c r="A119" s="1115">
        <f>IF('Форма 4.2.1 | Т-ТЭ | потр'!$Y$24="",1,0)</f>
        <v>0</v>
      </c>
    </row>
    <row r="120" spans="1:1">
      <c r="A120" s="1115">
        <f>IF('Форма 4.2.1 | Т-ТЭ | потр'!$AA$24="",1,0)</f>
        <v>0</v>
      </c>
    </row>
    <row r="121" spans="1:1">
      <c r="A121" s="1115">
        <f>IF('Форма 4.2.1 | Т-ТЭ | потр'!$V$24="",1,0)</f>
        <v>0</v>
      </c>
    </row>
    <row r="122" spans="1:1">
      <c r="A122" s="1115">
        <f>IF('Форма 4.2.1 | Т-ТЭ | потр'!$Z$24="",1,0)</f>
        <v>0</v>
      </c>
    </row>
    <row r="123" spans="1:1">
      <c r="A123" s="1115">
        <f>IF('Форма 4.2.1 | Т-ТЭ | потр'!$AB$24="",1,0)</f>
        <v>0</v>
      </c>
    </row>
    <row r="124" spans="1:1">
      <c r="A124" s="1115">
        <f>IF('Форма 4.2.1 | Т-ТЭ | потр'!$AF$24="",1,0)</f>
        <v>0</v>
      </c>
    </row>
    <row r="125" spans="1:1">
      <c r="A125" s="1115">
        <f>IF('Форма 4.2.1 | Т-ТЭ | потр'!$AH$24="",1,0)</f>
        <v>0</v>
      </c>
    </row>
    <row r="126" spans="1:1">
      <c r="A126" s="1115">
        <f>IF('Форма 4.2.1 | Т-ТЭ | потр'!$AC$24="",1,0)</f>
        <v>0</v>
      </c>
    </row>
    <row r="127" spans="1:1">
      <c r="A127" s="1115">
        <f>IF('Форма 4.2.1 | Т-ТЭ | потр'!$AG$24="",1,0)</f>
        <v>0</v>
      </c>
    </row>
    <row r="128" spans="1:1">
      <c r="A128" s="1115">
        <f>IF('Форма 4.2.1 | Т-ТЭ | потр'!$AI$24="",1,0)</f>
        <v>0</v>
      </c>
    </row>
    <row r="129" spans="1:1">
      <c r="A129" s="1115">
        <f>IF('Форма 4.7'!$E$13="",1,0)</f>
        <v>0</v>
      </c>
    </row>
    <row r="130" spans="1:1">
      <c r="A130" s="1115">
        <f>IF('Форма 4.7'!$F$13="",1,0)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REESTR_LINK">
    <tabColor indexed="47"/>
  </sheetPr>
  <dimension ref="A1:C3"/>
  <sheetViews>
    <sheetView showGridLines="0" zoomScaleNormal="100" workbookViewId="0"/>
  </sheetViews>
  <sheetFormatPr defaultRowHeight="11.25"/>
  <cols>
    <col min="1" max="16384" width="9.140625" style="1125"/>
  </cols>
  <sheetData>
    <row r="1" spans="1:3">
      <c r="A1" s="1125" t="s">
        <v>512</v>
      </c>
      <c r="B1" s="1125" t="s">
        <v>513</v>
      </c>
      <c r="C1" s="1125" t="s">
        <v>67</v>
      </c>
    </row>
    <row r="2" spans="1:3">
      <c r="A2" s="1125">
        <v>4189678</v>
      </c>
      <c r="B2" s="1125" t="s">
        <v>1324</v>
      </c>
      <c r="C2" s="1125" t="s">
        <v>1325</v>
      </c>
    </row>
    <row r="3" spans="1:3">
      <c r="A3" s="1125">
        <v>4190415</v>
      </c>
      <c r="B3" s="1125" t="s">
        <v>1326</v>
      </c>
      <c r="C3" s="1125" t="s">
        <v>1325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4" t="s">
        <v>1625</v>
      </c>
    </row>
    <row r="4" spans="2:2">
      <c r="B4" s="354" t="s">
        <v>516</v>
      </c>
    </row>
    <row r="5" spans="2:2">
      <c r="B5" s="354" t="s">
        <v>517</v>
      </c>
    </row>
    <row r="6" spans="2:2">
      <c r="B6" s="354"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RezimChoose">
    <tabColor indexed="47"/>
  </sheetPr>
  <dimension ref="A1"/>
  <sheetViews>
    <sheetView showGridLines="0" zoomScaleNormal="85" workbookViewId="0"/>
  </sheetViews>
  <sheetFormatPr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VT">
    <tabColor indexed="47"/>
  </sheetPr>
  <dimension ref="A1:B12"/>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331</v>
      </c>
    </row>
    <row r="2" spans="1:2">
      <c r="A2" s="1125">
        <v>4213775</v>
      </c>
      <c r="B2" s="1125" t="s">
        <v>612</v>
      </c>
    </row>
    <row r="3" spans="1:2">
      <c r="A3" s="1125">
        <v>4213784</v>
      </c>
      <c r="B3" s="1125" t="s">
        <v>771</v>
      </c>
    </row>
    <row r="4" spans="1:2">
      <c r="A4" s="1125">
        <v>4213781</v>
      </c>
      <c r="B4" s="1125" t="s">
        <v>770</v>
      </c>
    </row>
    <row r="5" spans="1:2">
      <c r="A5" s="1125">
        <v>4213776</v>
      </c>
      <c r="B5" s="1125" t="s">
        <v>613</v>
      </c>
    </row>
    <row r="6" spans="1:2">
      <c r="A6" s="1125">
        <v>4213777</v>
      </c>
      <c r="B6" s="1125" t="s">
        <v>614</v>
      </c>
    </row>
    <row r="7" spans="1:2">
      <c r="A7" s="1125">
        <v>4238670</v>
      </c>
      <c r="B7" s="1125" t="s">
        <v>761</v>
      </c>
    </row>
    <row r="8" spans="1:2">
      <c r="A8" s="1125">
        <v>4213778</v>
      </c>
      <c r="B8" s="1125" t="s">
        <v>615</v>
      </c>
    </row>
    <row r="9" spans="1:2">
      <c r="A9" s="1125">
        <v>4213780</v>
      </c>
      <c r="B9" s="1125" t="s">
        <v>616</v>
      </c>
    </row>
    <row r="10" spans="1:2">
      <c r="A10" s="1125">
        <v>4213779</v>
      </c>
      <c r="B10" s="1125" t="s">
        <v>619</v>
      </c>
    </row>
    <row r="11" spans="1:2">
      <c r="A11" s="1125">
        <v>4213783</v>
      </c>
      <c r="B11" s="1125" t="s">
        <v>618</v>
      </c>
    </row>
    <row r="12" spans="1:2">
      <c r="A12" s="1125">
        <v>4213782</v>
      </c>
      <c r="B12" s="1125" t="s">
        <v>617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ED">
    <tabColor indexed="47"/>
  </sheetPr>
  <dimension ref="A1:B11"/>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332</v>
      </c>
    </row>
    <row r="2" spans="1:2">
      <c r="A2" s="1125">
        <v>4190064</v>
      </c>
      <c r="B2" s="1125" t="s">
        <v>1314</v>
      </c>
    </row>
    <row r="3" spans="1:2">
      <c r="A3" s="1125">
        <v>4190065</v>
      </c>
      <c r="B3" s="1125" t="s">
        <v>1315</v>
      </c>
    </row>
    <row r="4" spans="1:2">
      <c r="A4" s="1125">
        <v>4190066</v>
      </c>
      <c r="B4" s="1125" t="s">
        <v>1316</v>
      </c>
    </row>
    <row r="5" spans="1:2">
      <c r="A5" s="1125">
        <v>4190067</v>
      </c>
      <c r="B5" s="1125" t="s">
        <v>1317</v>
      </c>
    </row>
    <row r="6" spans="1:2">
      <c r="A6" s="1125">
        <v>4190068</v>
      </c>
      <c r="B6" s="1125" t="s">
        <v>1318</v>
      </c>
    </row>
    <row r="7" spans="1:2">
      <c r="A7" s="1125">
        <v>4190069</v>
      </c>
      <c r="B7" s="1125" t="s">
        <v>1319</v>
      </c>
    </row>
    <row r="8" spans="1:2">
      <c r="A8" s="1125">
        <v>4190070</v>
      </c>
      <c r="B8" s="1125" t="s">
        <v>1320</v>
      </c>
    </row>
    <row r="9" spans="1:2">
      <c r="A9" s="1125">
        <v>4190071</v>
      </c>
      <c r="B9" s="1125" t="s">
        <v>1321</v>
      </c>
    </row>
    <row r="10" spans="1:2">
      <c r="A10" s="1125">
        <v>4190072</v>
      </c>
      <c r="B10" s="1125" t="s">
        <v>1322</v>
      </c>
    </row>
    <row r="11" spans="1:2">
      <c r="A11" s="1125">
        <v>4190073</v>
      </c>
      <c r="B11" s="1125" t="s">
        <v>1323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llSheetsInThisWorkbook">
    <tabColor indexed="47"/>
  </sheetPr>
  <dimension ref="A1:B241"/>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576</v>
      </c>
    </row>
    <row r="7" spans="1:2">
      <c r="A7" t="s">
        <v>747</v>
      </c>
      <c r="B7" t="s">
        <v>488</v>
      </c>
    </row>
    <row r="8" spans="1:2">
      <c r="A8" t="s">
        <v>748</v>
      </c>
      <c r="B8" t="s">
        <v>426</v>
      </c>
    </row>
    <row r="9" spans="1:2">
      <c r="A9" t="s">
        <v>508</v>
      </c>
      <c r="B9" t="s">
        <v>427</v>
      </c>
    </row>
    <row r="10" spans="1:2">
      <c r="A10" t="s">
        <v>418</v>
      </c>
      <c r="B10" t="s">
        <v>428</v>
      </c>
    </row>
    <row r="11" spans="1:2">
      <c r="A11" t="s">
        <v>762</v>
      </c>
      <c r="B11" t="s">
        <v>489</v>
      </c>
    </row>
    <row r="12" spans="1:2">
      <c r="A12" t="s">
        <v>763</v>
      </c>
      <c r="B12" t="s">
        <v>429</v>
      </c>
    </row>
    <row r="13" spans="1:2">
      <c r="A13" t="s">
        <v>749</v>
      </c>
      <c r="B13" t="s">
        <v>430</v>
      </c>
    </row>
    <row r="14" spans="1:2">
      <c r="A14" t="s">
        <v>750</v>
      </c>
      <c r="B14" t="s">
        <v>431</v>
      </c>
    </row>
    <row r="15" spans="1:2">
      <c r="A15" t="s">
        <v>751</v>
      </c>
      <c r="B15" t="s">
        <v>335</v>
      </c>
    </row>
    <row r="16" spans="1:2">
      <c r="A16" t="s">
        <v>752</v>
      </c>
      <c r="B16" t="s">
        <v>61</v>
      </c>
    </row>
    <row r="17" spans="1:2">
      <c r="A17" t="s">
        <v>753</v>
      </c>
      <c r="B17" t="s">
        <v>387</v>
      </c>
    </row>
    <row r="18" spans="1:2">
      <c r="A18" t="s">
        <v>754</v>
      </c>
      <c r="B18" t="s">
        <v>440</v>
      </c>
    </row>
    <row r="19" spans="1:2">
      <c r="A19" t="s">
        <v>755</v>
      </c>
      <c r="B19" t="s">
        <v>250</v>
      </c>
    </row>
    <row r="20" spans="1:2">
      <c r="A20" t="s">
        <v>756</v>
      </c>
      <c r="B20" t="s">
        <v>74</v>
      </c>
    </row>
    <row r="21" spans="1:2">
      <c r="A21" t="s">
        <v>757</v>
      </c>
      <c r="B21" t="s">
        <v>63</v>
      </c>
    </row>
    <row r="22" spans="1:2">
      <c r="A22" t="s">
        <v>758</v>
      </c>
      <c r="B22" t="s">
        <v>75</v>
      </c>
    </row>
    <row r="23" spans="1:2">
      <c r="A23" t="s">
        <v>759</v>
      </c>
      <c r="B23" t="s">
        <v>432</v>
      </c>
    </row>
    <row r="24" spans="1:2">
      <c r="A24" t="s">
        <v>760</v>
      </c>
      <c r="B24" t="s">
        <v>73</v>
      </c>
    </row>
    <row r="25" spans="1:2">
      <c r="A25" t="s">
        <v>600</v>
      </c>
      <c r="B25" t="s">
        <v>62</v>
      </c>
    </row>
    <row r="26" spans="1:2">
      <c r="A26" t="s">
        <v>601</v>
      </c>
      <c r="B26" t="s">
        <v>64</v>
      </c>
    </row>
    <row r="27" spans="1:2">
      <c r="A27" t="s">
        <v>510</v>
      </c>
      <c r="B27" t="s">
        <v>385</v>
      </c>
    </row>
    <row r="28" spans="1:2">
      <c r="A28" t="s">
        <v>420</v>
      </c>
      <c r="B28" t="s">
        <v>14</v>
      </c>
    </row>
    <row r="29" spans="1:2">
      <c r="A29" t="s">
        <v>509</v>
      </c>
      <c r="B29" t="s">
        <v>15</v>
      </c>
    </row>
    <row r="30" spans="1:2">
      <c r="A30" t="s">
        <v>419</v>
      </c>
      <c r="B30" t="s">
        <v>577</v>
      </c>
    </row>
    <row r="31" spans="1:2">
      <c r="A31" t="s">
        <v>585</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SH_REESTR_ORG">
    <tabColor indexed="47"/>
  </sheetPr>
  <dimension ref="A1:J78"/>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1313</v>
      </c>
      <c r="B1" s="5" t="s">
        <v>1329</v>
      </c>
      <c r="C1" s="5" t="s">
        <v>1330</v>
      </c>
      <c r="D1" s="5" t="s">
        <v>1331</v>
      </c>
      <c r="E1" s="5" t="s">
        <v>1332</v>
      </c>
      <c r="F1" s="5" t="s">
        <v>1333</v>
      </c>
      <c r="G1" s="5" t="s">
        <v>1334</v>
      </c>
      <c r="H1" s="5" t="s">
        <v>1335</v>
      </c>
      <c r="I1" s="5" t="s">
        <v>1336</v>
      </c>
    </row>
    <row r="2" spans="1:10">
      <c r="A2" s="5">
        <v>1</v>
      </c>
      <c r="B2" s="5" t="s">
        <v>1337</v>
      </c>
      <c r="C2" s="5" t="s">
        <v>133</v>
      </c>
      <c r="D2" s="5" t="s">
        <v>1338</v>
      </c>
      <c r="E2" s="5" t="s">
        <v>1339</v>
      </c>
      <c r="F2" s="5" t="s">
        <v>1340</v>
      </c>
      <c r="G2" s="5" t="s">
        <v>1341</v>
      </c>
      <c r="J2" s="5" t="s">
        <v>1614</v>
      </c>
    </row>
    <row r="3" spans="1:10">
      <c r="A3" s="5">
        <v>2</v>
      </c>
      <c r="B3" s="5" t="s">
        <v>1337</v>
      </c>
      <c r="C3" s="5" t="s">
        <v>133</v>
      </c>
      <c r="D3" s="5" t="s">
        <v>1342</v>
      </c>
      <c r="E3" s="5" t="s">
        <v>1343</v>
      </c>
      <c r="F3" s="5" t="s">
        <v>1344</v>
      </c>
      <c r="G3" s="5" t="s">
        <v>1345</v>
      </c>
      <c r="J3" s="5" t="s">
        <v>1614</v>
      </c>
    </row>
    <row r="4" spans="1:10">
      <c r="A4" s="5">
        <v>3</v>
      </c>
      <c r="B4" s="5" t="s">
        <v>1337</v>
      </c>
      <c r="C4" s="5" t="s">
        <v>133</v>
      </c>
      <c r="D4" s="5" t="s">
        <v>1346</v>
      </c>
      <c r="E4" s="5" t="s">
        <v>1347</v>
      </c>
      <c r="F4" s="5" t="s">
        <v>1348</v>
      </c>
      <c r="G4" s="5" t="s">
        <v>1349</v>
      </c>
      <c r="J4" s="5" t="s">
        <v>1614</v>
      </c>
    </row>
    <row r="5" spans="1:10">
      <c r="A5" s="5">
        <v>4</v>
      </c>
      <c r="B5" s="5" t="s">
        <v>1337</v>
      </c>
      <c r="C5" s="5" t="s">
        <v>133</v>
      </c>
      <c r="D5" s="5" t="s">
        <v>1350</v>
      </c>
      <c r="E5" s="5" t="s">
        <v>1351</v>
      </c>
      <c r="F5" s="5" t="s">
        <v>1352</v>
      </c>
      <c r="G5" s="5" t="s">
        <v>1353</v>
      </c>
      <c r="J5" s="5" t="s">
        <v>1614</v>
      </c>
    </row>
    <row r="6" spans="1:10">
      <c r="A6" s="5">
        <v>5</v>
      </c>
      <c r="B6" s="5" t="s">
        <v>1337</v>
      </c>
      <c r="C6" s="5" t="s">
        <v>133</v>
      </c>
      <c r="D6" s="5" t="s">
        <v>1354</v>
      </c>
      <c r="E6" s="5" t="s">
        <v>1355</v>
      </c>
      <c r="F6" s="5" t="s">
        <v>1356</v>
      </c>
      <c r="G6" s="5" t="s">
        <v>1357</v>
      </c>
      <c r="J6" s="5" t="s">
        <v>1614</v>
      </c>
    </row>
    <row r="7" spans="1:10">
      <c r="A7" s="5">
        <v>6</v>
      </c>
      <c r="B7" s="5" t="s">
        <v>1337</v>
      </c>
      <c r="C7" s="5" t="s">
        <v>133</v>
      </c>
      <c r="D7" s="5" t="s">
        <v>1358</v>
      </c>
      <c r="E7" s="5" t="s">
        <v>1359</v>
      </c>
      <c r="F7" s="5" t="s">
        <v>1360</v>
      </c>
      <c r="G7" s="5" t="s">
        <v>1361</v>
      </c>
      <c r="J7" s="5" t="s">
        <v>1614</v>
      </c>
    </row>
    <row r="8" spans="1:10">
      <c r="A8" s="5">
        <v>7</v>
      </c>
      <c r="B8" s="5" t="s">
        <v>1337</v>
      </c>
      <c r="C8" s="5" t="s">
        <v>133</v>
      </c>
      <c r="D8" s="5" t="s">
        <v>1362</v>
      </c>
      <c r="E8" s="5" t="s">
        <v>1363</v>
      </c>
      <c r="F8" s="5" t="s">
        <v>1364</v>
      </c>
      <c r="G8" s="5" t="s">
        <v>1365</v>
      </c>
      <c r="J8" s="5" t="s">
        <v>1614</v>
      </c>
    </row>
    <row r="9" spans="1:10">
      <c r="A9" s="5">
        <v>8</v>
      </c>
      <c r="B9" s="5" t="s">
        <v>1337</v>
      </c>
      <c r="C9" s="5" t="s">
        <v>133</v>
      </c>
      <c r="D9" s="5" t="s">
        <v>1366</v>
      </c>
      <c r="E9" s="5" t="s">
        <v>1367</v>
      </c>
      <c r="F9" s="5" t="s">
        <v>1368</v>
      </c>
      <c r="G9" s="5" t="s">
        <v>1369</v>
      </c>
      <c r="J9" s="5" t="s">
        <v>1614</v>
      </c>
    </row>
    <row r="10" spans="1:10">
      <c r="A10" s="5">
        <v>9</v>
      </c>
      <c r="B10" s="5" t="s">
        <v>1337</v>
      </c>
      <c r="C10" s="5" t="s">
        <v>133</v>
      </c>
      <c r="D10" s="5" t="s">
        <v>1370</v>
      </c>
      <c r="E10" s="5" t="s">
        <v>1371</v>
      </c>
      <c r="F10" s="5" t="s">
        <v>1372</v>
      </c>
      <c r="G10" s="5" t="s">
        <v>1373</v>
      </c>
      <c r="J10" s="5" t="s">
        <v>1614</v>
      </c>
    </row>
    <row r="11" spans="1:10">
      <c r="A11" s="5">
        <v>10</v>
      </c>
      <c r="B11" s="5" t="s">
        <v>1337</v>
      </c>
      <c r="C11" s="5" t="s">
        <v>133</v>
      </c>
      <c r="D11" s="5" t="s">
        <v>1374</v>
      </c>
      <c r="E11" s="5" t="s">
        <v>1375</v>
      </c>
      <c r="F11" s="5" t="s">
        <v>1376</v>
      </c>
      <c r="G11" s="5" t="s">
        <v>1377</v>
      </c>
      <c r="J11" s="5" t="s">
        <v>1614</v>
      </c>
    </row>
    <row r="12" spans="1:10">
      <c r="A12" s="5">
        <v>11</v>
      </c>
      <c r="B12" s="5" t="s">
        <v>1337</v>
      </c>
      <c r="C12" s="5" t="s">
        <v>133</v>
      </c>
      <c r="D12" s="5" t="s">
        <v>1378</v>
      </c>
      <c r="E12" s="5" t="s">
        <v>1379</v>
      </c>
      <c r="F12" s="5" t="s">
        <v>1380</v>
      </c>
      <c r="G12" s="5" t="s">
        <v>1381</v>
      </c>
      <c r="J12" s="5" t="s">
        <v>1614</v>
      </c>
    </row>
    <row r="13" spans="1:10">
      <c r="A13" s="5">
        <v>12</v>
      </c>
      <c r="B13" s="5" t="s">
        <v>1337</v>
      </c>
      <c r="C13" s="5" t="s">
        <v>133</v>
      </c>
      <c r="D13" s="5" t="s">
        <v>1382</v>
      </c>
      <c r="E13" s="5" t="s">
        <v>1383</v>
      </c>
      <c r="F13" s="5" t="s">
        <v>1384</v>
      </c>
      <c r="G13" s="5" t="s">
        <v>1385</v>
      </c>
      <c r="J13" s="5" t="s">
        <v>1614</v>
      </c>
    </row>
    <row r="14" spans="1:10">
      <c r="A14" s="5">
        <v>13</v>
      </c>
      <c r="B14" s="5" t="s">
        <v>1337</v>
      </c>
      <c r="C14" s="5" t="s">
        <v>133</v>
      </c>
      <c r="D14" s="5" t="s">
        <v>1386</v>
      </c>
      <c r="E14" s="5" t="s">
        <v>1387</v>
      </c>
      <c r="F14" s="5" t="s">
        <v>1388</v>
      </c>
      <c r="G14" s="5" t="s">
        <v>1389</v>
      </c>
      <c r="J14" s="5" t="s">
        <v>1614</v>
      </c>
    </row>
    <row r="15" spans="1:10">
      <c r="A15" s="5">
        <v>14</v>
      </c>
      <c r="B15" s="5" t="s">
        <v>1337</v>
      </c>
      <c r="C15" s="5" t="s">
        <v>133</v>
      </c>
      <c r="D15" s="5" t="s">
        <v>1390</v>
      </c>
      <c r="E15" s="5" t="s">
        <v>1391</v>
      </c>
      <c r="F15" s="5" t="s">
        <v>1392</v>
      </c>
      <c r="G15" s="5" t="s">
        <v>1393</v>
      </c>
      <c r="J15" s="5" t="s">
        <v>1614</v>
      </c>
    </row>
    <row r="16" spans="1:10">
      <c r="A16" s="5">
        <v>15</v>
      </c>
      <c r="B16" s="5" t="s">
        <v>1337</v>
      </c>
      <c r="C16" s="5" t="s">
        <v>133</v>
      </c>
      <c r="D16" s="5" t="s">
        <v>1394</v>
      </c>
      <c r="E16" s="5" t="s">
        <v>1395</v>
      </c>
      <c r="F16" s="5" t="s">
        <v>1396</v>
      </c>
      <c r="G16" s="5" t="s">
        <v>1353</v>
      </c>
      <c r="J16" s="5" t="s">
        <v>1614</v>
      </c>
    </row>
    <row r="17" spans="1:10">
      <c r="A17" s="5">
        <v>16</v>
      </c>
      <c r="B17" s="5" t="s">
        <v>1337</v>
      </c>
      <c r="C17" s="5" t="s">
        <v>133</v>
      </c>
      <c r="D17" s="5" t="s">
        <v>1397</v>
      </c>
      <c r="E17" s="5" t="s">
        <v>1398</v>
      </c>
      <c r="F17" s="5" t="s">
        <v>1399</v>
      </c>
      <c r="G17" s="5" t="s">
        <v>1400</v>
      </c>
      <c r="J17" s="5" t="s">
        <v>1614</v>
      </c>
    </row>
    <row r="18" spans="1:10">
      <c r="A18" s="5">
        <v>17</v>
      </c>
      <c r="B18" s="5" t="s">
        <v>1337</v>
      </c>
      <c r="C18" s="5" t="s">
        <v>133</v>
      </c>
      <c r="D18" s="5" t="s">
        <v>1401</v>
      </c>
      <c r="E18" s="5" t="s">
        <v>1402</v>
      </c>
      <c r="F18" s="5" t="s">
        <v>1403</v>
      </c>
      <c r="G18" s="5" t="s">
        <v>1404</v>
      </c>
      <c r="H18" s="5" t="s">
        <v>1405</v>
      </c>
      <c r="J18" s="5" t="s">
        <v>1614</v>
      </c>
    </row>
    <row r="19" spans="1:10">
      <c r="A19" s="5">
        <v>18</v>
      </c>
      <c r="B19" s="5" t="s">
        <v>1337</v>
      </c>
      <c r="C19" s="5" t="s">
        <v>133</v>
      </c>
      <c r="D19" s="5" t="s">
        <v>1406</v>
      </c>
      <c r="E19" s="5" t="s">
        <v>1407</v>
      </c>
      <c r="F19" s="5" t="s">
        <v>1408</v>
      </c>
      <c r="G19" s="5" t="s">
        <v>1409</v>
      </c>
      <c r="J19" s="5" t="s">
        <v>1614</v>
      </c>
    </row>
    <row r="20" spans="1:10">
      <c r="A20" s="5">
        <v>19</v>
      </c>
      <c r="B20" s="5" t="s">
        <v>1337</v>
      </c>
      <c r="C20" s="5" t="s">
        <v>133</v>
      </c>
      <c r="D20" s="5" t="s">
        <v>1410</v>
      </c>
      <c r="E20" s="5" t="s">
        <v>1411</v>
      </c>
      <c r="F20" s="5" t="s">
        <v>1412</v>
      </c>
      <c r="G20" s="5" t="s">
        <v>1413</v>
      </c>
      <c r="J20" s="5" t="s">
        <v>1614</v>
      </c>
    </row>
    <row r="21" spans="1:10">
      <c r="A21" s="5">
        <v>20</v>
      </c>
      <c r="B21" s="5" t="s">
        <v>1337</v>
      </c>
      <c r="C21" s="5" t="s">
        <v>133</v>
      </c>
      <c r="D21" s="5" t="s">
        <v>1414</v>
      </c>
      <c r="E21" s="5" t="s">
        <v>1415</v>
      </c>
      <c r="F21" s="5" t="s">
        <v>1416</v>
      </c>
      <c r="G21" s="5" t="s">
        <v>1417</v>
      </c>
      <c r="J21" s="5" t="s">
        <v>1614</v>
      </c>
    </row>
    <row r="22" spans="1:10">
      <c r="A22" s="5">
        <v>21</v>
      </c>
      <c r="B22" s="5" t="s">
        <v>1337</v>
      </c>
      <c r="C22" s="5" t="s">
        <v>133</v>
      </c>
      <c r="D22" s="5" t="s">
        <v>1418</v>
      </c>
      <c r="E22" s="5" t="s">
        <v>1419</v>
      </c>
      <c r="F22" s="5" t="s">
        <v>1420</v>
      </c>
      <c r="G22" s="5" t="s">
        <v>1404</v>
      </c>
      <c r="J22" s="5" t="s">
        <v>1614</v>
      </c>
    </row>
    <row r="23" spans="1:10">
      <c r="A23" s="5">
        <v>22</v>
      </c>
      <c r="B23" s="5" t="s">
        <v>1337</v>
      </c>
      <c r="C23" s="5" t="s">
        <v>133</v>
      </c>
      <c r="D23" s="5" t="s">
        <v>1421</v>
      </c>
      <c r="E23" s="5" t="s">
        <v>1422</v>
      </c>
      <c r="F23" s="5" t="s">
        <v>1423</v>
      </c>
      <c r="G23" s="5" t="s">
        <v>1404</v>
      </c>
      <c r="J23" s="5" t="s">
        <v>1614</v>
      </c>
    </row>
    <row r="24" spans="1:10">
      <c r="A24" s="5">
        <v>23</v>
      </c>
      <c r="B24" s="5" t="s">
        <v>1337</v>
      </c>
      <c r="C24" s="5" t="s">
        <v>133</v>
      </c>
      <c r="D24" s="5" t="s">
        <v>1424</v>
      </c>
      <c r="E24" s="5" t="s">
        <v>1425</v>
      </c>
      <c r="F24" s="5" t="s">
        <v>1426</v>
      </c>
      <c r="G24" s="5" t="s">
        <v>1427</v>
      </c>
      <c r="J24" s="5" t="s">
        <v>1614</v>
      </c>
    </row>
    <row r="25" spans="1:10">
      <c r="A25" s="5">
        <v>24</v>
      </c>
      <c r="B25" s="5" t="s">
        <v>1337</v>
      </c>
      <c r="C25" s="5" t="s">
        <v>133</v>
      </c>
      <c r="D25" s="5" t="s">
        <v>1428</v>
      </c>
      <c r="E25" s="5" t="s">
        <v>1429</v>
      </c>
      <c r="F25" s="5" t="s">
        <v>1430</v>
      </c>
      <c r="G25" s="5" t="s">
        <v>1431</v>
      </c>
      <c r="J25" s="5" t="s">
        <v>1614</v>
      </c>
    </row>
    <row r="26" spans="1:10">
      <c r="A26" s="5">
        <v>25</v>
      </c>
      <c r="B26" s="5" t="s">
        <v>1337</v>
      </c>
      <c r="C26" s="5" t="s">
        <v>133</v>
      </c>
      <c r="D26" s="5" t="s">
        <v>1432</v>
      </c>
      <c r="E26" s="5" t="s">
        <v>1433</v>
      </c>
      <c r="F26" s="5" t="s">
        <v>1434</v>
      </c>
      <c r="G26" s="5" t="s">
        <v>1435</v>
      </c>
      <c r="J26" s="5" t="s">
        <v>1614</v>
      </c>
    </row>
    <row r="27" spans="1:10">
      <c r="A27" s="5">
        <v>26</v>
      </c>
      <c r="B27" s="5" t="s">
        <v>1337</v>
      </c>
      <c r="C27" s="5" t="s">
        <v>133</v>
      </c>
      <c r="D27" s="5" t="s">
        <v>1436</v>
      </c>
      <c r="E27" s="5" t="s">
        <v>1437</v>
      </c>
      <c r="F27" s="5" t="s">
        <v>1438</v>
      </c>
      <c r="G27" s="5" t="s">
        <v>1439</v>
      </c>
      <c r="J27" s="5" t="s">
        <v>1614</v>
      </c>
    </row>
    <row r="28" spans="1:10">
      <c r="A28" s="5">
        <v>27</v>
      </c>
      <c r="B28" s="5" t="s">
        <v>1337</v>
      </c>
      <c r="C28" s="5" t="s">
        <v>133</v>
      </c>
      <c r="D28" s="5" t="s">
        <v>1440</v>
      </c>
      <c r="E28" s="5" t="s">
        <v>1441</v>
      </c>
      <c r="F28" s="5" t="s">
        <v>1442</v>
      </c>
      <c r="G28" s="5" t="s">
        <v>1413</v>
      </c>
      <c r="J28" s="5" t="s">
        <v>1614</v>
      </c>
    </row>
    <row r="29" spans="1:10">
      <c r="A29" s="5">
        <v>28</v>
      </c>
      <c r="B29" s="5" t="s">
        <v>1337</v>
      </c>
      <c r="C29" s="5" t="s">
        <v>133</v>
      </c>
      <c r="D29" s="5" t="s">
        <v>1443</v>
      </c>
      <c r="E29" s="5" t="s">
        <v>1444</v>
      </c>
      <c r="F29" s="5" t="s">
        <v>1445</v>
      </c>
      <c r="G29" s="5" t="s">
        <v>1446</v>
      </c>
      <c r="J29" s="5" t="s">
        <v>1614</v>
      </c>
    </row>
    <row r="30" spans="1:10">
      <c r="A30" s="5">
        <v>29</v>
      </c>
      <c r="B30" s="5" t="s">
        <v>1337</v>
      </c>
      <c r="C30" s="5" t="s">
        <v>133</v>
      </c>
      <c r="D30" s="5" t="s">
        <v>1447</v>
      </c>
      <c r="E30" s="5" t="s">
        <v>1448</v>
      </c>
      <c r="F30" s="5" t="s">
        <v>1449</v>
      </c>
      <c r="G30" s="5" t="s">
        <v>1450</v>
      </c>
      <c r="J30" s="5" t="s">
        <v>1614</v>
      </c>
    </row>
    <row r="31" spans="1:10">
      <c r="A31" s="5">
        <v>30</v>
      </c>
      <c r="B31" s="5" t="s">
        <v>1337</v>
      </c>
      <c r="C31" s="5" t="s">
        <v>133</v>
      </c>
      <c r="D31" s="5" t="s">
        <v>1451</v>
      </c>
      <c r="E31" s="5" t="s">
        <v>1452</v>
      </c>
      <c r="F31" s="5" t="s">
        <v>1453</v>
      </c>
      <c r="G31" s="5" t="s">
        <v>1413</v>
      </c>
      <c r="J31" s="5" t="s">
        <v>1614</v>
      </c>
    </row>
    <row r="32" spans="1:10">
      <c r="A32" s="5">
        <v>31</v>
      </c>
      <c r="B32" s="5" t="s">
        <v>1337</v>
      </c>
      <c r="C32" s="5" t="s">
        <v>133</v>
      </c>
      <c r="D32" s="5" t="s">
        <v>1454</v>
      </c>
      <c r="E32" s="5" t="s">
        <v>1455</v>
      </c>
      <c r="F32" s="5" t="s">
        <v>1456</v>
      </c>
      <c r="G32" s="5" t="s">
        <v>1439</v>
      </c>
      <c r="J32" s="5" t="s">
        <v>1614</v>
      </c>
    </row>
    <row r="33" spans="1:10">
      <c r="A33" s="5">
        <v>32</v>
      </c>
      <c r="B33" s="5" t="s">
        <v>1337</v>
      </c>
      <c r="C33" s="5" t="s">
        <v>133</v>
      </c>
      <c r="D33" s="5" t="s">
        <v>1457</v>
      </c>
      <c r="E33" s="5" t="s">
        <v>1458</v>
      </c>
      <c r="F33" s="5" t="s">
        <v>1459</v>
      </c>
      <c r="G33" s="5" t="s">
        <v>1385</v>
      </c>
      <c r="J33" s="5" t="s">
        <v>1614</v>
      </c>
    </row>
    <row r="34" spans="1:10">
      <c r="A34" s="5">
        <v>33</v>
      </c>
      <c r="B34" s="5" t="s">
        <v>1337</v>
      </c>
      <c r="C34" s="5" t="s">
        <v>133</v>
      </c>
      <c r="D34" s="5" t="s">
        <v>1460</v>
      </c>
      <c r="E34" s="5" t="s">
        <v>1461</v>
      </c>
      <c r="F34" s="5" t="s">
        <v>1462</v>
      </c>
      <c r="G34" s="5" t="s">
        <v>1353</v>
      </c>
      <c r="J34" s="5" t="s">
        <v>1614</v>
      </c>
    </row>
    <row r="35" spans="1:10">
      <c r="A35" s="5">
        <v>34</v>
      </c>
      <c r="B35" s="5" t="s">
        <v>1337</v>
      </c>
      <c r="C35" s="5" t="s">
        <v>133</v>
      </c>
      <c r="D35" s="5" t="s">
        <v>1463</v>
      </c>
      <c r="E35" s="5" t="s">
        <v>1464</v>
      </c>
      <c r="F35" s="5" t="s">
        <v>1465</v>
      </c>
      <c r="G35" s="5" t="s">
        <v>1466</v>
      </c>
      <c r="J35" s="5" t="s">
        <v>1614</v>
      </c>
    </row>
    <row r="36" spans="1:10">
      <c r="A36" s="5">
        <v>35</v>
      </c>
      <c r="B36" s="5" t="s">
        <v>1337</v>
      </c>
      <c r="C36" s="5" t="s">
        <v>133</v>
      </c>
      <c r="D36" s="5" t="s">
        <v>1467</v>
      </c>
      <c r="E36" s="5" t="s">
        <v>1468</v>
      </c>
      <c r="F36" s="5" t="s">
        <v>1469</v>
      </c>
      <c r="G36" s="5" t="s">
        <v>1470</v>
      </c>
      <c r="J36" s="5" t="s">
        <v>1614</v>
      </c>
    </row>
    <row r="37" spans="1:10">
      <c r="A37" s="5">
        <v>36</v>
      </c>
      <c r="B37" s="5" t="s">
        <v>1337</v>
      </c>
      <c r="C37" s="5" t="s">
        <v>133</v>
      </c>
      <c r="D37" s="5" t="s">
        <v>1471</v>
      </c>
      <c r="E37" s="5" t="s">
        <v>1472</v>
      </c>
      <c r="F37" s="5" t="s">
        <v>1473</v>
      </c>
      <c r="G37" s="5" t="s">
        <v>1474</v>
      </c>
      <c r="J37" s="5" t="s">
        <v>1614</v>
      </c>
    </row>
    <row r="38" spans="1:10">
      <c r="A38" s="5">
        <v>37</v>
      </c>
      <c r="B38" s="5" t="s">
        <v>1337</v>
      </c>
      <c r="C38" s="5" t="s">
        <v>133</v>
      </c>
      <c r="D38" s="5" t="s">
        <v>1475</v>
      </c>
      <c r="E38" s="5" t="s">
        <v>1476</v>
      </c>
      <c r="F38" s="5" t="s">
        <v>1477</v>
      </c>
      <c r="G38" s="5" t="s">
        <v>1478</v>
      </c>
      <c r="J38" s="5" t="s">
        <v>1614</v>
      </c>
    </row>
    <row r="39" spans="1:10">
      <c r="A39" s="5">
        <v>38</v>
      </c>
      <c r="B39" s="5" t="s">
        <v>1337</v>
      </c>
      <c r="C39" s="5" t="s">
        <v>133</v>
      </c>
      <c r="D39" s="5" t="s">
        <v>1479</v>
      </c>
      <c r="E39" s="5" t="s">
        <v>1480</v>
      </c>
      <c r="F39" s="5" t="s">
        <v>1481</v>
      </c>
      <c r="G39" s="5" t="s">
        <v>1413</v>
      </c>
      <c r="J39" s="5" t="s">
        <v>1614</v>
      </c>
    </row>
    <row r="40" spans="1:10">
      <c r="A40" s="5">
        <v>39</v>
      </c>
      <c r="B40" s="5" t="s">
        <v>1337</v>
      </c>
      <c r="C40" s="5" t="s">
        <v>133</v>
      </c>
      <c r="D40" s="5" t="s">
        <v>1482</v>
      </c>
      <c r="E40" s="5" t="s">
        <v>1483</v>
      </c>
      <c r="F40" s="5" t="s">
        <v>1484</v>
      </c>
      <c r="G40" s="5" t="s">
        <v>1439</v>
      </c>
      <c r="J40" s="5" t="s">
        <v>1614</v>
      </c>
    </row>
    <row r="41" spans="1:10">
      <c r="A41" s="5">
        <v>40</v>
      </c>
      <c r="B41" s="5" t="s">
        <v>1337</v>
      </c>
      <c r="C41" s="5" t="s">
        <v>133</v>
      </c>
      <c r="D41" s="5" t="s">
        <v>1485</v>
      </c>
      <c r="E41" s="5" t="s">
        <v>1486</v>
      </c>
      <c r="F41" s="5" t="s">
        <v>1487</v>
      </c>
      <c r="G41" s="5" t="s">
        <v>1413</v>
      </c>
      <c r="J41" s="5" t="s">
        <v>1614</v>
      </c>
    </row>
    <row r="42" spans="1:10">
      <c r="A42" s="5">
        <v>41</v>
      </c>
      <c r="B42" s="5" t="s">
        <v>1337</v>
      </c>
      <c r="C42" s="5" t="s">
        <v>133</v>
      </c>
      <c r="D42" s="5" t="s">
        <v>1488</v>
      </c>
      <c r="E42" s="5" t="s">
        <v>1489</v>
      </c>
      <c r="F42" s="5" t="s">
        <v>1490</v>
      </c>
      <c r="G42" s="5" t="s">
        <v>1353</v>
      </c>
      <c r="J42" s="5" t="s">
        <v>1614</v>
      </c>
    </row>
    <row r="43" spans="1:10">
      <c r="A43" s="5">
        <v>42</v>
      </c>
      <c r="B43" s="5" t="s">
        <v>1337</v>
      </c>
      <c r="C43" s="5" t="s">
        <v>133</v>
      </c>
      <c r="D43" s="5" t="s">
        <v>1491</v>
      </c>
      <c r="E43" s="5" t="s">
        <v>1492</v>
      </c>
      <c r="F43" s="5" t="s">
        <v>1493</v>
      </c>
      <c r="G43" s="5" t="s">
        <v>1377</v>
      </c>
      <c r="J43" s="5" t="s">
        <v>1614</v>
      </c>
    </row>
    <row r="44" spans="1:10">
      <c r="A44" s="5">
        <v>43</v>
      </c>
      <c r="B44" s="5" t="s">
        <v>1337</v>
      </c>
      <c r="C44" s="5" t="s">
        <v>133</v>
      </c>
      <c r="D44" s="5" t="s">
        <v>1494</v>
      </c>
      <c r="E44" s="5" t="s">
        <v>1495</v>
      </c>
      <c r="F44" s="5" t="s">
        <v>1496</v>
      </c>
      <c r="G44" s="5" t="s">
        <v>1497</v>
      </c>
      <c r="J44" s="5" t="s">
        <v>1614</v>
      </c>
    </row>
    <row r="45" spans="1:10">
      <c r="A45" s="5">
        <v>44</v>
      </c>
      <c r="B45" s="5" t="s">
        <v>1337</v>
      </c>
      <c r="C45" s="5" t="s">
        <v>133</v>
      </c>
      <c r="D45" s="5" t="s">
        <v>1498</v>
      </c>
      <c r="E45" s="5" t="s">
        <v>1499</v>
      </c>
      <c r="F45" s="5" t="s">
        <v>1500</v>
      </c>
      <c r="G45" s="5" t="s">
        <v>1501</v>
      </c>
      <c r="H45" s="5" t="s">
        <v>1502</v>
      </c>
      <c r="J45" s="5" t="s">
        <v>1614</v>
      </c>
    </row>
    <row r="46" spans="1:10">
      <c r="A46" s="5">
        <v>45</v>
      </c>
      <c r="B46" s="5" t="s">
        <v>1337</v>
      </c>
      <c r="C46" s="5" t="s">
        <v>133</v>
      </c>
      <c r="D46" s="5" t="s">
        <v>1503</v>
      </c>
      <c r="E46" s="5" t="s">
        <v>1504</v>
      </c>
      <c r="F46" s="5" t="s">
        <v>1505</v>
      </c>
      <c r="G46" s="5" t="s">
        <v>1506</v>
      </c>
      <c r="J46" s="5" t="s">
        <v>1614</v>
      </c>
    </row>
    <row r="47" spans="1:10">
      <c r="A47" s="5">
        <v>46</v>
      </c>
      <c r="B47" s="5" t="s">
        <v>1337</v>
      </c>
      <c r="C47" s="5" t="s">
        <v>133</v>
      </c>
      <c r="D47" s="5" t="s">
        <v>1507</v>
      </c>
      <c r="E47" s="5" t="s">
        <v>1508</v>
      </c>
      <c r="F47" s="5" t="s">
        <v>1509</v>
      </c>
      <c r="G47" s="5" t="s">
        <v>1510</v>
      </c>
      <c r="J47" s="5" t="s">
        <v>1614</v>
      </c>
    </row>
    <row r="48" spans="1:10">
      <c r="A48" s="5">
        <v>47</v>
      </c>
      <c r="B48" s="5" t="s">
        <v>1337</v>
      </c>
      <c r="C48" s="5" t="s">
        <v>133</v>
      </c>
      <c r="D48" s="5" t="s">
        <v>1511</v>
      </c>
      <c r="E48" s="5" t="s">
        <v>1512</v>
      </c>
      <c r="F48" s="5" t="s">
        <v>1513</v>
      </c>
      <c r="G48" s="5" t="s">
        <v>1413</v>
      </c>
      <c r="J48" s="5" t="s">
        <v>1614</v>
      </c>
    </row>
    <row r="49" spans="1:10">
      <c r="A49" s="5">
        <v>48</v>
      </c>
      <c r="B49" s="5" t="s">
        <v>1337</v>
      </c>
      <c r="C49" s="5" t="s">
        <v>133</v>
      </c>
      <c r="D49" s="5" t="s">
        <v>1514</v>
      </c>
      <c r="E49" s="5" t="s">
        <v>1515</v>
      </c>
      <c r="F49" s="5" t="s">
        <v>1516</v>
      </c>
      <c r="G49" s="5" t="s">
        <v>1361</v>
      </c>
      <c r="J49" s="5" t="s">
        <v>1614</v>
      </c>
    </row>
    <row r="50" spans="1:10">
      <c r="A50" s="5">
        <v>49</v>
      </c>
      <c r="B50" s="5" t="s">
        <v>1337</v>
      </c>
      <c r="C50" s="5" t="s">
        <v>133</v>
      </c>
      <c r="D50" s="5" t="s">
        <v>1517</v>
      </c>
      <c r="E50" s="5" t="s">
        <v>1518</v>
      </c>
      <c r="F50" s="5" t="s">
        <v>1519</v>
      </c>
      <c r="G50" s="5" t="s">
        <v>1361</v>
      </c>
      <c r="J50" s="5" t="s">
        <v>1614</v>
      </c>
    </row>
    <row r="51" spans="1:10">
      <c r="A51" s="5">
        <v>50</v>
      </c>
      <c r="B51" s="5" t="s">
        <v>1337</v>
      </c>
      <c r="C51" s="5" t="s">
        <v>133</v>
      </c>
      <c r="D51" s="5" t="s">
        <v>1520</v>
      </c>
      <c r="E51" s="5" t="s">
        <v>1521</v>
      </c>
      <c r="F51" s="5" t="s">
        <v>1522</v>
      </c>
      <c r="G51" s="5" t="s">
        <v>1361</v>
      </c>
      <c r="J51" s="5" t="s">
        <v>1614</v>
      </c>
    </row>
    <row r="52" spans="1:10">
      <c r="A52" s="5">
        <v>51</v>
      </c>
      <c r="B52" s="5" t="s">
        <v>1337</v>
      </c>
      <c r="C52" s="5" t="s">
        <v>133</v>
      </c>
      <c r="D52" s="5" t="s">
        <v>1523</v>
      </c>
      <c r="E52" s="5" t="s">
        <v>1524</v>
      </c>
      <c r="F52" s="5" t="s">
        <v>1525</v>
      </c>
      <c r="G52" s="5" t="s">
        <v>1526</v>
      </c>
      <c r="J52" s="5" t="s">
        <v>1614</v>
      </c>
    </row>
    <row r="53" spans="1:10">
      <c r="A53" s="5">
        <v>52</v>
      </c>
      <c r="B53" s="5" t="s">
        <v>1337</v>
      </c>
      <c r="C53" s="5" t="s">
        <v>133</v>
      </c>
      <c r="D53" s="5" t="s">
        <v>1527</v>
      </c>
      <c r="E53" s="5" t="s">
        <v>1528</v>
      </c>
      <c r="F53" s="5" t="s">
        <v>1529</v>
      </c>
      <c r="G53" s="5" t="s">
        <v>1353</v>
      </c>
      <c r="J53" s="5" t="s">
        <v>1614</v>
      </c>
    </row>
    <row r="54" spans="1:10">
      <c r="A54" s="5">
        <v>53</v>
      </c>
      <c r="B54" s="5" t="s">
        <v>1337</v>
      </c>
      <c r="C54" s="5" t="s">
        <v>133</v>
      </c>
      <c r="D54" s="5" t="s">
        <v>1530</v>
      </c>
      <c r="E54" s="5" t="s">
        <v>1531</v>
      </c>
      <c r="F54" s="5" t="s">
        <v>1532</v>
      </c>
      <c r="G54" s="5" t="s">
        <v>1439</v>
      </c>
      <c r="J54" s="5" t="s">
        <v>1614</v>
      </c>
    </row>
    <row r="55" spans="1:10">
      <c r="A55" s="5">
        <v>54</v>
      </c>
      <c r="B55" s="5" t="s">
        <v>1337</v>
      </c>
      <c r="C55" s="5" t="s">
        <v>133</v>
      </c>
      <c r="D55" s="5" t="s">
        <v>1533</v>
      </c>
      <c r="E55" s="5" t="s">
        <v>1534</v>
      </c>
      <c r="F55" s="5" t="s">
        <v>1535</v>
      </c>
      <c r="G55" s="5" t="s">
        <v>1536</v>
      </c>
      <c r="J55" s="5" t="s">
        <v>1614</v>
      </c>
    </row>
    <row r="56" spans="1:10">
      <c r="A56" s="5">
        <v>55</v>
      </c>
      <c r="B56" s="5" t="s">
        <v>1337</v>
      </c>
      <c r="C56" s="5" t="s">
        <v>133</v>
      </c>
      <c r="D56" s="5" t="s">
        <v>1537</v>
      </c>
      <c r="E56" s="5" t="s">
        <v>1538</v>
      </c>
      <c r="F56" s="5" t="s">
        <v>1539</v>
      </c>
      <c r="G56" s="5" t="s">
        <v>1361</v>
      </c>
      <c r="J56" s="5" t="s">
        <v>1614</v>
      </c>
    </row>
    <row r="57" spans="1:10">
      <c r="A57" s="5">
        <v>56</v>
      </c>
      <c r="B57" s="5" t="s">
        <v>1337</v>
      </c>
      <c r="C57" s="5" t="s">
        <v>133</v>
      </c>
      <c r="D57" s="5" t="s">
        <v>1540</v>
      </c>
      <c r="E57" s="5" t="s">
        <v>1541</v>
      </c>
      <c r="F57" s="5" t="s">
        <v>1542</v>
      </c>
      <c r="G57" s="5" t="s">
        <v>1501</v>
      </c>
      <c r="J57" s="5" t="s">
        <v>1614</v>
      </c>
    </row>
    <row r="58" spans="1:10">
      <c r="A58" s="5">
        <v>57</v>
      </c>
      <c r="B58" s="5" t="s">
        <v>1337</v>
      </c>
      <c r="C58" s="5" t="s">
        <v>133</v>
      </c>
      <c r="D58" s="5" t="s">
        <v>1543</v>
      </c>
      <c r="E58" s="5" t="s">
        <v>1544</v>
      </c>
      <c r="F58" s="5" t="s">
        <v>1545</v>
      </c>
      <c r="G58" s="5" t="s">
        <v>1526</v>
      </c>
      <c r="H58" s="5" t="s">
        <v>1546</v>
      </c>
      <c r="J58" s="5" t="s">
        <v>1614</v>
      </c>
    </row>
    <row r="59" spans="1:10">
      <c r="A59" s="5">
        <v>58</v>
      </c>
      <c r="B59" s="5" t="s">
        <v>1337</v>
      </c>
      <c r="C59" s="5" t="s">
        <v>133</v>
      </c>
      <c r="D59" s="5" t="s">
        <v>1547</v>
      </c>
      <c r="E59" s="5" t="s">
        <v>1548</v>
      </c>
      <c r="F59" s="5" t="s">
        <v>1549</v>
      </c>
      <c r="G59" s="5" t="s">
        <v>1413</v>
      </c>
      <c r="J59" s="5" t="s">
        <v>1614</v>
      </c>
    </row>
    <row r="60" spans="1:10">
      <c r="A60" s="5">
        <v>59</v>
      </c>
      <c r="B60" s="5" t="s">
        <v>1337</v>
      </c>
      <c r="C60" s="5" t="s">
        <v>133</v>
      </c>
      <c r="D60" s="5" t="s">
        <v>1550</v>
      </c>
      <c r="E60" s="5" t="s">
        <v>1551</v>
      </c>
      <c r="F60" s="5" t="s">
        <v>1552</v>
      </c>
      <c r="G60" s="5" t="s">
        <v>1435</v>
      </c>
      <c r="J60" s="5" t="s">
        <v>1614</v>
      </c>
    </row>
    <row r="61" spans="1:10">
      <c r="A61" s="5">
        <v>60</v>
      </c>
      <c r="B61" s="5" t="s">
        <v>1337</v>
      </c>
      <c r="C61" s="5" t="s">
        <v>133</v>
      </c>
      <c r="D61" s="5" t="s">
        <v>1553</v>
      </c>
      <c r="E61" s="5" t="s">
        <v>1554</v>
      </c>
      <c r="F61" s="5" t="s">
        <v>1555</v>
      </c>
      <c r="G61" s="5" t="s">
        <v>1526</v>
      </c>
      <c r="J61" s="5" t="s">
        <v>1614</v>
      </c>
    </row>
    <row r="62" spans="1:10">
      <c r="A62" s="5">
        <v>61</v>
      </c>
      <c r="B62" s="5" t="s">
        <v>1337</v>
      </c>
      <c r="C62" s="5" t="s">
        <v>133</v>
      </c>
      <c r="D62" s="5" t="s">
        <v>1556</v>
      </c>
      <c r="E62" s="5" t="s">
        <v>1557</v>
      </c>
      <c r="F62" s="5" t="s">
        <v>1558</v>
      </c>
      <c r="G62" s="5" t="s">
        <v>1413</v>
      </c>
      <c r="J62" s="5" t="s">
        <v>1614</v>
      </c>
    </row>
    <row r="63" spans="1:10">
      <c r="A63" s="5">
        <v>62</v>
      </c>
      <c r="B63" s="5" t="s">
        <v>1337</v>
      </c>
      <c r="C63" s="5" t="s">
        <v>133</v>
      </c>
      <c r="D63" s="5" t="s">
        <v>1559</v>
      </c>
      <c r="E63" s="5" t="s">
        <v>1560</v>
      </c>
      <c r="F63" s="5" t="s">
        <v>1561</v>
      </c>
      <c r="G63" s="5" t="s">
        <v>1413</v>
      </c>
      <c r="J63" s="5" t="s">
        <v>1614</v>
      </c>
    </row>
    <row r="64" spans="1:10">
      <c r="A64" s="5">
        <v>63</v>
      </c>
      <c r="B64" s="5" t="s">
        <v>1337</v>
      </c>
      <c r="C64" s="5" t="s">
        <v>133</v>
      </c>
      <c r="D64" s="5" t="s">
        <v>1562</v>
      </c>
      <c r="E64" s="5" t="s">
        <v>1563</v>
      </c>
      <c r="F64" s="5" t="s">
        <v>1564</v>
      </c>
      <c r="G64" s="5" t="s">
        <v>1413</v>
      </c>
      <c r="J64" s="5" t="s">
        <v>1614</v>
      </c>
    </row>
    <row r="65" spans="1:10">
      <c r="A65" s="5">
        <v>64</v>
      </c>
      <c r="B65" s="5" t="s">
        <v>1337</v>
      </c>
      <c r="C65" s="5" t="s">
        <v>133</v>
      </c>
      <c r="D65" s="5" t="s">
        <v>1565</v>
      </c>
      <c r="E65" s="5" t="s">
        <v>1566</v>
      </c>
      <c r="F65" s="5" t="s">
        <v>1567</v>
      </c>
      <c r="G65" s="5" t="s">
        <v>1413</v>
      </c>
      <c r="J65" s="5" t="s">
        <v>1614</v>
      </c>
    </row>
    <row r="66" spans="1:10">
      <c r="A66" s="5">
        <v>65</v>
      </c>
      <c r="B66" s="5" t="s">
        <v>1337</v>
      </c>
      <c r="C66" s="5" t="s">
        <v>133</v>
      </c>
      <c r="D66" s="5" t="s">
        <v>1568</v>
      </c>
      <c r="E66" s="5" t="s">
        <v>1569</v>
      </c>
      <c r="F66" s="5" t="s">
        <v>1570</v>
      </c>
      <c r="G66" s="5" t="s">
        <v>1510</v>
      </c>
      <c r="J66" s="5" t="s">
        <v>1614</v>
      </c>
    </row>
    <row r="67" spans="1:10">
      <c r="A67" s="5">
        <v>66</v>
      </c>
      <c r="B67" s="5" t="s">
        <v>1337</v>
      </c>
      <c r="C67" s="5" t="s">
        <v>133</v>
      </c>
      <c r="D67" s="5" t="s">
        <v>1571</v>
      </c>
      <c r="E67" s="5" t="s">
        <v>1572</v>
      </c>
      <c r="F67" s="5" t="s">
        <v>1573</v>
      </c>
      <c r="G67" s="5" t="s">
        <v>1574</v>
      </c>
      <c r="J67" s="5" t="s">
        <v>1614</v>
      </c>
    </row>
    <row r="68" spans="1:10">
      <c r="A68" s="5">
        <v>67</v>
      </c>
      <c r="B68" s="5" t="s">
        <v>1337</v>
      </c>
      <c r="C68" s="5" t="s">
        <v>133</v>
      </c>
      <c r="D68" s="5" t="s">
        <v>1575</v>
      </c>
      <c r="E68" s="5" t="s">
        <v>1576</v>
      </c>
      <c r="F68" s="5" t="s">
        <v>1577</v>
      </c>
      <c r="G68" s="5" t="s">
        <v>1578</v>
      </c>
      <c r="J68" s="5" t="s">
        <v>1614</v>
      </c>
    </row>
    <row r="69" spans="1:10">
      <c r="A69" s="5">
        <v>68</v>
      </c>
      <c r="B69" s="5" t="s">
        <v>1337</v>
      </c>
      <c r="C69" s="5" t="s">
        <v>133</v>
      </c>
      <c r="D69" s="5" t="s">
        <v>1579</v>
      </c>
      <c r="E69" s="5" t="s">
        <v>1580</v>
      </c>
      <c r="F69" s="5" t="s">
        <v>1581</v>
      </c>
      <c r="G69" s="5" t="s">
        <v>1361</v>
      </c>
      <c r="J69" s="5" t="s">
        <v>1614</v>
      </c>
    </row>
    <row r="70" spans="1:10">
      <c r="A70" s="5">
        <v>69</v>
      </c>
      <c r="B70" s="5" t="s">
        <v>1337</v>
      </c>
      <c r="C70" s="5" t="s">
        <v>133</v>
      </c>
      <c r="D70" s="5" t="s">
        <v>1582</v>
      </c>
      <c r="E70" s="5" t="s">
        <v>1583</v>
      </c>
      <c r="F70" s="5" t="s">
        <v>1584</v>
      </c>
      <c r="G70" s="5" t="s">
        <v>1585</v>
      </c>
      <c r="J70" s="5" t="s">
        <v>1614</v>
      </c>
    </row>
    <row r="71" spans="1:10">
      <c r="A71" s="5">
        <v>70</v>
      </c>
      <c r="B71" s="5" t="s">
        <v>1337</v>
      </c>
      <c r="C71" s="5" t="s">
        <v>133</v>
      </c>
      <c r="D71" s="5" t="s">
        <v>1586</v>
      </c>
      <c r="E71" s="5" t="s">
        <v>1587</v>
      </c>
      <c r="F71" s="5" t="s">
        <v>1588</v>
      </c>
      <c r="G71" s="5" t="s">
        <v>1361</v>
      </c>
      <c r="J71" s="5" t="s">
        <v>1614</v>
      </c>
    </row>
    <row r="72" spans="1:10">
      <c r="A72" s="5">
        <v>71</v>
      </c>
      <c r="B72" s="5" t="s">
        <v>1337</v>
      </c>
      <c r="C72" s="5" t="s">
        <v>133</v>
      </c>
      <c r="D72" s="5" t="s">
        <v>1589</v>
      </c>
      <c r="E72" s="5" t="s">
        <v>1590</v>
      </c>
      <c r="F72" s="5" t="s">
        <v>1591</v>
      </c>
      <c r="G72" s="5" t="s">
        <v>1592</v>
      </c>
      <c r="J72" s="5" t="s">
        <v>1614</v>
      </c>
    </row>
    <row r="73" spans="1:10">
      <c r="A73" s="5">
        <v>72</v>
      </c>
      <c r="B73" s="5" t="s">
        <v>1337</v>
      </c>
      <c r="C73" s="5" t="s">
        <v>133</v>
      </c>
      <c r="D73" s="5" t="s">
        <v>1593</v>
      </c>
      <c r="E73" s="5" t="s">
        <v>1594</v>
      </c>
      <c r="F73" s="5" t="s">
        <v>1595</v>
      </c>
      <c r="G73" s="5" t="s">
        <v>1536</v>
      </c>
      <c r="J73" s="5" t="s">
        <v>1614</v>
      </c>
    </row>
    <row r="74" spans="1:10">
      <c r="A74" s="5">
        <v>73</v>
      </c>
      <c r="B74" s="5" t="s">
        <v>1337</v>
      </c>
      <c r="C74" s="5" t="s">
        <v>133</v>
      </c>
      <c r="D74" s="5" t="s">
        <v>1596</v>
      </c>
      <c r="E74" s="5" t="s">
        <v>1597</v>
      </c>
      <c r="F74" s="5" t="s">
        <v>1364</v>
      </c>
      <c r="G74" s="5" t="s">
        <v>1598</v>
      </c>
      <c r="J74" s="5" t="s">
        <v>1614</v>
      </c>
    </row>
    <row r="75" spans="1:10">
      <c r="A75" s="5">
        <v>74</v>
      </c>
      <c r="B75" s="5" t="s">
        <v>1337</v>
      </c>
      <c r="C75" s="5" t="s">
        <v>133</v>
      </c>
      <c r="D75" s="5" t="s">
        <v>1599</v>
      </c>
      <c r="E75" s="5" t="s">
        <v>1600</v>
      </c>
      <c r="F75" s="5" t="s">
        <v>1577</v>
      </c>
      <c r="G75" s="5" t="s">
        <v>1601</v>
      </c>
      <c r="J75" s="5" t="s">
        <v>1614</v>
      </c>
    </row>
    <row r="76" spans="1:10">
      <c r="A76" s="5">
        <v>75</v>
      </c>
      <c r="B76" s="5" t="s">
        <v>1337</v>
      </c>
      <c r="C76" s="5" t="s">
        <v>133</v>
      </c>
      <c r="D76" s="5" t="s">
        <v>1602</v>
      </c>
      <c r="E76" s="5" t="s">
        <v>1603</v>
      </c>
      <c r="F76" s="5" t="s">
        <v>1591</v>
      </c>
      <c r="G76" s="5" t="s">
        <v>1604</v>
      </c>
      <c r="J76" s="5" t="s">
        <v>1614</v>
      </c>
    </row>
    <row r="77" spans="1:10">
      <c r="A77" s="5">
        <v>76</v>
      </c>
      <c r="B77" s="5" t="s">
        <v>1337</v>
      </c>
      <c r="C77" s="5" t="s">
        <v>133</v>
      </c>
      <c r="D77" s="5" t="s">
        <v>1605</v>
      </c>
      <c r="E77" s="5" t="s">
        <v>1606</v>
      </c>
      <c r="F77" s="5" t="s">
        <v>1607</v>
      </c>
      <c r="G77" s="5" t="s">
        <v>1608</v>
      </c>
      <c r="J77" s="5" t="s">
        <v>1614</v>
      </c>
    </row>
    <row r="78" spans="1:10">
      <c r="A78" s="5">
        <v>77</v>
      </c>
      <c r="B78" s="5" t="s">
        <v>1337</v>
      </c>
      <c r="C78" s="5" t="s">
        <v>133</v>
      </c>
      <c r="D78" s="5" t="s">
        <v>1609</v>
      </c>
      <c r="E78" s="5" t="s">
        <v>1610</v>
      </c>
      <c r="F78" s="5" t="s">
        <v>1611</v>
      </c>
      <c r="G78" s="5" t="s">
        <v>1612</v>
      </c>
      <c r="H78" s="5" t="s">
        <v>1613</v>
      </c>
      <c r="J78" s="5" t="s">
        <v>1614</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SH_REESTR_MO">
    <tabColor indexed="47"/>
  </sheetPr>
  <dimension ref="A1:D269"/>
  <sheetViews>
    <sheetView showGridLines="0" zoomScaleNormal="100" workbookViewId="0"/>
  </sheetViews>
  <sheetFormatPr defaultRowHeight="11.25"/>
  <cols>
    <col min="1" max="1" width="9.140625" style="1062"/>
  </cols>
  <sheetData>
    <row r="1" spans="1:4">
      <c r="A1" s="1062" t="s">
        <v>1313</v>
      </c>
      <c r="B1" t="s">
        <v>514</v>
      </c>
      <c r="C1" t="s">
        <v>515</v>
      </c>
      <c r="D1" t="s">
        <v>1312</v>
      </c>
    </row>
    <row r="2" spans="1:4">
      <c r="A2" s="1062">
        <v>1</v>
      </c>
      <c r="B2" t="s">
        <v>787</v>
      </c>
      <c r="C2" t="s">
        <v>789</v>
      </c>
      <c r="D2" t="s">
        <v>790</v>
      </c>
    </row>
    <row r="3" spans="1:4">
      <c r="A3" s="1062">
        <v>2</v>
      </c>
      <c r="B3" t="s">
        <v>787</v>
      </c>
      <c r="C3" t="s">
        <v>791</v>
      </c>
      <c r="D3" t="s">
        <v>792</v>
      </c>
    </row>
    <row r="4" spans="1:4">
      <c r="A4" s="1062">
        <v>3</v>
      </c>
      <c r="B4" t="s">
        <v>787</v>
      </c>
      <c r="C4" t="s">
        <v>787</v>
      </c>
      <c r="D4" t="s">
        <v>788</v>
      </c>
    </row>
    <row r="5" spans="1:4">
      <c r="A5" s="1062">
        <v>4</v>
      </c>
      <c r="B5" t="s">
        <v>787</v>
      </c>
      <c r="C5" t="s">
        <v>793</v>
      </c>
      <c r="D5" t="s">
        <v>794</v>
      </c>
    </row>
    <row r="6" spans="1:4">
      <c r="A6" s="1062">
        <v>5</v>
      </c>
      <c r="B6" t="s">
        <v>787</v>
      </c>
      <c r="C6" t="s">
        <v>795</v>
      </c>
      <c r="D6" t="s">
        <v>796</v>
      </c>
    </row>
    <row r="7" spans="1:4">
      <c r="A7" s="1062">
        <v>6</v>
      </c>
      <c r="B7" t="s">
        <v>787</v>
      </c>
      <c r="C7" t="s">
        <v>797</v>
      </c>
      <c r="D7" t="s">
        <v>798</v>
      </c>
    </row>
    <row r="8" spans="1:4">
      <c r="A8" s="1062">
        <v>7</v>
      </c>
      <c r="B8" t="s">
        <v>787</v>
      </c>
      <c r="C8" t="s">
        <v>799</v>
      </c>
      <c r="D8" t="s">
        <v>800</v>
      </c>
    </row>
    <row r="9" spans="1:4">
      <c r="A9" s="1062">
        <v>8</v>
      </c>
      <c r="B9" t="s">
        <v>787</v>
      </c>
      <c r="C9" t="s">
        <v>801</v>
      </c>
      <c r="D9" t="s">
        <v>802</v>
      </c>
    </row>
    <row r="10" spans="1:4">
      <c r="A10" s="1062">
        <v>9</v>
      </c>
      <c r="B10" t="s">
        <v>787</v>
      </c>
      <c r="C10" t="s">
        <v>803</v>
      </c>
      <c r="D10" t="s">
        <v>804</v>
      </c>
    </row>
    <row r="11" spans="1:4">
      <c r="A11" s="1062">
        <v>10</v>
      </c>
      <c r="B11" t="s">
        <v>787</v>
      </c>
      <c r="C11" t="s">
        <v>805</v>
      </c>
      <c r="D11" t="s">
        <v>806</v>
      </c>
    </row>
    <row r="12" spans="1:4">
      <c r="A12" s="1062">
        <v>11</v>
      </c>
      <c r="B12" t="s">
        <v>787</v>
      </c>
      <c r="C12" t="s">
        <v>807</v>
      </c>
      <c r="D12" t="s">
        <v>808</v>
      </c>
    </row>
    <row r="13" spans="1:4">
      <c r="A13" s="1062">
        <v>12</v>
      </c>
      <c r="B13" t="s">
        <v>787</v>
      </c>
      <c r="C13" t="s">
        <v>809</v>
      </c>
      <c r="D13" t="s">
        <v>810</v>
      </c>
    </row>
    <row r="14" spans="1:4">
      <c r="A14" s="1062">
        <v>13</v>
      </c>
      <c r="B14" t="s">
        <v>787</v>
      </c>
      <c r="C14" t="s">
        <v>811</v>
      </c>
      <c r="D14" t="s">
        <v>812</v>
      </c>
    </row>
    <row r="15" spans="1:4">
      <c r="A15" s="1062">
        <v>14</v>
      </c>
      <c r="B15" t="s">
        <v>787</v>
      </c>
      <c r="C15" t="s">
        <v>813</v>
      </c>
      <c r="D15" t="s">
        <v>814</v>
      </c>
    </row>
    <row r="16" spans="1:4">
      <c r="A16" s="1062">
        <v>15</v>
      </c>
      <c r="B16" t="s">
        <v>787</v>
      </c>
      <c r="C16" t="s">
        <v>815</v>
      </c>
      <c r="D16" t="s">
        <v>816</v>
      </c>
    </row>
    <row r="17" spans="1:4">
      <c r="A17" s="1062">
        <v>16</v>
      </c>
      <c r="B17" t="s">
        <v>817</v>
      </c>
      <c r="C17" t="s">
        <v>819</v>
      </c>
      <c r="D17" t="s">
        <v>820</v>
      </c>
    </row>
    <row r="18" spans="1:4">
      <c r="A18" s="1062">
        <v>17</v>
      </c>
      <c r="B18" t="s">
        <v>817</v>
      </c>
      <c r="C18" t="s">
        <v>817</v>
      </c>
      <c r="D18" t="s">
        <v>818</v>
      </c>
    </row>
    <row r="19" spans="1:4">
      <c r="A19" s="1062">
        <v>18</v>
      </c>
      <c r="B19" t="s">
        <v>817</v>
      </c>
      <c r="C19" t="s">
        <v>821</v>
      </c>
      <c r="D19" t="s">
        <v>822</v>
      </c>
    </row>
    <row r="20" spans="1:4">
      <c r="A20" s="1062">
        <v>19</v>
      </c>
      <c r="B20" t="s">
        <v>817</v>
      </c>
      <c r="C20" t="s">
        <v>823</v>
      </c>
      <c r="D20" t="s">
        <v>824</v>
      </c>
    </row>
    <row r="21" spans="1:4">
      <c r="A21" s="1062">
        <v>20</v>
      </c>
      <c r="B21" t="s">
        <v>817</v>
      </c>
      <c r="C21" t="s">
        <v>825</v>
      </c>
      <c r="D21" t="s">
        <v>826</v>
      </c>
    </row>
    <row r="22" spans="1:4">
      <c r="A22" s="1062">
        <v>21</v>
      </c>
      <c r="B22" t="s">
        <v>817</v>
      </c>
      <c r="C22" t="s">
        <v>827</v>
      </c>
      <c r="D22" t="s">
        <v>828</v>
      </c>
    </row>
    <row r="23" spans="1:4">
      <c r="A23" s="1062">
        <v>22</v>
      </c>
      <c r="B23" t="s">
        <v>817</v>
      </c>
      <c r="C23" t="s">
        <v>829</v>
      </c>
      <c r="D23" t="s">
        <v>830</v>
      </c>
    </row>
    <row r="24" spans="1:4">
      <c r="A24" s="1062">
        <v>23</v>
      </c>
      <c r="B24" t="s">
        <v>817</v>
      </c>
      <c r="C24" t="s">
        <v>831</v>
      </c>
      <c r="D24" t="s">
        <v>832</v>
      </c>
    </row>
    <row r="25" spans="1:4">
      <c r="A25" s="1062">
        <v>24</v>
      </c>
      <c r="B25" t="s">
        <v>817</v>
      </c>
      <c r="C25" t="s">
        <v>833</v>
      </c>
      <c r="D25" t="s">
        <v>834</v>
      </c>
    </row>
    <row r="26" spans="1:4">
      <c r="A26" s="1062">
        <v>25</v>
      </c>
      <c r="B26" t="s">
        <v>817</v>
      </c>
      <c r="C26" t="s">
        <v>835</v>
      </c>
      <c r="D26" t="s">
        <v>836</v>
      </c>
    </row>
    <row r="27" spans="1:4">
      <c r="A27" s="1062">
        <v>26</v>
      </c>
      <c r="B27" t="s">
        <v>817</v>
      </c>
      <c r="C27" t="s">
        <v>837</v>
      </c>
      <c r="D27" t="s">
        <v>838</v>
      </c>
    </row>
    <row r="28" spans="1:4">
      <c r="A28" s="1062">
        <v>27</v>
      </c>
      <c r="B28" t="s">
        <v>817</v>
      </c>
      <c r="C28" t="s">
        <v>839</v>
      </c>
      <c r="D28" t="s">
        <v>840</v>
      </c>
    </row>
    <row r="29" spans="1:4">
      <c r="A29" s="1062">
        <v>28</v>
      </c>
      <c r="B29" t="s">
        <v>841</v>
      </c>
      <c r="C29" t="s">
        <v>843</v>
      </c>
      <c r="D29" t="s">
        <v>844</v>
      </c>
    </row>
    <row r="30" spans="1:4">
      <c r="A30" s="1062">
        <v>29</v>
      </c>
      <c r="B30" t="s">
        <v>841</v>
      </c>
      <c r="C30" t="s">
        <v>845</v>
      </c>
      <c r="D30" t="s">
        <v>846</v>
      </c>
    </row>
    <row r="31" spans="1:4">
      <c r="A31" s="1062">
        <v>30</v>
      </c>
      <c r="B31" t="s">
        <v>841</v>
      </c>
      <c r="C31" t="s">
        <v>841</v>
      </c>
      <c r="D31" t="s">
        <v>842</v>
      </c>
    </row>
    <row r="32" spans="1:4">
      <c r="A32" s="1062">
        <v>31</v>
      </c>
      <c r="B32" t="s">
        <v>841</v>
      </c>
      <c r="C32" t="s">
        <v>847</v>
      </c>
      <c r="D32" t="s">
        <v>848</v>
      </c>
    </row>
    <row r="33" spans="1:4">
      <c r="A33" s="1062">
        <v>32</v>
      </c>
      <c r="B33" t="s">
        <v>841</v>
      </c>
      <c r="C33" t="s">
        <v>849</v>
      </c>
      <c r="D33" t="s">
        <v>850</v>
      </c>
    </row>
    <row r="34" spans="1:4">
      <c r="A34" s="1062">
        <v>33</v>
      </c>
      <c r="B34" t="s">
        <v>841</v>
      </c>
      <c r="C34" t="s">
        <v>851</v>
      </c>
      <c r="D34" t="s">
        <v>852</v>
      </c>
    </row>
    <row r="35" spans="1:4">
      <c r="A35" s="1062">
        <v>34</v>
      </c>
      <c r="B35" t="s">
        <v>841</v>
      </c>
      <c r="C35" t="s">
        <v>853</v>
      </c>
      <c r="D35" t="s">
        <v>854</v>
      </c>
    </row>
    <row r="36" spans="1:4">
      <c r="A36" s="1062">
        <v>35</v>
      </c>
      <c r="B36" t="s">
        <v>841</v>
      </c>
      <c r="C36" t="s">
        <v>855</v>
      </c>
      <c r="D36" t="s">
        <v>856</v>
      </c>
    </row>
    <row r="37" spans="1:4">
      <c r="A37" s="1062">
        <v>36</v>
      </c>
      <c r="B37" t="s">
        <v>841</v>
      </c>
      <c r="C37" t="s">
        <v>857</v>
      </c>
      <c r="D37" t="s">
        <v>858</v>
      </c>
    </row>
    <row r="38" spans="1:4">
      <c r="A38" s="1062">
        <v>37</v>
      </c>
      <c r="B38" t="s">
        <v>859</v>
      </c>
      <c r="C38" t="s">
        <v>859</v>
      </c>
      <c r="D38" t="s">
        <v>860</v>
      </c>
    </row>
    <row r="39" spans="1:4">
      <c r="A39" s="1062">
        <v>38</v>
      </c>
      <c r="B39" t="s">
        <v>861</v>
      </c>
      <c r="C39" t="s">
        <v>861</v>
      </c>
      <c r="D39" t="s">
        <v>862</v>
      </c>
    </row>
    <row r="40" spans="1:4">
      <c r="A40" s="1062">
        <v>39</v>
      </c>
      <c r="B40" t="s">
        <v>863</v>
      </c>
      <c r="C40" t="s">
        <v>863</v>
      </c>
      <c r="D40" t="s">
        <v>864</v>
      </c>
    </row>
    <row r="41" spans="1:4">
      <c r="A41" s="1062">
        <v>40</v>
      </c>
      <c r="B41" t="s">
        <v>865</v>
      </c>
      <c r="C41" t="s">
        <v>867</v>
      </c>
      <c r="D41" t="s">
        <v>868</v>
      </c>
    </row>
    <row r="42" spans="1:4">
      <c r="A42" s="1062">
        <v>41</v>
      </c>
      <c r="B42" t="s">
        <v>865</v>
      </c>
      <c r="C42" t="s">
        <v>869</v>
      </c>
      <c r="D42" t="s">
        <v>870</v>
      </c>
    </row>
    <row r="43" spans="1:4">
      <c r="A43" s="1062">
        <v>42</v>
      </c>
      <c r="B43" t="s">
        <v>865</v>
      </c>
      <c r="C43" t="s">
        <v>871</v>
      </c>
      <c r="D43" t="s">
        <v>872</v>
      </c>
    </row>
    <row r="44" spans="1:4">
      <c r="A44" s="1062">
        <v>43</v>
      </c>
      <c r="B44" t="s">
        <v>865</v>
      </c>
      <c r="C44" t="s">
        <v>873</v>
      </c>
      <c r="D44" t="s">
        <v>874</v>
      </c>
    </row>
    <row r="45" spans="1:4">
      <c r="A45" s="1062">
        <v>44</v>
      </c>
      <c r="B45" t="s">
        <v>865</v>
      </c>
      <c r="C45" t="s">
        <v>875</v>
      </c>
      <c r="D45" t="s">
        <v>876</v>
      </c>
    </row>
    <row r="46" spans="1:4">
      <c r="A46" s="1062">
        <v>45</v>
      </c>
      <c r="B46" t="s">
        <v>865</v>
      </c>
      <c r="C46" t="s">
        <v>865</v>
      </c>
      <c r="D46" t="s">
        <v>866</v>
      </c>
    </row>
    <row r="47" spans="1:4">
      <c r="A47" s="1062">
        <v>46</v>
      </c>
      <c r="B47" t="s">
        <v>865</v>
      </c>
      <c r="C47" t="s">
        <v>877</v>
      </c>
      <c r="D47" t="s">
        <v>878</v>
      </c>
    </row>
    <row r="48" spans="1:4">
      <c r="A48" s="1062">
        <v>47</v>
      </c>
      <c r="B48" t="s">
        <v>865</v>
      </c>
      <c r="C48" t="s">
        <v>879</v>
      </c>
      <c r="D48" t="s">
        <v>880</v>
      </c>
    </row>
    <row r="49" spans="1:4">
      <c r="A49" s="1062">
        <v>48</v>
      </c>
      <c r="B49" t="s">
        <v>865</v>
      </c>
      <c r="C49" t="s">
        <v>881</v>
      </c>
      <c r="D49" t="s">
        <v>882</v>
      </c>
    </row>
    <row r="50" spans="1:4">
      <c r="A50" s="1062">
        <v>49</v>
      </c>
      <c r="B50" t="s">
        <v>865</v>
      </c>
      <c r="C50" t="s">
        <v>883</v>
      </c>
      <c r="D50" t="s">
        <v>884</v>
      </c>
    </row>
    <row r="51" spans="1:4">
      <c r="A51" s="1062">
        <v>50</v>
      </c>
      <c r="B51" t="s">
        <v>865</v>
      </c>
      <c r="C51" t="s">
        <v>885</v>
      </c>
      <c r="D51" t="s">
        <v>886</v>
      </c>
    </row>
    <row r="52" spans="1:4">
      <c r="A52" s="1062">
        <v>51</v>
      </c>
      <c r="B52" t="s">
        <v>865</v>
      </c>
      <c r="C52" t="s">
        <v>887</v>
      </c>
      <c r="D52" t="s">
        <v>888</v>
      </c>
    </row>
    <row r="53" spans="1:4">
      <c r="A53" s="1062">
        <v>52</v>
      </c>
      <c r="B53" t="s">
        <v>865</v>
      </c>
      <c r="C53" t="s">
        <v>889</v>
      </c>
      <c r="D53" t="s">
        <v>890</v>
      </c>
    </row>
    <row r="54" spans="1:4">
      <c r="A54" s="1062">
        <v>53</v>
      </c>
      <c r="B54" t="s">
        <v>865</v>
      </c>
      <c r="C54" t="s">
        <v>891</v>
      </c>
      <c r="D54" t="s">
        <v>892</v>
      </c>
    </row>
    <row r="55" spans="1:4">
      <c r="A55" s="1062">
        <v>54</v>
      </c>
      <c r="B55" t="s">
        <v>893</v>
      </c>
      <c r="C55" t="s">
        <v>895</v>
      </c>
      <c r="D55" t="s">
        <v>896</v>
      </c>
    </row>
    <row r="56" spans="1:4">
      <c r="A56" s="1062">
        <v>55</v>
      </c>
      <c r="B56" t="s">
        <v>893</v>
      </c>
      <c r="C56" t="s">
        <v>897</v>
      </c>
      <c r="D56" t="s">
        <v>898</v>
      </c>
    </row>
    <row r="57" spans="1:4">
      <c r="A57" s="1062">
        <v>56</v>
      </c>
      <c r="B57" t="s">
        <v>893</v>
      </c>
      <c r="C57" t="s">
        <v>893</v>
      </c>
      <c r="D57" t="s">
        <v>894</v>
      </c>
    </row>
    <row r="58" spans="1:4">
      <c r="A58" s="1062">
        <v>57</v>
      </c>
      <c r="B58" t="s">
        <v>893</v>
      </c>
      <c r="C58" t="s">
        <v>899</v>
      </c>
      <c r="D58" t="s">
        <v>900</v>
      </c>
    </row>
    <row r="59" spans="1:4">
      <c r="A59" s="1062">
        <v>58</v>
      </c>
      <c r="B59" t="s">
        <v>893</v>
      </c>
      <c r="C59" t="s">
        <v>901</v>
      </c>
      <c r="D59" t="s">
        <v>902</v>
      </c>
    </row>
    <row r="60" spans="1:4">
      <c r="A60" s="1062">
        <v>59</v>
      </c>
      <c r="B60" t="s">
        <v>893</v>
      </c>
      <c r="C60" t="s">
        <v>903</v>
      </c>
      <c r="D60" t="s">
        <v>904</v>
      </c>
    </row>
    <row r="61" spans="1:4">
      <c r="A61" s="1062">
        <v>60</v>
      </c>
      <c r="B61" t="s">
        <v>893</v>
      </c>
      <c r="C61" t="s">
        <v>905</v>
      </c>
      <c r="D61" t="s">
        <v>906</v>
      </c>
    </row>
    <row r="62" spans="1:4">
      <c r="A62" s="1062">
        <v>61</v>
      </c>
      <c r="B62" t="s">
        <v>893</v>
      </c>
      <c r="C62" t="s">
        <v>907</v>
      </c>
      <c r="D62" t="s">
        <v>908</v>
      </c>
    </row>
    <row r="63" spans="1:4">
      <c r="A63" s="1062">
        <v>62</v>
      </c>
      <c r="B63" t="s">
        <v>893</v>
      </c>
      <c r="C63" t="s">
        <v>909</v>
      </c>
      <c r="D63" t="s">
        <v>910</v>
      </c>
    </row>
    <row r="64" spans="1:4">
      <c r="A64" s="1062">
        <v>63</v>
      </c>
      <c r="B64" t="s">
        <v>911</v>
      </c>
      <c r="C64" t="s">
        <v>913</v>
      </c>
      <c r="D64" t="s">
        <v>914</v>
      </c>
    </row>
    <row r="65" spans="1:4">
      <c r="A65" s="1062">
        <v>64</v>
      </c>
      <c r="B65" t="s">
        <v>911</v>
      </c>
      <c r="C65" t="s">
        <v>915</v>
      </c>
      <c r="D65" t="s">
        <v>916</v>
      </c>
    </row>
    <row r="66" spans="1:4">
      <c r="A66" s="1062">
        <v>65</v>
      </c>
      <c r="B66" t="s">
        <v>911</v>
      </c>
      <c r="C66" t="s">
        <v>917</v>
      </c>
      <c r="D66" t="s">
        <v>918</v>
      </c>
    </row>
    <row r="67" spans="1:4">
      <c r="A67" s="1062">
        <v>66</v>
      </c>
      <c r="B67" t="s">
        <v>911</v>
      </c>
      <c r="C67" t="s">
        <v>911</v>
      </c>
      <c r="D67" t="s">
        <v>912</v>
      </c>
    </row>
    <row r="68" spans="1:4">
      <c r="A68" s="1062">
        <v>67</v>
      </c>
      <c r="B68" t="s">
        <v>911</v>
      </c>
      <c r="C68" t="s">
        <v>919</v>
      </c>
      <c r="D68" t="s">
        <v>920</v>
      </c>
    </row>
    <row r="69" spans="1:4">
      <c r="A69" s="1062">
        <v>68</v>
      </c>
      <c r="B69" t="s">
        <v>911</v>
      </c>
      <c r="C69" t="s">
        <v>921</v>
      </c>
      <c r="D69" t="s">
        <v>922</v>
      </c>
    </row>
    <row r="70" spans="1:4">
      <c r="A70" s="1062">
        <v>69</v>
      </c>
      <c r="B70" t="s">
        <v>911</v>
      </c>
      <c r="C70" t="s">
        <v>923</v>
      </c>
      <c r="D70" t="s">
        <v>924</v>
      </c>
    </row>
    <row r="71" spans="1:4">
      <c r="A71" s="1062">
        <v>70</v>
      </c>
      <c r="B71" t="s">
        <v>911</v>
      </c>
      <c r="C71" t="s">
        <v>925</v>
      </c>
      <c r="D71" t="s">
        <v>926</v>
      </c>
    </row>
    <row r="72" spans="1:4">
      <c r="A72" s="1062">
        <v>71</v>
      </c>
      <c r="B72" t="s">
        <v>911</v>
      </c>
      <c r="C72" t="s">
        <v>927</v>
      </c>
      <c r="D72" t="s">
        <v>928</v>
      </c>
    </row>
    <row r="73" spans="1:4">
      <c r="A73" s="1062">
        <v>72</v>
      </c>
      <c r="B73" t="s">
        <v>911</v>
      </c>
      <c r="C73" t="s">
        <v>929</v>
      </c>
      <c r="D73" t="s">
        <v>930</v>
      </c>
    </row>
    <row r="74" spans="1:4">
      <c r="A74" s="1062">
        <v>73</v>
      </c>
      <c r="B74" t="s">
        <v>911</v>
      </c>
      <c r="C74" t="s">
        <v>931</v>
      </c>
      <c r="D74" t="s">
        <v>932</v>
      </c>
    </row>
    <row r="75" spans="1:4">
      <c r="A75" s="1062">
        <v>74</v>
      </c>
      <c r="B75" t="s">
        <v>911</v>
      </c>
      <c r="C75" t="s">
        <v>933</v>
      </c>
      <c r="D75" t="s">
        <v>934</v>
      </c>
    </row>
    <row r="76" spans="1:4">
      <c r="A76" s="1062">
        <v>75</v>
      </c>
      <c r="B76" t="s">
        <v>935</v>
      </c>
      <c r="C76" t="s">
        <v>937</v>
      </c>
      <c r="D76" t="s">
        <v>938</v>
      </c>
    </row>
    <row r="77" spans="1:4">
      <c r="A77" s="1062">
        <v>76</v>
      </c>
      <c r="B77" t="s">
        <v>935</v>
      </c>
      <c r="C77" t="s">
        <v>939</v>
      </c>
      <c r="D77" t="s">
        <v>940</v>
      </c>
    </row>
    <row r="78" spans="1:4">
      <c r="A78" s="1062">
        <v>77</v>
      </c>
      <c r="B78" t="s">
        <v>935</v>
      </c>
      <c r="C78" t="s">
        <v>935</v>
      </c>
      <c r="D78" t="s">
        <v>936</v>
      </c>
    </row>
    <row r="79" spans="1:4">
      <c r="A79" s="1062">
        <v>78</v>
      </c>
      <c r="B79" t="s">
        <v>935</v>
      </c>
      <c r="C79" t="s">
        <v>941</v>
      </c>
      <c r="D79" t="s">
        <v>942</v>
      </c>
    </row>
    <row r="80" spans="1:4">
      <c r="A80" s="1062">
        <v>79</v>
      </c>
      <c r="B80" t="s">
        <v>935</v>
      </c>
      <c r="C80" t="s">
        <v>943</v>
      </c>
      <c r="D80" t="s">
        <v>944</v>
      </c>
    </row>
    <row r="81" spans="1:4">
      <c r="A81" s="1062">
        <v>80</v>
      </c>
      <c r="B81" t="s">
        <v>935</v>
      </c>
      <c r="C81" t="s">
        <v>945</v>
      </c>
      <c r="D81" t="s">
        <v>946</v>
      </c>
    </row>
    <row r="82" spans="1:4">
      <c r="A82" s="1062">
        <v>81</v>
      </c>
      <c r="B82" t="s">
        <v>935</v>
      </c>
      <c r="C82" t="s">
        <v>947</v>
      </c>
      <c r="D82" t="s">
        <v>948</v>
      </c>
    </row>
    <row r="83" spans="1:4">
      <c r="A83" s="1062">
        <v>82</v>
      </c>
      <c r="B83" t="s">
        <v>935</v>
      </c>
      <c r="C83" t="s">
        <v>949</v>
      </c>
      <c r="D83" t="s">
        <v>950</v>
      </c>
    </row>
    <row r="84" spans="1:4">
      <c r="A84" s="1062">
        <v>83</v>
      </c>
      <c r="B84" t="s">
        <v>951</v>
      </c>
      <c r="C84" t="s">
        <v>953</v>
      </c>
      <c r="D84" t="s">
        <v>954</v>
      </c>
    </row>
    <row r="85" spans="1:4">
      <c r="A85" s="1062">
        <v>84</v>
      </c>
      <c r="B85" t="s">
        <v>951</v>
      </c>
      <c r="C85" t="s">
        <v>955</v>
      </c>
      <c r="D85" t="s">
        <v>956</v>
      </c>
    </row>
    <row r="86" spans="1:4">
      <c r="A86" s="1062">
        <v>85</v>
      </c>
      <c r="B86" t="s">
        <v>951</v>
      </c>
      <c r="C86" t="s">
        <v>941</v>
      </c>
      <c r="D86" t="s">
        <v>957</v>
      </c>
    </row>
    <row r="87" spans="1:4">
      <c r="A87" s="1062">
        <v>86</v>
      </c>
      <c r="B87" t="s">
        <v>951</v>
      </c>
      <c r="C87" t="s">
        <v>958</v>
      </c>
      <c r="D87" t="s">
        <v>959</v>
      </c>
    </row>
    <row r="88" spans="1:4">
      <c r="A88" s="1062">
        <v>87</v>
      </c>
      <c r="B88" t="s">
        <v>951</v>
      </c>
      <c r="C88" t="s">
        <v>960</v>
      </c>
      <c r="D88" t="s">
        <v>961</v>
      </c>
    </row>
    <row r="89" spans="1:4">
      <c r="A89" s="1062">
        <v>88</v>
      </c>
      <c r="B89" t="s">
        <v>951</v>
      </c>
      <c r="C89" t="s">
        <v>951</v>
      </c>
      <c r="D89" t="s">
        <v>952</v>
      </c>
    </row>
    <row r="90" spans="1:4">
      <c r="A90" s="1062">
        <v>89</v>
      </c>
      <c r="B90" t="s">
        <v>951</v>
      </c>
      <c r="C90" t="s">
        <v>962</v>
      </c>
      <c r="D90" t="s">
        <v>963</v>
      </c>
    </row>
    <row r="91" spans="1:4">
      <c r="A91" s="1062">
        <v>90</v>
      </c>
      <c r="B91" t="s">
        <v>951</v>
      </c>
      <c r="C91" t="s">
        <v>964</v>
      </c>
      <c r="D91" t="s">
        <v>965</v>
      </c>
    </row>
    <row r="92" spans="1:4">
      <c r="A92" s="1062">
        <v>91</v>
      </c>
      <c r="B92" t="s">
        <v>951</v>
      </c>
      <c r="C92" t="s">
        <v>966</v>
      </c>
      <c r="D92" t="s">
        <v>967</v>
      </c>
    </row>
    <row r="93" spans="1:4">
      <c r="A93" s="1062">
        <v>92</v>
      </c>
      <c r="B93" t="s">
        <v>951</v>
      </c>
      <c r="C93" t="s">
        <v>968</v>
      </c>
      <c r="D93" t="s">
        <v>969</v>
      </c>
    </row>
    <row r="94" spans="1:4">
      <c r="A94" s="1062">
        <v>93</v>
      </c>
      <c r="B94" t="s">
        <v>951</v>
      </c>
      <c r="C94" t="s">
        <v>970</v>
      </c>
      <c r="D94" t="s">
        <v>971</v>
      </c>
    </row>
    <row r="95" spans="1:4">
      <c r="A95" s="1062">
        <v>94</v>
      </c>
      <c r="B95" t="s">
        <v>972</v>
      </c>
      <c r="C95" t="s">
        <v>974</v>
      </c>
      <c r="D95" t="s">
        <v>975</v>
      </c>
    </row>
    <row r="96" spans="1:4">
      <c r="A96" s="1062">
        <v>95</v>
      </c>
      <c r="B96" t="s">
        <v>972</v>
      </c>
      <c r="C96" t="s">
        <v>972</v>
      </c>
      <c r="D96" t="s">
        <v>973</v>
      </c>
    </row>
    <row r="97" spans="1:4">
      <c r="A97" s="1062">
        <v>96</v>
      </c>
      <c r="B97" t="s">
        <v>972</v>
      </c>
      <c r="C97" t="s">
        <v>976</v>
      </c>
      <c r="D97" t="s">
        <v>977</v>
      </c>
    </row>
    <row r="98" spans="1:4">
      <c r="A98" s="1062">
        <v>97</v>
      </c>
      <c r="B98" t="s">
        <v>972</v>
      </c>
      <c r="C98" t="s">
        <v>978</v>
      </c>
      <c r="D98" t="s">
        <v>979</v>
      </c>
    </row>
    <row r="99" spans="1:4">
      <c r="A99" s="1062">
        <v>98</v>
      </c>
      <c r="B99" t="s">
        <v>972</v>
      </c>
      <c r="C99" t="s">
        <v>980</v>
      </c>
      <c r="D99" t="s">
        <v>981</v>
      </c>
    </row>
    <row r="100" spans="1:4">
      <c r="A100" s="1062">
        <v>99</v>
      </c>
      <c r="B100" t="s">
        <v>972</v>
      </c>
      <c r="C100" t="s">
        <v>982</v>
      </c>
      <c r="D100" t="s">
        <v>983</v>
      </c>
    </row>
    <row r="101" spans="1:4">
      <c r="A101" s="1062">
        <v>100</v>
      </c>
      <c r="B101" t="s">
        <v>972</v>
      </c>
      <c r="C101" t="s">
        <v>984</v>
      </c>
      <c r="D101" t="s">
        <v>985</v>
      </c>
    </row>
    <row r="102" spans="1:4">
      <c r="A102" s="1062">
        <v>101</v>
      </c>
      <c r="B102" t="s">
        <v>972</v>
      </c>
      <c r="C102" t="s">
        <v>986</v>
      </c>
      <c r="D102" t="s">
        <v>987</v>
      </c>
    </row>
    <row r="103" spans="1:4">
      <c r="A103" s="1062">
        <v>102</v>
      </c>
      <c r="B103" t="s">
        <v>988</v>
      </c>
      <c r="C103" t="s">
        <v>988</v>
      </c>
      <c r="D103" t="s">
        <v>989</v>
      </c>
    </row>
    <row r="104" spans="1:4">
      <c r="A104" s="1062">
        <v>103</v>
      </c>
      <c r="B104" t="s">
        <v>988</v>
      </c>
      <c r="C104" t="s">
        <v>990</v>
      </c>
      <c r="D104" t="s">
        <v>991</v>
      </c>
    </row>
    <row r="105" spans="1:4">
      <c r="A105" s="1062">
        <v>104</v>
      </c>
      <c r="B105" t="s">
        <v>988</v>
      </c>
      <c r="C105" t="s">
        <v>992</v>
      </c>
      <c r="D105" t="s">
        <v>993</v>
      </c>
    </row>
    <row r="106" spans="1:4">
      <c r="A106" s="1062">
        <v>105</v>
      </c>
      <c r="B106" t="s">
        <v>988</v>
      </c>
      <c r="C106" t="s">
        <v>994</v>
      </c>
      <c r="D106" t="s">
        <v>995</v>
      </c>
    </row>
    <row r="107" spans="1:4">
      <c r="A107" s="1062">
        <v>106</v>
      </c>
      <c r="B107" t="s">
        <v>988</v>
      </c>
      <c r="C107" t="s">
        <v>996</v>
      </c>
      <c r="D107" t="s">
        <v>997</v>
      </c>
    </row>
    <row r="108" spans="1:4">
      <c r="A108" s="1062">
        <v>107</v>
      </c>
      <c r="B108" t="s">
        <v>988</v>
      </c>
      <c r="C108" t="s">
        <v>909</v>
      </c>
      <c r="D108" t="s">
        <v>998</v>
      </c>
    </row>
    <row r="109" spans="1:4">
      <c r="A109" s="1062">
        <v>108</v>
      </c>
      <c r="B109" t="s">
        <v>999</v>
      </c>
      <c r="C109" t="s">
        <v>1001</v>
      </c>
      <c r="D109" t="s">
        <v>1002</v>
      </c>
    </row>
    <row r="110" spans="1:4">
      <c r="A110" s="1062">
        <v>109</v>
      </c>
      <c r="B110" t="s">
        <v>999</v>
      </c>
      <c r="C110" t="s">
        <v>1003</v>
      </c>
      <c r="D110" t="s">
        <v>1004</v>
      </c>
    </row>
    <row r="111" spans="1:4">
      <c r="A111" s="1062">
        <v>110</v>
      </c>
      <c r="B111" t="s">
        <v>999</v>
      </c>
      <c r="C111" t="s">
        <v>1005</v>
      </c>
      <c r="D111" t="s">
        <v>1006</v>
      </c>
    </row>
    <row r="112" spans="1:4">
      <c r="A112" s="1062">
        <v>111</v>
      </c>
      <c r="B112" t="s">
        <v>999</v>
      </c>
      <c r="C112" t="s">
        <v>1007</v>
      </c>
      <c r="D112" t="s">
        <v>1008</v>
      </c>
    </row>
    <row r="113" spans="1:4">
      <c r="A113" s="1062">
        <v>112</v>
      </c>
      <c r="B113" t="s">
        <v>999</v>
      </c>
      <c r="C113" t="s">
        <v>1009</v>
      </c>
      <c r="D113" t="s">
        <v>1010</v>
      </c>
    </row>
    <row r="114" spans="1:4">
      <c r="A114" s="1062">
        <v>113</v>
      </c>
      <c r="B114" t="s">
        <v>999</v>
      </c>
      <c r="C114" t="s">
        <v>1011</v>
      </c>
      <c r="D114" t="s">
        <v>1012</v>
      </c>
    </row>
    <row r="115" spans="1:4">
      <c r="A115" s="1062">
        <v>114</v>
      </c>
      <c r="B115" t="s">
        <v>999</v>
      </c>
      <c r="C115" t="s">
        <v>1013</v>
      </c>
      <c r="D115" t="s">
        <v>1014</v>
      </c>
    </row>
    <row r="116" spans="1:4">
      <c r="A116" s="1062">
        <v>115</v>
      </c>
      <c r="B116" t="s">
        <v>999</v>
      </c>
      <c r="C116" t="s">
        <v>945</v>
      </c>
      <c r="D116" t="s">
        <v>1015</v>
      </c>
    </row>
    <row r="117" spans="1:4">
      <c r="A117" s="1062">
        <v>116</v>
      </c>
      <c r="B117" t="s">
        <v>999</v>
      </c>
      <c r="C117" t="s">
        <v>1016</v>
      </c>
      <c r="D117" t="s">
        <v>1017</v>
      </c>
    </row>
    <row r="118" spans="1:4">
      <c r="A118" s="1062">
        <v>117</v>
      </c>
      <c r="B118" t="s">
        <v>999</v>
      </c>
      <c r="C118" t="s">
        <v>999</v>
      </c>
      <c r="D118" t="s">
        <v>1000</v>
      </c>
    </row>
    <row r="119" spans="1:4">
      <c r="A119" s="1062">
        <v>118</v>
      </c>
      <c r="B119" t="s">
        <v>999</v>
      </c>
      <c r="C119" t="s">
        <v>1018</v>
      </c>
      <c r="D119" t="s">
        <v>1019</v>
      </c>
    </row>
    <row r="120" spans="1:4">
      <c r="A120" s="1062">
        <v>119</v>
      </c>
      <c r="B120" t="s">
        <v>999</v>
      </c>
      <c r="C120" t="s">
        <v>1020</v>
      </c>
      <c r="D120" t="s">
        <v>1021</v>
      </c>
    </row>
    <row r="121" spans="1:4">
      <c r="A121" s="1062">
        <v>120</v>
      </c>
      <c r="B121" t="s">
        <v>999</v>
      </c>
      <c r="C121" t="s">
        <v>1022</v>
      </c>
      <c r="D121" t="s">
        <v>1023</v>
      </c>
    </row>
    <row r="122" spans="1:4">
      <c r="A122" s="1062">
        <v>121</v>
      </c>
      <c r="B122" t="s">
        <v>999</v>
      </c>
      <c r="C122" t="s">
        <v>1024</v>
      </c>
      <c r="D122" t="s">
        <v>1025</v>
      </c>
    </row>
    <row r="123" spans="1:4">
      <c r="A123" s="1062">
        <v>122</v>
      </c>
      <c r="B123" t="s">
        <v>1026</v>
      </c>
      <c r="C123" t="s">
        <v>1028</v>
      </c>
      <c r="D123" t="s">
        <v>1029</v>
      </c>
    </row>
    <row r="124" spans="1:4">
      <c r="A124" s="1062">
        <v>123</v>
      </c>
      <c r="B124" t="s">
        <v>1026</v>
      </c>
      <c r="C124" t="s">
        <v>1030</v>
      </c>
      <c r="D124" t="s">
        <v>1031</v>
      </c>
    </row>
    <row r="125" spans="1:4">
      <c r="A125" s="1062">
        <v>124</v>
      </c>
      <c r="B125" t="s">
        <v>1026</v>
      </c>
      <c r="C125" t="s">
        <v>1032</v>
      </c>
      <c r="D125" t="s">
        <v>1033</v>
      </c>
    </row>
    <row r="126" spans="1:4">
      <c r="A126" s="1062">
        <v>125</v>
      </c>
      <c r="B126" t="s">
        <v>1026</v>
      </c>
      <c r="C126" t="s">
        <v>1034</v>
      </c>
      <c r="D126" t="s">
        <v>1035</v>
      </c>
    </row>
    <row r="127" spans="1:4">
      <c r="A127" s="1062">
        <v>126</v>
      </c>
      <c r="B127" t="s">
        <v>1026</v>
      </c>
      <c r="C127" t="s">
        <v>1036</v>
      </c>
      <c r="D127" t="s">
        <v>1037</v>
      </c>
    </row>
    <row r="128" spans="1:4">
      <c r="A128" s="1062">
        <v>127</v>
      </c>
      <c r="B128" t="s">
        <v>1026</v>
      </c>
      <c r="C128" t="s">
        <v>1038</v>
      </c>
      <c r="D128" t="s">
        <v>1039</v>
      </c>
    </row>
    <row r="129" spans="1:4">
      <c r="A129" s="1062">
        <v>128</v>
      </c>
      <c r="B129" t="s">
        <v>1026</v>
      </c>
      <c r="C129" t="s">
        <v>1040</v>
      </c>
      <c r="D129" t="s">
        <v>1041</v>
      </c>
    </row>
    <row r="130" spans="1:4">
      <c r="A130" s="1062">
        <v>129</v>
      </c>
      <c r="B130" t="s">
        <v>1026</v>
      </c>
      <c r="C130" t="s">
        <v>1042</v>
      </c>
      <c r="D130" t="s">
        <v>1043</v>
      </c>
    </row>
    <row r="131" spans="1:4">
      <c r="A131" s="1062">
        <v>130</v>
      </c>
      <c r="B131" t="s">
        <v>1026</v>
      </c>
      <c r="C131" t="s">
        <v>964</v>
      </c>
      <c r="D131" t="s">
        <v>1044</v>
      </c>
    </row>
    <row r="132" spans="1:4">
      <c r="A132" s="1062">
        <v>131</v>
      </c>
      <c r="B132" t="s">
        <v>1026</v>
      </c>
      <c r="C132" t="s">
        <v>1026</v>
      </c>
      <c r="D132" t="s">
        <v>1027</v>
      </c>
    </row>
    <row r="133" spans="1:4">
      <c r="A133" s="1062">
        <v>132</v>
      </c>
      <c r="B133" t="s">
        <v>1026</v>
      </c>
      <c r="C133" t="s">
        <v>1045</v>
      </c>
      <c r="D133" t="s">
        <v>1046</v>
      </c>
    </row>
    <row r="134" spans="1:4">
      <c r="A134" s="1062">
        <v>133</v>
      </c>
      <c r="B134" t="s">
        <v>1026</v>
      </c>
      <c r="C134" t="s">
        <v>1047</v>
      </c>
      <c r="D134" t="s">
        <v>1048</v>
      </c>
    </row>
    <row r="135" spans="1:4">
      <c r="A135" s="1062">
        <v>134</v>
      </c>
      <c r="B135" t="s">
        <v>1026</v>
      </c>
      <c r="C135" t="s">
        <v>1049</v>
      </c>
      <c r="D135" t="s">
        <v>1050</v>
      </c>
    </row>
    <row r="136" spans="1:4">
      <c r="A136" s="1062">
        <v>135</v>
      </c>
      <c r="B136" t="s">
        <v>1026</v>
      </c>
      <c r="C136" t="s">
        <v>1051</v>
      </c>
      <c r="D136" t="s">
        <v>1052</v>
      </c>
    </row>
    <row r="137" spans="1:4">
      <c r="A137" s="1062">
        <v>136</v>
      </c>
      <c r="B137" t="s">
        <v>1026</v>
      </c>
      <c r="C137" t="s">
        <v>1053</v>
      </c>
      <c r="D137" t="s">
        <v>1054</v>
      </c>
    </row>
    <row r="138" spans="1:4">
      <c r="A138" s="1062">
        <v>137</v>
      </c>
      <c r="B138" t="s">
        <v>1026</v>
      </c>
      <c r="C138" t="s">
        <v>1055</v>
      </c>
      <c r="D138" t="s">
        <v>1056</v>
      </c>
    </row>
    <row r="139" spans="1:4">
      <c r="A139" s="1062">
        <v>138</v>
      </c>
      <c r="B139" t="s">
        <v>1026</v>
      </c>
      <c r="C139" t="s">
        <v>1057</v>
      </c>
      <c r="D139" t="s">
        <v>1058</v>
      </c>
    </row>
    <row r="140" spans="1:4">
      <c r="A140" s="1062">
        <v>139</v>
      </c>
      <c r="B140" t="s">
        <v>1059</v>
      </c>
      <c r="C140" t="s">
        <v>1061</v>
      </c>
      <c r="D140" t="s">
        <v>1062</v>
      </c>
    </row>
    <row r="141" spans="1:4">
      <c r="A141" s="1062">
        <v>140</v>
      </c>
      <c r="B141" t="s">
        <v>1059</v>
      </c>
      <c r="C141" t="s">
        <v>1063</v>
      </c>
      <c r="D141" t="s">
        <v>1064</v>
      </c>
    </row>
    <row r="142" spans="1:4">
      <c r="A142" s="1062">
        <v>141</v>
      </c>
      <c r="B142" t="s">
        <v>1059</v>
      </c>
      <c r="C142" t="s">
        <v>1065</v>
      </c>
      <c r="D142" t="s">
        <v>1066</v>
      </c>
    </row>
    <row r="143" spans="1:4">
      <c r="A143" s="1062">
        <v>142</v>
      </c>
      <c r="B143" t="s">
        <v>1059</v>
      </c>
      <c r="C143" t="s">
        <v>1067</v>
      </c>
      <c r="D143" t="s">
        <v>1068</v>
      </c>
    </row>
    <row r="144" spans="1:4">
      <c r="A144" s="1062">
        <v>143</v>
      </c>
      <c r="B144" t="s">
        <v>1059</v>
      </c>
      <c r="C144" t="s">
        <v>1069</v>
      </c>
      <c r="D144" t="s">
        <v>1070</v>
      </c>
    </row>
    <row r="145" spans="1:4">
      <c r="A145" s="1062">
        <v>144</v>
      </c>
      <c r="B145" t="s">
        <v>1059</v>
      </c>
      <c r="C145" t="s">
        <v>1059</v>
      </c>
      <c r="D145" t="s">
        <v>1060</v>
      </c>
    </row>
    <row r="146" spans="1:4">
      <c r="A146" s="1062">
        <v>145</v>
      </c>
      <c r="B146" t="s">
        <v>1059</v>
      </c>
      <c r="C146" t="s">
        <v>931</v>
      </c>
      <c r="D146" t="s">
        <v>1071</v>
      </c>
    </row>
    <row r="147" spans="1:4">
      <c r="A147" s="1062">
        <v>146</v>
      </c>
      <c r="B147" t="s">
        <v>1059</v>
      </c>
      <c r="C147" t="s">
        <v>1072</v>
      </c>
      <c r="D147" t="s">
        <v>1073</v>
      </c>
    </row>
    <row r="148" spans="1:4">
      <c r="A148" s="1062">
        <v>147</v>
      </c>
      <c r="B148" t="s">
        <v>1059</v>
      </c>
      <c r="C148" t="s">
        <v>1074</v>
      </c>
      <c r="D148" t="s">
        <v>1075</v>
      </c>
    </row>
    <row r="149" spans="1:4">
      <c r="A149" s="1062">
        <v>148</v>
      </c>
      <c r="B149" t="s">
        <v>1076</v>
      </c>
      <c r="C149" t="s">
        <v>1078</v>
      </c>
      <c r="D149" t="s">
        <v>1079</v>
      </c>
    </row>
    <row r="150" spans="1:4">
      <c r="A150" s="1062">
        <v>149</v>
      </c>
      <c r="B150" t="s">
        <v>1076</v>
      </c>
      <c r="C150" t="s">
        <v>1080</v>
      </c>
      <c r="D150" t="s">
        <v>1081</v>
      </c>
    </row>
    <row r="151" spans="1:4">
      <c r="A151" s="1062">
        <v>150</v>
      </c>
      <c r="B151" t="s">
        <v>1076</v>
      </c>
      <c r="C151" t="s">
        <v>1082</v>
      </c>
      <c r="D151" t="s">
        <v>1083</v>
      </c>
    </row>
    <row r="152" spans="1:4">
      <c r="A152" s="1062">
        <v>151</v>
      </c>
      <c r="B152" t="s">
        <v>1076</v>
      </c>
      <c r="C152" t="s">
        <v>1084</v>
      </c>
      <c r="D152" t="s">
        <v>1085</v>
      </c>
    </row>
    <row r="153" spans="1:4">
      <c r="A153" s="1062">
        <v>152</v>
      </c>
      <c r="B153" t="s">
        <v>1076</v>
      </c>
      <c r="C153" t="s">
        <v>1086</v>
      </c>
      <c r="D153" t="s">
        <v>1087</v>
      </c>
    </row>
    <row r="154" spans="1:4">
      <c r="A154" s="1062">
        <v>153</v>
      </c>
      <c r="B154" t="s">
        <v>1076</v>
      </c>
      <c r="C154" t="s">
        <v>1088</v>
      </c>
      <c r="D154" t="s">
        <v>1089</v>
      </c>
    </row>
    <row r="155" spans="1:4">
      <c r="A155" s="1062">
        <v>154</v>
      </c>
      <c r="B155" t="s">
        <v>1076</v>
      </c>
      <c r="C155" t="s">
        <v>1076</v>
      </c>
      <c r="D155" t="s">
        <v>1077</v>
      </c>
    </row>
    <row r="156" spans="1:4">
      <c r="A156" s="1062">
        <v>155</v>
      </c>
      <c r="B156" t="s">
        <v>1076</v>
      </c>
      <c r="C156" t="s">
        <v>1090</v>
      </c>
      <c r="D156" t="s">
        <v>1091</v>
      </c>
    </row>
    <row r="157" spans="1:4">
      <c r="A157" s="1062">
        <v>156</v>
      </c>
      <c r="B157" t="s">
        <v>1076</v>
      </c>
      <c r="C157" t="s">
        <v>1092</v>
      </c>
      <c r="D157" t="s">
        <v>1093</v>
      </c>
    </row>
    <row r="158" spans="1:4">
      <c r="A158" s="1062">
        <v>157</v>
      </c>
      <c r="B158" t="s">
        <v>1076</v>
      </c>
      <c r="C158" t="s">
        <v>1094</v>
      </c>
      <c r="D158" t="s">
        <v>1095</v>
      </c>
    </row>
    <row r="159" spans="1:4">
      <c r="A159" s="1062">
        <v>158</v>
      </c>
      <c r="B159" t="s">
        <v>1076</v>
      </c>
      <c r="C159" t="s">
        <v>1096</v>
      </c>
      <c r="D159" t="s">
        <v>1097</v>
      </c>
    </row>
    <row r="160" spans="1:4">
      <c r="A160" s="1062">
        <v>159</v>
      </c>
      <c r="B160" t="s">
        <v>1076</v>
      </c>
      <c r="C160" t="s">
        <v>1098</v>
      </c>
      <c r="D160" t="s">
        <v>1099</v>
      </c>
    </row>
    <row r="161" spans="1:4">
      <c r="A161" s="1062">
        <v>160</v>
      </c>
      <c r="B161" t="s">
        <v>1076</v>
      </c>
      <c r="C161" t="s">
        <v>1100</v>
      </c>
      <c r="D161" t="s">
        <v>1101</v>
      </c>
    </row>
    <row r="162" spans="1:4">
      <c r="A162" s="1062">
        <v>161</v>
      </c>
      <c r="B162" t="s">
        <v>1076</v>
      </c>
      <c r="C162" t="s">
        <v>1102</v>
      </c>
      <c r="D162" t="s">
        <v>1103</v>
      </c>
    </row>
    <row r="163" spans="1:4">
      <c r="A163" s="1062">
        <v>162</v>
      </c>
      <c r="B163" t="s">
        <v>1076</v>
      </c>
      <c r="C163" t="s">
        <v>1104</v>
      </c>
      <c r="D163" t="s">
        <v>1105</v>
      </c>
    </row>
    <row r="164" spans="1:4">
      <c r="A164" s="1062">
        <v>163</v>
      </c>
      <c r="B164" t="s">
        <v>1106</v>
      </c>
      <c r="C164" t="s">
        <v>1108</v>
      </c>
      <c r="D164" t="s">
        <v>1109</v>
      </c>
    </row>
    <row r="165" spans="1:4">
      <c r="A165" s="1062">
        <v>164</v>
      </c>
      <c r="B165" t="s">
        <v>1106</v>
      </c>
      <c r="C165" t="s">
        <v>1110</v>
      </c>
      <c r="D165" t="s">
        <v>1111</v>
      </c>
    </row>
    <row r="166" spans="1:4">
      <c r="A166" s="1062">
        <v>165</v>
      </c>
      <c r="B166" t="s">
        <v>1106</v>
      </c>
      <c r="C166" t="s">
        <v>1106</v>
      </c>
      <c r="D166" t="s">
        <v>1107</v>
      </c>
    </row>
    <row r="167" spans="1:4">
      <c r="A167" s="1062">
        <v>166</v>
      </c>
      <c r="B167" t="s">
        <v>1106</v>
      </c>
      <c r="C167" t="s">
        <v>1112</v>
      </c>
      <c r="D167" t="s">
        <v>1113</v>
      </c>
    </row>
    <row r="168" spans="1:4">
      <c r="A168" s="1062">
        <v>167</v>
      </c>
      <c r="B168" t="s">
        <v>1106</v>
      </c>
      <c r="C168" t="s">
        <v>1114</v>
      </c>
      <c r="D168" t="s">
        <v>1115</v>
      </c>
    </row>
    <row r="169" spans="1:4">
      <c r="A169" s="1062">
        <v>168</v>
      </c>
      <c r="B169" t="s">
        <v>1106</v>
      </c>
      <c r="C169" t="s">
        <v>1116</v>
      </c>
      <c r="D169" t="s">
        <v>1117</v>
      </c>
    </row>
    <row r="170" spans="1:4">
      <c r="A170" s="1062">
        <v>169</v>
      </c>
      <c r="B170" t="s">
        <v>1106</v>
      </c>
      <c r="C170" t="s">
        <v>1118</v>
      </c>
      <c r="D170" t="s">
        <v>1119</v>
      </c>
    </row>
    <row r="171" spans="1:4">
      <c r="A171" s="1062">
        <v>170</v>
      </c>
      <c r="B171" t="s">
        <v>1106</v>
      </c>
      <c r="C171" t="s">
        <v>1120</v>
      </c>
      <c r="D171" t="s">
        <v>1121</v>
      </c>
    </row>
    <row r="172" spans="1:4">
      <c r="A172" s="1062">
        <v>171</v>
      </c>
      <c r="B172" t="s">
        <v>1106</v>
      </c>
      <c r="C172" t="s">
        <v>1122</v>
      </c>
      <c r="D172" t="s">
        <v>1123</v>
      </c>
    </row>
    <row r="173" spans="1:4">
      <c r="A173" s="1062">
        <v>172</v>
      </c>
      <c r="B173" t="s">
        <v>1124</v>
      </c>
      <c r="C173" t="s">
        <v>1126</v>
      </c>
      <c r="D173" t="s">
        <v>1127</v>
      </c>
    </row>
    <row r="174" spans="1:4">
      <c r="A174" s="1062">
        <v>173</v>
      </c>
      <c r="B174" t="s">
        <v>1124</v>
      </c>
      <c r="C174" t="s">
        <v>1128</v>
      </c>
      <c r="D174" t="s">
        <v>1129</v>
      </c>
    </row>
    <row r="175" spans="1:4">
      <c r="A175" s="1062">
        <v>174</v>
      </c>
      <c r="B175" t="s">
        <v>1124</v>
      </c>
      <c r="C175" t="s">
        <v>1130</v>
      </c>
      <c r="D175" t="s">
        <v>1131</v>
      </c>
    </row>
    <row r="176" spans="1:4">
      <c r="A176" s="1062">
        <v>175</v>
      </c>
      <c r="B176" t="s">
        <v>1124</v>
      </c>
      <c r="C176" t="s">
        <v>1132</v>
      </c>
      <c r="D176" t="s">
        <v>1133</v>
      </c>
    </row>
    <row r="177" spans="1:4">
      <c r="A177" s="1062">
        <v>176</v>
      </c>
      <c r="B177" t="s">
        <v>1124</v>
      </c>
      <c r="C177" t="s">
        <v>1134</v>
      </c>
      <c r="D177" t="s">
        <v>1135</v>
      </c>
    </row>
    <row r="178" spans="1:4">
      <c r="A178" s="1062">
        <v>177</v>
      </c>
      <c r="B178" t="s">
        <v>1124</v>
      </c>
      <c r="C178" t="s">
        <v>1124</v>
      </c>
      <c r="D178" t="s">
        <v>1125</v>
      </c>
    </row>
    <row r="179" spans="1:4">
      <c r="A179" s="1062">
        <v>178</v>
      </c>
      <c r="B179" t="s">
        <v>1124</v>
      </c>
      <c r="C179" t="s">
        <v>1136</v>
      </c>
      <c r="D179" t="s">
        <v>1137</v>
      </c>
    </row>
    <row r="180" spans="1:4">
      <c r="A180" s="1062">
        <v>179</v>
      </c>
      <c r="B180" t="s">
        <v>1124</v>
      </c>
      <c r="C180" t="s">
        <v>1138</v>
      </c>
      <c r="D180" t="s">
        <v>1139</v>
      </c>
    </row>
    <row r="181" spans="1:4">
      <c r="A181" s="1062">
        <v>180</v>
      </c>
      <c r="B181" t="s">
        <v>1124</v>
      </c>
      <c r="C181" t="s">
        <v>1140</v>
      </c>
      <c r="D181" t="s">
        <v>1141</v>
      </c>
    </row>
    <row r="182" spans="1:4">
      <c r="A182" s="1062">
        <v>181</v>
      </c>
      <c r="B182" t="s">
        <v>1142</v>
      </c>
      <c r="C182" t="s">
        <v>1142</v>
      </c>
      <c r="D182" t="s">
        <v>1143</v>
      </c>
    </row>
    <row r="183" spans="1:4">
      <c r="A183" s="1062">
        <v>182</v>
      </c>
      <c r="B183" t="s">
        <v>1144</v>
      </c>
      <c r="C183" t="s">
        <v>1146</v>
      </c>
      <c r="D183" t="s">
        <v>1147</v>
      </c>
    </row>
    <row r="184" spans="1:4">
      <c r="A184" s="1062">
        <v>183</v>
      </c>
      <c r="B184" t="s">
        <v>1144</v>
      </c>
      <c r="C184" t="s">
        <v>1148</v>
      </c>
      <c r="D184" t="s">
        <v>1149</v>
      </c>
    </row>
    <row r="185" spans="1:4">
      <c r="A185" s="1062">
        <v>184</v>
      </c>
      <c r="B185" t="s">
        <v>1144</v>
      </c>
      <c r="C185" t="s">
        <v>1150</v>
      </c>
      <c r="D185" t="s">
        <v>1151</v>
      </c>
    </row>
    <row r="186" spans="1:4">
      <c r="A186" s="1062">
        <v>185</v>
      </c>
      <c r="B186" t="s">
        <v>1144</v>
      </c>
      <c r="C186" t="s">
        <v>1152</v>
      </c>
      <c r="D186" t="s">
        <v>1153</v>
      </c>
    </row>
    <row r="187" spans="1:4">
      <c r="A187" s="1062">
        <v>186</v>
      </c>
      <c r="B187" t="s">
        <v>1144</v>
      </c>
      <c r="C187" t="s">
        <v>1154</v>
      </c>
      <c r="D187" t="s">
        <v>1155</v>
      </c>
    </row>
    <row r="188" spans="1:4">
      <c r="A188" s="1062">
        <v>187</v>
      </c>
      <c r="B188" t="s">
        <v>1144</v>
      </c>
      <c r="C188" t="s">
        <v>1156</v>
      </c>
      <c r="D188" t="s">
        <v>1157</v>
      </c>
    </row>
    <row r="189" spans="1:4">
      <c r="A189" s="1062">
        <v>188</v>
      </c>
      <c r="B189" t="s">
        <v>1144</v>
      </c>
      <c r="C189" t="s">
        <v>1158</v>
      </c>
      <c r="D189" t="s">
        <v>1159</v>
      </c>
    </row>
    <row r="190" spans="1:4">
      <c r="A190" s="1062">
        <v>189</v>
      </c>
      <c r="B190" t="s">
        <v>1144</v>
      </c>
      <c r="C190" t="s">
        <v>1160</v>
      </c>
      <c r="D190" t="s">
        <v>1161</v>
      </c>
    </row>
    <row r="191" spans="1:4">
      <c r="A191" s="1062">
        <v>190</v>
      </c>
      <c r="B191" t="s">
        <v>1144</v>
      </c>
      <c r="C191" t="s">
        <v>1162</v>
      </c>
      <c r="D191" t="s">
        <v>1163</v>
      </c>
    </row>
    <row r="192" spans="1:4">
      <c r="A192" s="1062">
        <v>191</v>
      </c>
      <c r="B192" t="s">
        <v>1144</v>
      </c>
      <c r="C192" t="s">
        <v>1164</v>
      </c>
      <c r="D192" t="s">
        <v>1165</v>
      </c>
    </row>
    <row r="193" spans="1:4">
      <c r="A193" s="1062">
        <v>192</v>
      </c>
      <c r="B193" t="s">
        <v>1144</v>
      </c>
      <c r="C193" t="s">
        <v>1144</v>
      </c>
      <c r="D193" t="s">
        <v>1145</v>
      </c>
    </row>
    <row r="194" spans="1:4">
      <c r="A194" s="1062">
        <v>193</v>
      </c>
      <c r="B194" t="s">
        <v>1144</v>
      </c>
      <c r="C194" t="s">
        <v>1166</v>
      </c>
      <c r="D194" t="s">
        <v>1167</v>
      </c>
    </row>
    <row r="195" spans="1:4">
      <c r="A195" s="1062">
        <v>194</v>
      </c>
      <c r="B195" t="s">
        <v>1144</v>
      </c>
      <c r="C195" t="s">
        <v>1168</v>
      </c>
      <c r="D195" t="s">
        <v>1169</v>
      </c>
    </row>
    <row r="196" spans="1:4">
      <c r="A196" s="1062">
        <v>195</v>
      </c>
      <c r="B196" t="s">
        <v>1144</v>
      </c>
      <c r="C196" t="s">
        <v>1170</v>
      </c>
      <c r="D196" t="s">
        <v>1171</v>
      </c>
    </row>
    <row r="197" spans="1:4">
      <c r="A197" s="1062">
        <v>196</v>
      </c>
      <c r="B197" t="s">
        <v>1144</v>
      </c>
      <c r="C197" t="s">
        <v>1172</v>
      </c>
      <c r="D197" t="s">
        <v>1173</v>
      </c>
    </row>
    <row r="198" spans="1:4">
      <c r="A198" s="1062">
        <v>197</v>
      </c>
      <c r="B198" t="s">
        <v>1144</v>
      </c>
      <c r="C198" t="s">
        <v>1174</v>
      </c>
      <c r="D198" t="s">
        <v>1175</v>
      </c>
    </row>
    <row r="199" spans="1:4">
      <c r="A199" s="1062">
        <v>198</v>
      </c>
      <c r="B199" t="s">
        <v>1144</v>
      </c>
      <c r="C199" t="s">
        <v>1176</v>
      </c>
      <c r="D199" t="s">
        <v>1177</v>
      </c>
    </row>
    <row r="200" spans="1:4">
      <c r="A200" s="1062">
        <v>199</v>
      </c>
      <c r="B200" t="s">
        <v>1144</v>
      </c>
      <c r="C200" t="s">
        <v>1178</v>
      </c>
      <c r="D200" t="s">
        <v>1179</v>
      </c>
    </row>
    <row r="201" spans="1:4">
      <c r="A201" s="1062">
        <v>200</v>
      </c>
      <c r="B201" t="s">
        <v>1180</v>
      </c>
      <c r="C201" t="s">
        <v>869</v>
      </c>
      <c r="D201" t="s">
        <v>1182</v>
      </c>
    </row>
    <row r="202" spans="1:4">
      <c r="A202" s="1062">
        <v>201</v>
      </c>
      <c r="B202" t="s">
        <v>1180</v>
      </c>
      <c r="C202" t="s">
        <v>1183</v>
      </c>
      <c r="D202" t="s">
        <v>1184</v>
      </c>
    </row>
    <row r="203" spans="1:4">
      <c r="A203" s="1062">
        <v>202</v>
      </c>
      <c r="B203" t="s">
        <v>1180</v>
      </c>
      <c r="C203" t="s">
        <v>1185</v>
      </c>
      <c r="D203" t="s">
        <v>1186</v>
      </c>
    </row>
    <row r="204" spans="1:4">
      <c r="A204" s="1062">
        <v>203</v>
      </c>
      <c r="B204" t="s">
        <v>1180</v>
      </c>
      <c r="C204" t="s">
        <v>1187</v>
      </c>
      <c r="D204" t="s">
        <v>1188</v>
      </c>
    </row>
    <row r="205" spans="1:4">
      <c r="A205" s="1062">
        <v>204</v>
      </c>
      <c r="B205" t="s">
        <v>1180</v>
      </c>
      <c r="C205" t="s">
        <v>1189</v>
      </c>
      <c r="D205" t="s">
        <v>1190</v>
      </c>
    </row>
    <row r="206" spans="1:4">
      <c r="A206" s="1062">
        <v>205</v>
      </c>
      <c r="B206" t="s">
        <v>1180</v>
      </c>
      <c r="C206" t="s">
        <v>1191</v>
      </c>
      <c r="D206" t="s">
        <v>1192</v>
      </c>
    </row>
    <row r="207" spans="1:4">
      <c r="A207" s="1062">
        <v>206</v>
      </c>
      <c r="B207" t="s">
        <v>1180</v>
      </c>
      <c r="C207" t="s">
        <v>1193</v>
      </c>
      <c r="D207" t="s">
        <v>1194</v>
      </c>
    </row>
    <row r="208" spans="1:4">
      <c r="A208" s="1062">
        <v>207</v>
      </c>
      <c r="B208" t="s">
        <v>1180</v>
      </c>
      <c r="C208" t="s">
        <v>1195</v>
      </c>
      <c r="D208" t="s">
        <v>1196</v>
      </c>
    </row>
    <row r="209" spans="1:4">
      <c r="A209" s="1062">
        <v>208</v>
      </c>
      <c r="B209" t="s">
        <v>1180</v>
      </c>
      <c r="C209" t="s">
        <v>1197</v>
      </c>
      <c r="D209" t="s">
        <v>1198</v>
      </c>
    </row>
    <row r="210" spans="1:4">
      <c r="A210" s="1062">
        <v>209</v>
      </c>
      <c r="B210" t="s">
        <v>1180</v>
      </c>
      <c r="C210" t="s">
        <v>927</v>
      </c>
      <c r="D210" t="s">
        <v>1199</v>
      </c>
    </row>
    <row r="211" spans="1:4">
      <c r="A211" s="1062">
        <v>210</v>
      </c>
      <c r="B211" t="s">
        <v>1180</v>
      </c>
      <c r="C211" t="s">
        <v>1180</v>
      </c>
      <c r="D211" t="s">
        <v>1181</v>
      </c>
    </row>
    <row r="212" spans="1:4">
      <c r="A212" s="1062">
        <v>211</v>
      </c>
      <c r="B212" t="s">
        <v>1180</v>
      </c>
      <c r="C212" t="s">
        <v>1200</v>
      </c>
      <c r="D212" t="s">
        <v>1201</v>
      </c>
    </row>
    <row r="213" spans="1:4">
      <c r="A213" s="1062">
        <v>212</v>
      </c>
      <c r="B213" t="s">
        <v>1180</v>
      </c>
      <c r="C213" t="s">
        <v>1202</v>
      </c>
      <c r="D213" t="s">
        <v>1203</v>
      </c>
    </row>
    <row r="214" spans="1:4">
      <c r="A214" s="1062">
        <v>213</v>
      </c>
      <c r="B214" t="s">
        <v>1180</v>
      </c>
      <c r="C214" t="s">
        <v>1204</v>
      </c>
      <c r="D214" t="s">
        <v>1205</v>
      </c>
    </row>
    <row r="215" spans="1:4">
      <c r="A215" s="1062">
        <v>214</v>
      </c>
      <c r="B215" t="s">
        <v>1180</v>
      </c>
      <c r="C215" t="s">
        <v>1206</v>
      </c>
      <c r="D215" t="s">
        <v>1207</v>
      </c>
    </row>
    <row r="216" spans="1:4">
      <c r="A216" s="1062">
        <v>215</v>
      </c>
      <c r="B216" t="s">
        <v>1208</v>
      </c>
      <c r="C216" t="s">
        <v>1210</v>
      </c>
      <c r="D216" t="s">
        <v>1211</v>
      </c>
    </row>
    <row r="217" spans="1:4">
      <c r="A217" s="1062">
        <v>216</v>
      </c>
      <c r="B217" t="s">
        <v>1208</v>
      </c>
      <c r="C217" t="s">
        <v>1212</v>
      </c>
      <c r="D217" t="s">
        <v>1213</v>
      </c>
    </row>
    <row r="218" spans="1:4">
      <c r="A218" s="1062">
        <v>217</v>
      </c>
      <c r="B218" t="s">
        <v>1208</v>
      </c>
      <c r="C218" t="s">
        <v>1214</v>
      </c>
      <c r="D218" t="s">
        <v>1215</v>
      </c>
    </row>
    <row r="219" spans="1:4">
      <c r="A219" s="1062">
        <v>218</v>
      </c>
      <c r="B219" t="s">
        <v>1208</v>
      </c>
      <c r="C219" t="s">
        <v>1216</v>
      </c>
      <c r="D219" t="s">
        <v>1217</v>
      </c>
    </row>
    <row r="220" spans="1:4">
      <c r="A220" s="1062">
        <v>219</v>
      </c>
      <c r="B220" t="s">
        <v>1208</v>
      </c>
      <c r="C220" t="s">
        <v>1218</v>
      </c>
      <c r="D220" t="s">
        <v>1219</v>
      </c>
    </row>
    <row r="221" spans="1:4">
      <c r="A221" s="1062">
        <v>220</v>
      </c>
      <c r="B221" t="s">
        <v>1208</v>
      </c>
      <c r="C221" t="s">
        <v>1049</v>
      </c>
      <c r="D221" t="s">
        <v>1220</v>
      </c>
    </row>
    <row r="222" spans="1:4">
      <c r="A222" s="1062">
        <v>221</v>
      </c>
      <c r="B222" t="s">
        <v>1208</v>
      </c>
      <c r="C222" t="s">
        <v>1221</v>
      </c>
      <c r="D222" t="s">
        <v>1222</v>
      </c>
    </row>
    <row r="223" spans="1:4">
      <c r="A223" s="1062">
        <v>222</v>
      </c>
      <c r="B223" t="s">
        <v>1208</v>
      </c>
      <c r="C223" t="s">
        <v>1208</v>
      </c>
      <c r="D223" t="s">
        <v>1209</v>
      </c>
    </row>
    <row r="224" spans="1:4">
      <c r="A224" s="1062">
        <v>223</v>
      </c>
      <c r="B224" t="s">
        <v>1208</v>
      </c>
      <c r="C224" t="s">
        <v>1223</v>
      </c>
      <c r="D224" t="s">
        <v>1224</v>
      </c>
    </row>
    <row r="225" spans="1:4">
      <c r="A225" s="1062">
        <v>224</v>
      </c>
      <c r="B225" t="s">
        <v>1225</v>
      </c>
      <c r="C225" t="s">
        <v>1227</v>
      </c>
      <c r="D225" t="s">
        <v>1228</v>
      </c>
    </row>
    <row r="226" spans="1:4">
      <c r="A226" s="1062">
        <v>225</v>
      </c>
      <c r="B226" t="s">
        <v>1225</v>
      </c>
      <c r="C226" t="s">
        <v>1229</v>
      </c>
      <c r="D226" t="s">
        <v>1230</v>
      </c>
    </row>
    <row r="227" spans="1:4">
      <c r="A227" s="1062">
        <v>226</v>
      </c>
      <c r="B227" t="s">
        <v>1225</v>
      </c>
      <c r="C227" t="s">
        <v>1231</v>
      </c>
      <c r="D227" t="s">
        <v>1232</v>
      </c>
    </row>
    <row r="228" spans="1:4">
      <c r="A228" s="1062">
        <v>227</v>
      </c>
      <c r="B228" t="s">
        <v>1225</v>
      </c>
      <c r="C228" t="s">
        <v>1233</v>
      </c>
      <c r="D228" t="s">
        <v>1234</v>
      </c>
    </row>
    <row r="229" spans="1:4">
      <c r="A229" s="1062">
        <v>228</v>
      </c>
      <c r="B229" t="s">
        <v>1225</v>
      </c>
      <c r="C229" t="s">
        <v>1235</v>
      </c>
      <c r="D229" t="s">
        <v>1236</v>
      </c>
    </row>
    <row r="230" spans="1:4">
      <c r="A230" s="1062">
        <v>229</v>
      </c>
      <c r="B230" t="s">
        <v>1225</v>
      </c>
      <c r="C230" t="s">
        <v>1237</v>
      </c>
      <c r="D230" t="s">
        <v>1238</v>
      </c>
    </row>
    <row r="231" spans="1:4">
      <c r="A231" s="1062">
        <v>230</v>
      </c>
      <c r="B231" t="s">
        <v>1225</v>
      </c>
      <c r="C231" t="s">
        <v>1225</v>
      </c>
      <c r="D231" t="s">
        <v>1226</v>
      </c>
    </row>
    <row r="232" spans="1:4">
      <c r="A232" s="1062">
        <v>231</v>
      </c>
      <c r="B232" t="s">
        <v>1225</v>
      </c>
      <c r="C232" t="s">
        <v>1239</v>
      </c>
      <c r="D232" t="s">
        <v>1240</v>
      </c>
    </row>
    <row r="233" spans="1:4">
      <c r="A233" s="1062">
        <v>232</v>
      </c>
      <c r="B233" t="s">
        <v>1241</v>
      </c>
      <c r="C233" t="s">
        <v>1243</v>
      </c>
      <c r="D233" t="s">
        <v>1244</v>
      </c>
    </row>
    <row r="234" spans="1:4">
      <c r="A234" s="1062">
        <v>233</v>
      </c>
      <c r="B234" t="s">
        <v>1241</v>
      </c>
      <c r="C234" t="s">
        <v>1245</v>
      </c>
      <c r="D234" t="s">
        <v>1246</v>
      </c>
    </row>
    <row r="235" spans="1:4">
      <c r="A235" s="1062">
        <v>234</v>
      </c>
      <c r="B235" t="s">
        <v>1241</v>
      </c>
      <c r="C235" t="s">
        <v>1247</v>
      </c>
      <c r="D235" t="s">
        <v>1248</v>
      </c>
    </row>
    <row r="236" spans="1:4">
      <c r="A236" s="1062">
        <v>235</v>
      </c>
      <c r="B236" t="s">
        <v>1241</v>
      </c>
      <c r="C236" t="s">
        <v>1249</v>
      </c>
      <c r="D236" t="s">
        <v>1250</v>
      </c>
    </row>
    <row r="237" spans="1:4">
      <c r="A237" s="1062">
        <v>236</v>
      </c>
      <c r="B237" t="s">
        <v>1241</v>
      </c>
      <c r="C237" t="s">
        <v>1251</v>
      </c>
      <c r="D237" t="s">
        <v>1252</v>
      </c>
    </row>
    <row r="238" spans="1:4">
      <c r="A238" s="1062">
        <v>237</v>
      </c>
      <c r="B238" t="s">
        <v>1241</v>
      </c>
      <c r="C238" t="s">
        <v>1049</v>
      </c>
      <c r="D238" t="s">
        <v>1253</v>
      </c>
    </row>
    <row r="239" spans="1:4">
      <c r="A239" s="1062">
        <v>238</v>
      </c>
      <c r="B239" t="s">
        <v>1241</v>
      </c>
      <c r="C239" t="s">
        <v>1254</v>
      </c>
      <c r="D239" t="s">
        <v>1255</v>
      </c>
    </row>
    <row r="240" spans="1:4">
      <c r="A240" s="1062">
        <v>239</v>
      </c>
      <c r="B240" t="s">
        <v>1241</v>
      </c>
      <c r="C240" t="s">
        <v>1241</v>
      </c>
      <c r="D240" t="s">
        <v>1242</v>
      </c>
    </row>
    <row r="241" spans="1:4">
      <c r="A241" s="1062">
        <v>240</v>
      </c>
      <c r="B241" t="s">
        <v>1241</v>
      </c>
      <c r="C241" t="s">
        <v>1256</v>
      </c>
      <c r="D241" t="s">
        <v>1257</v>
      </c>
    </row>
    <row r="242" spans="1:4">
      <c r="A242" s="1062">
        <v>241</v>
      </c>
      <c r="B242" t="s">
        <v>1258</v>
      </c>
      <c r="C242" t="s">
        <v>1260</v>
      </c>
      <c r="D242" t="s">
        <v>1261</v>
      </c>
    </row>
    <row r="243" spans="1:4">
      <c r="A243" s="1062">
        <v>242</v>
      </c>
      <c r="B243" t="s">
        <v>1258</v>
      </c>
      <c r="C243" t="s">
        <v>1262</v>
      </c>
      <c r="D243" t="s">
        <v>1263</v>
      </c>
    </row>
    <row r="244" spans="1:4">
      <c r="A244" s="1062">
        <v>243</v>
      </c>
      <c r="B244" t="s">
        <v>1258</v>
      </c>
      <c r="C244" t="s">
        <v>1264</v>
      </c>
      <c r="D244" t="s">
        <v>1265</v>
      </c>
    </row>
    <row r="245" spans="1:4">
      <c r="A245" s="1062">
        <v>244</v>
      </c>
      <c r="B245" t="s">
        <v>1258</v>
      </c>
      <c r="C245" t="s">
        <v>1266</v>
      </c>
      <c r="D245" t="s">
        <v>1267</v>
      </c>
    </row>
    <row r="246" spans="1:4">
      <c r="A246" s="1062">
        <v>245</v>
      </c>
      <c r="B246" t="s">
        <v>1258</v>
      </c>
      <c r="C246" t="s">
        <v>1214</v>
      </c>
      <c r="D246" t="s">
        <v>1268</v>
      </c>
    </row>
    <row r="247" spans="1:4">
      <c r="A247" s="1062">
        <v>246</v>
      </c>
      <c r="B247" t="s">
        <v>1258</v>
      </c>
      <c r="C247" t="s">
        <v>1269</v>
      </c>
      <c r="D247" t="s">
        <v>1270</v>
      </c>
    </row>
    <row r="248" spans="1:4">
      <c r="A248" s="1062">
        <v>247</v>
      </c>
      <c r="B248" t="s">
        <v>1258</v>
      </c>
      <c r="C248" t="s">
        <v>1271</v>
      </c>
      <c r="D248" t="s">
        <v>1272</v>
      </c>
    </row>
    <row r="249" spans="1:4">
      <c r="A249" s="1062">
        <v>248</v>
      </c>
      <c r="B249" t="s">
        <v>1258</v>
      </c>
      <c r="C249" t="s">
        <v>1273</v>
      </c>
      <c r="D249" t="s">
        <v>1274</v>
      </c>
    </row>
    <row r="250" spans="1:4">
      <c r="A250" s="1062">
        <v>249</v>
      </c>
      <c r="B250" t="s">
        <v>1258</v>
      </c>
      <c r="C250" t="s">
        <v>1258</v>
      </c>
      <c r="D250" t="s">
        <v>1259</v>
      </c>
    </row>
    <row r="251" spans="1:4">
      <c r="A251" s="1062">
        <v>250</v>
      </c>
      <c r="B251" t="s">
        <v>1275</v>
      </c>
      <c r="C251" t="s">
        <v>1277</v>
      </c>
      <c r="D251" t="s">
        <v>1278</v>
      </c>
    </row>
    <row r="252" spans="1:4">
      <c r="A252" s="1062">
        <v>251</v>
      </c>
      <c r="B252" t="s">
        <v>1275</v>
      </c>
      <c r="C252" t="s">
        <v>1279</v>
      </c>
      <c r="D252" t="s">
        <v>1280</v>
      </c>
    </row>
    <row r="253" spans="1:4">
      <c r="A253" s="1062">
        <v>252</v>
      </c>
      <c r="B253" t="s">
        <v>1275</v>
      </c>
      <c r="C253" t="s">
        <v>1281</v>
      </c>
      <c r="D253" t="s">
        <v>1282</v>
      </c>
    </row>
    <row r="254" spans="1:4">
      <c r="A254" s="1062">
        <v>253</v>
      </c>
      <c r="B254" t="s">
        <v>1275</v>
      </c>
      <c r="C254" t="s">
        <v>1283</v>
      </c>
      <c r="D254" t="s">
        <v>1284</v>
      </c>
    </row>
    <row r="255" spans="1:4">
      <c r="A255" s="1062">
        <v>254</v>
      </c>
      <c r="B255" t="s">
        <v>1275</v>
      </c>
      <c r="C255" t="s">
        <v>1285</v>
      </c>
      <c r="D255" t="s">
        <v>1286</v>
      </c>
    </row>
    <row r="256" spans="1:4">
      <c r="A256" s="1062">
        <v>255</v>
      </c>
      <c r="B256" t="s">
        <v>1275</v>
      </c>
      <c r="C256" t="s">
        <v>1287</v>
      </c>
      <c r="D256" t="s">
        <v>1288</v>
      </c>
    </row>
    <row r="257" spans="1:4">
      <c r="A257" s="1062">
        <v>256</v>
      </c>
      <c r="B257" t="s">
        <v>1275</v>
      </c>
      <c r="C257" t="s">
        <v>1289</v>
      </c>
      <c r="D257" t="s">
        <v>1290</v>
      </c>
    </row>
    <row r="258" spans="1:4">
      <c r="A258" s="1062">
        <v>257</v>
      </c>
      <c r="B258" t="s">
        <v>1275</v>
      </c>
      <c r="C258" t="s">
        <v>1291</v>
      </c>
      <c r="D258" t="s">
        <v>1292</v>
      </c>
    </row>
    <row r="259" spans="1:4">
      <c r="A259" s="1062">
        <v>258</v>
      </c>
      <c r="B259" t="s">
        <v>1275</v>
      </c>
      <c r="C259" t="s">
        <v>1293</v>
      </c>
      <c r="D259" t="s">
        <v>1294</v>
      </c>
    </row>
    <row r="260" spans="1:4">
      <c r="A260" s="1062">
        <v>259</v>
      </c>
      <c r="B260" t="s">
        <v>1275</v>
      </c>
      <c r="C260" t="s">
        <v>1275</v>
      </c>
      <c r="D260" t="s">
        <v>1276</v>
      </c>
    </row>
    <row r="261" spans="1:4">
      <c r="A261" s="1062">
        <v>260</v>
      </c>
      <c r="B261" t="s">
        <v>1295</v>
      </c>
      <c r="C261" t="s">
        <v>797</v>
      </c>
      <c r="D261" t="s">
        <v>1297</v>
      </c>
    </row>
    <row r="262" spans="1:4">
      <c r="A262" s="1062">
        <v>261</v>
      </c>
      <c r="B262" t="s">
        <v>1295</v>
      </c>
      <c r="C262" t="s">
        <v>1298</v>
      </c>
      <c r="D262" t="s">
        <v>1299</v>
      </c>
    </row>
    <row r="263" spans="1:4">
      <c r="A263" s="1062">
        <v>262</v>
      </c>
      <c r="B263" t="s">
        <v>1295</v>
      </c>
      <c r="C263" t="s">
        <v>1300</v>
      </c>
      <c r="D263" t="s">
        <v>1301</v>
      </c>
    </row>
    <row r="264" spans="1:4">
      <c r="A264" s="1062">
        <v>263</v>
      </c>
      <c r="B264" t="s">
        <v>1295</v>
      </c>
      <c r="C264" t="s">
        <v>1302</v>
      </c>
      <c r="D264" t="s">
        <v>1303</v>
      </c>
    </row>
    <row r="265" spans="1:4">
      <c r="A265" s="1062">
        <v>264</v>
      </c>
      <c r="B265" t="s">
        <v>1295</v>
      </c>
      <c r="C265" t="s">
        <v>1304</v>
      </c>
      <c r="D265" t="s">
        <v>1305</v>
      </c>
    </row>
    <row r="266" spans="1:4">
      <c r="A266" s="1062">
        <v>265</v>
      </c>
      <c r="B266" t="s">
        <v>1295</v>
      </c>
      <c r="C266" t="s">
        <v>1306</v>
      </c>
      <c r="D266" t="s">
        <v>1307</v>
      </c>
    </row>
    <row r="267" spans="1:4">
      <c r="A267" s="1062">
        <v>266</v>
      </c>
      <c r="B267" t="s">
        <v>1295</v>
      </c>
      <c r="C267" t="s">
        <v>1308</v>
      </c>
      <c r="D267" t="s">
        <v>1309</v>
      </c>
    </row>
    <row r="268" spans="1:4">
      <c r="A268" s="1062">
        <v>267</v>
      </c>
      <c r="B268" t="s">
        <v>1295</v>
      </c>
      <c r="C268" t="s">
        <v>1310</v>
      </c>
      <c r="D268" t="s">
        <v>1311</v>
      </c>
    </row>
    <row r="269" spans="1:4">
      <c r="A269" s="1062">
        <v>268</v>
      </c>
      <c r="B269" t="s">
        <v>1295</v>
      </c>
      <c r="C269" t="s">
        <v>1295</v>
      </c>
      <c r="D269" t="s">
        <v>1296</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604</v>
      </c>
    </row>
    <row r="5" spans="2:4">
      <c r="B5" s="53" t="s">
        <v>223</v>
      </c>
    </row>
    <row r="6" spans="2:4" ht="22.5">
      <c r="B6" s="53" t="s">
        <v>267</v>
      </c>
    </row>
    <row r="7" spans="2:4" ht="22.5">
      <c r="B7" s="53" t="s">
        <v>268</v>
      </c>
    </row>
    <row r="8" spans="2:4" ht="22.5">
      <c r="B8" s="53" t="s">
        <v>269</v>
      </c>
    </row>
    <row r="9" spans="2:4" ht="22.5">
      <c r="B9" s="53" t="s">
        <v>504</v>
      </c>
    </row>
    <row r="10" spans="2:4" ht="56.25">
      <c r="B10" s="53" t="s">
        <v>767</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ht="56.25">
      <c r="B28" s="223" t="s">
        <v>475</v>
      </c>
    </row>
    <row r="29" spans="1:2">
      <c r="B29" s="311" t="s">
        <v>390</v>
      </c>
    </row>
    <row r="30" spans="1:2" ht="22.5">
      <c r="B30" s="223" t="s">
        <v>603</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828</vt:i4>
      </vt:variant>
    </vt:vector>
  </HeadingPairs>
  <TitlesOfParts>
    <vt:vector size="840" baseType="lpstr">
      <vt:lpstr>Инструкция</vt:lpstr>
      <vt:lpstr>Титульный</vt:lpstr>
      <vt:lpstr>Территории</vt:lpstr>
      <vt:lpstr>Перечень тарифов</vt:lpstr>
      <vt:lpstr>Форма 1.0.1 | Т-ТЭ | потр</vt:lpstr>
      <vt:lpstr>Форма 4.2.1 | Т-ТЭ | потр</vt:lpstr>
      <vt:lpstr>Форма 1.0.1 | Форма 4.7</vt:lpstr>
      <vt:lpstr>Форма 4.7</vt:lpstr>
      <vt:lpstr>Форма 1.0.1 | Форма 4.8</vt:lpstr>
      <vt:lpstr>Форма 4.8</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'Форма 1.0.1 | Форма 4.8'!checkCells_List05_11</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'Форма 1.0.1 | Форма 4.8'!et_List05_11_FormulaVD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'Форма 1.0.1 | Форма 4.8'!IDtariff_List05_11</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Admin</cp:lastModifiedBy>
  <cp:lastPrinted>2013-08-29T08:11:20Z</cp:lastPrinted>
  <dcterms:created xsi:type="dcterms:W3CDTF">2004-05-21T07:18:45Z</dcterms:created>
  <dcterms:modified xsi:type="dcterms:W3CDTF">2022-11-30T14:13:34Z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